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0e1c4734018f7f/Desktop/Trainity/excel/"/>
    </mc:Choice>
  </mc:AlternateContent>
  <xr:revisionPtr revIDLastSave="96" documentId="8_{77CABC03-7C03-4F51-82A5-65F874E42795}" xr6:coauthVersionLast="47" xr6:coauthVersionMax="47" xr10:uidLastSave="{0E3C57DC-C321-4E92-BA68-7DD920DCB2F8}"/>
  <bookViews>
    <workbookView xWindow="-108" yWindow="-108" windowWidth="23256" windowHeight="12456" activeTab="1" xr2:uid="{789B9701-A081-43DE-9150-2BA0D2EF9021}"/>
  </bookViews>
  <sheets>
    <sheet name="Director Analysis" sheetId="19" r:id="rId1"/>
    <sheet name="Clean data" sheetId="4" r:id="rId2"/>
    <sheet name="Budget Analysis" sheetId="20" r:id="rId3"/>
    <sheet name="Language Analysis" sheetId="15" r:id="rId4"/>
    <sheet name="Movie duration analysis" sheetId="10" r:id="rId5"/>
    <sheet name="Movie genre analysis" sheetId="7" r:id="rId6"/>
    <sheet name="Unclean data" sheetId="2" r:id="rId7"/>
  </sheets>
  <definedNames>
    <definedName name="_xlnm._FilterDatabase" localSheetId="0" hidden="1">'Director Analysis'!$A$1:$E$2401</definedName>
    <definedName name="_xlnm._FilterDatabase" localSheetId="3" hidden="1">'Language Analysis'!$A$1:$A$47</definedName>
    <definedName name="ExternalData_1" localSheetId="1" hidden="1">'Clean data'!$A$1:$Q$4918</definedName>
    <definedName name="ExternalData_1" localSheetId="6" hidden="1">'Unclean data'!$A$1:$AB$5044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20" l="1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4" i="19"/>
  <c r="E2" i="19"/>
  <c r="E3" i="15" a="1"/>
  <c r="E3" i="15" s="1"/>
  <c r="E4" i="15" a="1"/>
  <c r="E4" i="15" s="1"/>
  <c r="E5" i="15" a="1"/>
  <c r="E5" i="15" s="1"/>
  <c r="E6" i="15" a="1"/>
  <c r="E6" i="15" s="1"/>
  <c r="E7" i="15" a="1"/>
  <c r="E7" i="15" s="1"/>
  <c r="E8" i="15" a="1"/>
  <c r="E8" i="15" s="1"/>
  <c r="E9" i="15" a="1"/>
  <c r="E9" i="15" s="1"/>
  <c r="E10" i="15" a="1"/>
  <c r="E10" i="15" s="1"/>
  <c r="E11" i="15" a="1"/>
  <c r="E11" i="15" s="1"/>
  <c r="E12" i="15" a="1"/>
  <c r="E12" i="15" s="1"/>
  <c r="E13" i="15" a="1"/>
  <c r="E13" i="15" s="1"/>
  <c r="E14" i="15" a="1"/>
  <c r="E14" i="15" s="1"/>
  <c r="E15" i="15" a="1"/>
  <c r="E15" i="15" s="1"/>
  <c r="E16" i="15" a="1"/>
  <c r="E16" i="15" s="1"/>
  <c r="E17" i="15" a="1"/>
  <c r="E17" i="15" s="1"/>
  <c r="E18" i="15" a="1"/>
  <c r="E18" i="15" s="1"/>
  <c r="E19" i="15" a="1"/>
  <c r="E19" i="15" s="1"/>
  <c r="E20" i="15" a="1"/>
  <c r="E20" i="15" s="1"/>
  <c r="E21" i="15" a="1"/>
  <c r="E21" i="15" s="1"/>
  <c r="E22" i="15" a="1"/>
  <c r="E22" i="15" s="1"/>
  <c r="E23" i="15" a="1"/>
  <c r="E23" i="15" s="1"/>
  <c r="E24" i="15" a="1"/>
  <c r="E24" i="15" s="1"/>
  <c r="E25" i="15" a="1"/>
  <c r="E25" i="15" s="1"/>
  <c r="E26" i="15" a="1"/>
  <c r="E26" i="15" s="1"/>
  <c r="E27" i="15" a="1"/>
  <c r="E27" i="15" s="1"/>
  <c r="E28" i="15" a="1"/>
  <c r="E28" i="15" s="1"/>
  <c r="E29" i="15" a="1"/>
  <c r="E29" i="15" s="1"/>
  <c r="E30" i="15" a="1"/>
  <c r="E30" i="15" s="1"/>
  <c r="E31" i="15" a="1"/>
  <c r="E31" i="15" s="1"/>
  <c r="E32" i="15" a="1"/>
  <c r="E32" i="15" s="1"/>
  <c r="E33" i="15" a="1"/>
  <c r="E33" i="15" s="1"/>
  <c r="E34" i="15" a="1"/>
  <c r="E34" i="15" s="1"/>
  <c r="E35" i="15" a="1"/>
  <c r="E35" i="15" s="1"/>
  <c r="E36" i="15" a="1"/>
  <c r="E36" i="15" s="1"/>
  <c r="E37" i="15" a="1"/>
  <c r="E37" i="15" s="1"/>
  <c r="E38" i="15" a="1"/>
  <c r="E38" i="15" s="1"/>
  <c r="E39" i="15" a="1"/>
  <c r="E39" i="15" s="1"/>
  <c r="E40" i="15" a="1"/>
  <c r="E40" i="15" s="1"/>
  <c r="E41" i="15" a="1"/>
  <c r="E41" i="15" s="1"/>
  <c r="E42" i="15" a="1"/>
  <c r="E42" i="15" s="1"/>
  <c r="E43" i="15" a="1"/>
  <c r="E43" i="15" s="1"/>
  <c r="E44" i="15" a="1"/>
  <c r="E44" i="15" s="1"/>
  <c r="E45" i="15" a="1"/>
  <c r="E45" i="15" s="1"/>
  <c r="E46" i="15" a="1"/>
  <c r="E46" i="15" s="1"/>
  <c r="E47" i="15" a="1"/>
  <c r="E47" i="15" s="1"/>
  <c r="E2" i="15" a="1"/>
  <c r="E2" i="15" s="1"/>
  <c r="D3" i="15" a="1"/>
  <c r="D3" i="15" s="1"/>
  <c r="D4" i="15" a="1"/>
  <c r="D4" i="15" s="1"/>
  <c r="D5" i="15" a="1"/>
  <c r="D5" i="15" s="1"/>
  <c r="D6" i="15" a="1"/>
  <c r="D6" i="15" s="1"/>
  <c r="D7" i="15" a="1"/>
  <c r="D7" i="15" s="1"/>
  <c r="D8" i="15" a="1"/>
  <c r="D8" i="15" s="1"/>
  <c r="D9" i="15" a="1"/>
  <c r="D9" i="15" s="1"/>
  <c r="D10" i="15" a="1"/>
  <c r="D10" i="15" s="1"/>
  <c r="D11" i="15" a="1"/>
  <c r="D11" i="15" s="1"/>
  <c r="D12" i="15" a="1"/>
  <c r="D12" i="15" s="1"/>
  <c r="D13" i="15" a="1"/>
  <c r="D13" i="15" s="1"/>
  <c r="D14" i="15" a="1"/>
  <c r="D14" i="15" s="1"/>
  <c r="D15" i="15" a="1"/>
  <c r="D15" i="15" s="1"/>
  <c r="D16" i="15" a="1"/>
  <c r="D16" i="15" s="1"/>
  <c r="D17" i="15" a="1"/>
  <c r="D17" i="15" s="1"/>
  <c r="D18" i="15" a="1"/>
  <c r="D18" i="15" s="1"/>
  <c r="D19" i="15" a="1"/>
  <c r="D19" i="15" s="1"/>
  <c r="D20" i="15" a="1"/>
  <c r="D20" i="15" s="1"/>
  <c r="D21" i="15" a="1"/>
  <c r="D21" i="15" s="1"/>
  <c r="D22" i="15" a="1"/>
  <c r="D22" i="15" s="1"/>
  <c r="D23" i="15" a="1"/>
  <c r="D23" i="15" s="1"/>
  <c r="D24" i="15" a="1"/>
  <c r="D24" i="15" s="1"/>
  <c r="D25" i="15" a="1"/>
  <c r="D25" i="15" s="1"/>
  <c r="D26" i="15" a="1"/>
  <c r="D26" i="15" s="1"/>
  <c r="D27" i="15" a="1"/>
  <c r="D27" i="15" s="1"/>
  <c r="D28" i="15" a="1"/>
  <c r="D28" i="15" s="1"/>
  <c r="D29" i="15" a="1"/>
  <c r="D29" i="15" s="1"/>
  <c r="D30" i="15" a="1"/>
  <c r="D30" i="15" s="1"/>
  <c r="D31" i="15" a="1"/>
  <c r="D31" i="15" s="1"/>
  <c r="D32" i="15" a="1"/>
  <c r="D32" i="15" s="1"/>
  <c r="D33" i="15" a="1"/>
  <c r="D33" i="15" s="1"/>
  <c r="D34" i="15" a="1"/>
  <c r="D34" i="15" s="1"/>
  <c r="D35" i="15" a="1"/>
  <c r="D35" i="15" s="1"/>
  <c r="D36" i="15" a="1"/>
  <c r="D36" i="15" s="1"/>
  <c r="D37" i="15" a="1"/>
  <c r="D37" i="15" s="1"/>
  <c r="D38" i="15" a="1"/>
  <c r="D38" i="15" s="1"/>
  <c r="D39" i="15" a="1"/>
  <c r="D39" i="15" s="1"/>
  <c r="D40" i="15" a="1"/>
  <c r="D40" i="15" s="1"/>
  <c r="D41" i="15" a="1"/>
  <c r="D41" i="15" s="1"/>
  <c r="D42" i="15" a="1"/>
  <c r="D42" i="15" s="1"/>
  <c r="D43" i="15" a="1"/>
  <c r="D43" i="15" s="1"/>
  <c r="D44" i="15" a="1"/>
  <c r="D44" i="15" s="1"/>
  <c r="D45" i="15" a="1"/>
  <c r="D45" i="15" s="1"/>
  <c r="D46" i="15" a="1"/>
  <c r="D46" i="15" s="1"/>
  <c r="D47" i="15" a="1"/>
  <c r="D47" i="15" s="1"/>
  <c r="D2" i="15" a="1"/>
  <c r="D2" i="15" s="1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2" i="15"/>
  <c r="B4" i="10"/>
  <c r="B3" i="10"/>
  <c r="B2" i="10"/>
  <c r="B5" i="7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" i="7" a="1"/>
  <c r="J2" i="7" s="1"/>
  <c r="I3" i="7" a="1"/>
  <c r="I3" i="7" s="1"/>
  <c r="I4" i="7" a="1"/>
  <c r="I4" i="7" s="1"/>
  <c r="I5" i="7" a="1"/>
  <c r="I5" i="7" s="1"/>
  <c r="I6" i="7" a="1"/>
  <c r="I6" i="7" s="1"/>
  <c r="I7" i="7" a="1"/>
  <c r="I7" i="7" s="1"/>
  <c r="I8" i="7" a="1"/>
  <c r="I8" i="7" s="1"/>
  <c r="I9" i="7" a="1"/>
  <c r="I9" i="7" s="1"/>
  <c r="I10" i="7" a="1"/>
  <c r="I10" i="7" s="1"/>
  <c r="I11" i="7" a="1"/>
  <c r="I11" i="7" s="1"/>
  <c r="I12" i="7" a="1"/>
  <c r="I12" i="7" s="1"/>
  <c r="I13" i="7" a="1"/>
  <c r="I13" i="7" s="1"/>
  <c r="I14" i="7" a="1"/>
  <c r="I14" i="7" s="1"/>
  <c r="I15" i="7" a="1"/>
  <c r="I15" i="7" s="1"/>
  <c r="I16" i="7" a="1"/>
  <c r="I16" i="7" s="1"/>
  <c r="I17" i="7" a="1"/>
  <c r="I17" i="7" s="1"/>
  <c r="I18" i="7" a="1"/>
  <c r="I18" i="7" s="1"/>
  <c r="I19" i="7" a="1"/>
  <c r="I19" i="7" s="1"/>
  <c r="I20" i="7" a="1"/>
  <c r="I20" i="7" s="1"/>
  <c r="I21" i="7" a="1"/>
  <c r="I21" i="7" s="1"/>
  <c r="I22" i="7" a="1"/>
  <c r="I22" i="7" s="1"/>
  <c r="I23" i="7" a="1"/>
  <c r="I23" i="7" s="1"/>
  <c r="I2" i="7" a="1"/>
  <c r="I2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" i="7" a="1"/>
  <c r="G2" i="7" s="1"/>
  <c r="F3" i="7" a="1"/>
  <c r="F3" i="7" s="1"/>
  <c r="F4" i="7" a="1"/>
  <c r="F4" i="7" s="1"/>
  <c r="F5" i="7" a="1"/>
  <c r="F5" i="7" s="1"/>
  <c r="F6" i="7" a="1"/>
  <c r="F6" i="7" s="1"/>
  <c r="F7" i="7" a="1"/>
  <c r="F7" i="7" s="1"/>
  <c r="F8" i="7" a="1"/>
  <c r="F8" i="7" s="1"/>
  <c r="F9" i="7" a="1"/>
  <c r="F9" i="7" s="1"/>
  <c r="F10" i="7" a="1"/>
  <c r="F10" i="7" s="1"/>
  <c r="F11" i="7" a="1"/>
  <c r="F11" i="7" s="1"/>
  <c r="F12" i="7" a="1"/>
  <c r="F12" i="7" s="1"/>
  <c r="F13" i="7" a="1"/>
  <c r="F13" i="7" s="1"/>
  <c r="F14" i="7" a="1"/>
  <c r="F14" i="7" s="1"/>
  <c r="F15" i="7" a="1"/>
  <c r="F15" i="7" s="1"/>
  <c r="F16" i="7" a="1"/>
  <c r="F16" i="7" s="1"/>
  <c r="F17" i="7" a="1"/>
  <c r="F17" i="7" s="1"/>
  <c r="F18" i="7" a="1"/>
  <c r="F18" i="7" s="1"/>
  <c r="F19" i="7" a="1"/>
  <c r="F19" i="7" s="1"/>
  <c r="F20" i="7" a="1"/>
  <c r="F20" i="7" s="1"/>
  <c r="F21" i="7" a="1"/>
  <c r="F21" i="7" s="1"/>
  <c r="F22" i="7" a="1"/>
  <c r="F22" i="7" s="1"/>
  <c r="F23" i="7" a="1"/>
  <c r="F23" i="7" s="1"/>
  <c r="F2" i="7" a="1"/>
  <c r="F2" i="7" s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E3" i="7" a="1"/>
  <c r="E3" i="7" s="1"/>
  <c r="E4" i="7" a="1"/>
  <c r="E4" i="7" s="1"/>
  <c r="E5" i="7" a="1"/>
  <c r="E5" i="7" s="1"/>
  <c r="E6" i="7" a="1"/>
  <c r="E6" i="7" s="1"/>
  <c r="E7" i="7" a="1"/>
  <c r="E7" i="7" s="1"/>
  <c r="E8" i="7" a="1"/>
  <c r="E8" i="7" s="1"/>
  <c r="E9" i="7" a="1"/>
  <c r="E9" i="7" s="1"/>
  <c r="E10" i="7" a="1"/>
  <c r="E10" i="7" s="1"/>
  <c r="E11" i="7" a="1"/>
  <c r="E11" i="7" s="1"/>
  <c r="E12" i="7" a="1"/>
  <c r="E12" i="7" s="1"/>
  <c r="E13" i="7" a="1"/>
  <c r="E13" i="7" s="1"/>
  <c r="E14" i="7" a="1"/>
  <c r="E14" i="7" s="1"/>
  <c r="E15" i="7" a="1"/>
  <c r="E15" i="7" s="1"/>
  <c r="E16" i="7" a="1"/>
  <c r="E16" i="7" s="1"/>
  <c r="E17" i="7" a="1"/>
  <c r="E17" i="7" s="1"/>
  <c r="E18" i="7" a="1"/>
  <c r="E18" i="7" s="1"/>
  <c r="E19" i="7" a="1"/>
  <c r="E19" i="7" s="1"/>
  <c r="E20" i="7" a="1"/>
  <c r="E20" i="7" s="1"/>
  <c r="E21" i="7" a="1"/>
  <c r="E21" i="7" s="1"/>
  <c r="E22" i="7" a="1"/>
  <c r="E22" i="7" s="1"/>
  <c r="E23" i="7" a="1"/>
  <c r="E23" i="7" s="1"/>
  <c r="E2" i="7" a="1"/>
  <c r="E2" i="7" s="1"/>
  <c r="D2" i="7" a="1"/>
  <c r="D2" i="7" s="1"/>
  <c r="D3" i="7" a="1"/>
  <c r="D3" i="7" s="1"/>
  <c r="D4" i="7" a="1"/>
  <c r="D4" i="7" s="1"/>
  <c r="D5" i="7" a="1"/>
  <c r="D5" i="7" s="1"/>
  <c r="D6" i="7" a="1"/>
  <c r="D6" i="7" s="1"/>
  <c r="D7" i="7" a="1"/>
  <c r="D7" i="7" s="1"/>
  <c r="D8" i="7" a="1"/>
  <c r="D8" i="7" s="1"/>
  <c r="D9" i="7" a="1"/>
  <c r="D9" i="7" s="1"/>
  <c r="D10" i="7" a="1"/>
  <c r="D10" i="7" s="1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C2" i="7"/>
  <c r="B2" i="7"/>
  <c r="B3" i="7"/>
  <c r="B4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H7" i="20" l="1"/>
  <c r="G7" i="20" s="1"/>
  <c r="H4" i="20"/>
  <c r="G4" i="20" s="1"/>
  <c r="H5" i="20"/>
  <c r="G5" i="20" s="1"/>
  <c r="H6" i="20"/>
  <c r="G6" i="20" s="1"/>
  <c r="H3" i="20"/>
  <c r="G3" i="20" s="1"/>
  <c r="H18" i="7"/>
  <c r="H14" i="7"/>
  <c r="H6" i="7"/>
  <c r="H10" i="7"/>
  <c r="H5" i="7"/>
  <c r="H16" i="7"/>
  <c r="H8" i="7"/>
  <c r="H21" i="7"/>
  <c r="H13" i="7"/>
  <c r="H12" i="7"/>
  <c r="H11" i="7"/>
  <c r="H22" i="7"/>
  <c r="H4" i="7"/>
  <c r="H17" i="7"/>
  <c r="H9" i="7"/>
  <c r="H3" i="7"/>
  <c r="H15" i="7"/>
  <c r="H7" i="7"/>
  <c r="H2" i="7"/>
  <c r="H23" i="7"/>
  <c r="H20" i="7"/>
  <c r="H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05EAB7-AA4D-4AF5-917A-EC421F5E0E1D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ED534BCE-2842-4E53-83D6-F68996330D40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<sst xmlns="http://schemas.openxmlformats.org/spreadsheetml/2006/main" count="96780" uniqueCount="24203">
  <si>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</si>
  <si>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</si>
  <si>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</si>
  <si>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</si>
  <si>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</si>
  <si>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</si>
  <si>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</si>
  <si>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</si>
  <si>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</si>
  <si>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</si>
  <si>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</si>
  <si>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</si>
  <si>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</si>
  <si>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</si>
  <si>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</si>
  <si>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</si>
  <si>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</si>
  <si>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</si>
  <si>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</si>
  <si>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</si>
  <si>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</si>
  <si>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</si>
  <si>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</si>
  <si>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</si>
  <si>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</si>
  <si>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</si>
  <si>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</si>
  <si>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</si>
  <si>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</si>
  <si>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</si>
  <si>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</si>
  <si>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</si>
  <si>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</si>
  <si>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</si>
  <si>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</si>
  <si>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</si>
  <si>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</si>
  <si>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</si>
  <si>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</si>
  <si>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</si>
  <si>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</si>
  <si>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</si>
  <si>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</si>
  <si>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</si>
  <si>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</si>
  <si>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</si>
  <si>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</si>
  <si>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</si>
  <si>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</si>
  <si>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</si>
  <si>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</si>
  <si>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</si>
  <si>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</si>
  <si>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</si>
  <si>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</si>
  <si>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</si>
  <si>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</si>
  <si>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</si>
  <si>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</si>
  <si>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</si>
  <si>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</si>
  <si>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</si>
  <si>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</si>
  <si>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</si>
  <si>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</si>
  <si>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</si>
  <si>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</si>
  <si>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</si>
  <si>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</si>
  <si>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</si>
  <si>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</si>
  <si>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</si>
  <si>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</si>
  <si>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</si>
  <si>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</si>
  <si>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</si>
  <si>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</si>
  <si>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</si>
  <si>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</si>
  <si>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</si>
  <si>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</si>
  <si>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</si>
  <si>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</si>
  <si>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</si>
  <si>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</si>
  <si>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</si>
  <si>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</si>
  <si>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</si>
  <si>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</si>
  <si>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</si>
  <si>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</si>
  <si>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</si>
  <si>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</si>
  <si>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</si>
  <si>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</si>
  <si>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</si>
  <si>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</si>
  <si>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</si>
  <si>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</si>
  <si>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</si>
  <si>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</si>
  <si>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</si>
  <si>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</si>
  <si>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</si>
  <si>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</si>
  <si>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</si>
  <si>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</si>
  <si>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</si>
  <si>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</si>
  <si>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</si>
  <si>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</si>
  <si>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</si>
  <si>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</si>
  <si>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</si>
  <si>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</si>
  <si>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</si>
  <si>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</si>
  <si>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</si>
  <si>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</si>
  <si>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</si>
  <si>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</si>
  <si>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</si>
  <si>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</si>
  <si>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</si>
  <si>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</si>
  <si>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</si>
  <si>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</si>
  <si>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</si>
  <si>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</si>
  <si>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</si>
  <si>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</si>
  <si>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</si>
  <si>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</si>
  <si>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</si>
  <si>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</si>
  <si>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</si>
  <si>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</si>
  <si>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</si>
  <si>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</si>
  <si>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</si>
  <si>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</si>
  <si>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</si>
  <si>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</si>
  <si>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</si>
  <si>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</si>
  <si>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</si>
  <si>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</si>
  <si>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</si>
  <si>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</si>
  <si>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</si>
  <si>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</si>
  <si>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</si>
  <si>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</si>
  <si>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</si>
  <si>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</si>
  <si>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</si>
  <si>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</si>
  <si>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</si>
  <si>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</si>
  <si>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</si>
  <si>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</si>
  <si>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</si>
  <si>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</si>
  <si>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</si>
  <si>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</si>
  <si>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</si>
  <si>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</si>
  <si>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</si>
  <si>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</si>
  <si>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</si>
  <si>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</si>
  <si>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</si>
  <si>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</si>
  <si>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</si>
  <si>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</si>
  <si>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</si>
  <si>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</si>
  <si>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</si>
  <si>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</si>
  <si>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</si>
  <si>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</si>
  <si>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</si>
  <si>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</si>
  <si>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</si>
  <si>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</si>
  <si>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</si>
  <si>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</si>
  <si>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</si>
  <si>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</si>
  <si>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</si>
  <si>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</si>
  <si>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</si>
  <si>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</si>
  <si>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</si>
  <si>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</si>
  <si>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</si>
  <si>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</si>
  <si>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</si>
  <si>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</si>
  <si>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</si>
  <si>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</si>
  <si>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</si>
  <si>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</si>
  <si>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</si>
  <si>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</si>
  <si>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</si>
  <si>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</si>
  <si>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</si>
  <si>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</si>
  <si>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</si>
  <si>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</si>
  <si>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</si>
  <si>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</si>
  <si>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</si>
  <si>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</si>
  <si>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</si>
  <si>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</si>
  <si>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</si>
  <si>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</si>
  <si>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</si>
  <si>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</si>
  <si>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</si>
  <si>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</si>
  <si>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</si>
  <si>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</si>
  <si>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</si>
  <si>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</si>
  <si>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</si>
  <si>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</si>
  <si>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</si>
  <si>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</si>
  <si>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</si>
  <si>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</si>
  <si>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</si>
  <si>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</si>
  <si>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</si>
  <si>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</si>
  <si>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</si>
  <si>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</si>
  <si>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</si>
  <si>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</si>
  <si>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</si>
  <si>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</si>
  <si>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</si>
  <si>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</si>
  <si>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</si>
  <si>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</si>
  <si>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</si>
  <si>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</si>
  <si>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</si>
  <si>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</si>
  <si>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</si>
  <si>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</si>
  <si>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</si>
  <si>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</si>
  <si>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</si>
  <si>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</si>
  <si>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</si>
  <si>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</si>
  <si>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</si>
  <si>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</si>
  <si>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</si>
  <si>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</si>
  <si>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</si>
  <si>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</si>
  <si>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</si>
  <si>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</si>
  <si>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</si>
  <si>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</si>
  <si>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</si>
  <si>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</si>
  <si>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</si>
  <si>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</si>
  <si>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</si>
  <si>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</si>
  <si>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</si>
  <si>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</si>
  <si>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</si>
  <si>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</si>
  <si>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</si>
  <si>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</si>
  <si>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</si>
  <si>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</si>
  <si>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</si>
  <si>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</si>
  <si>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</si>
  <si>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</si>
  <si>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</si>
  <si>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</si>
  <si>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</si>
  <si>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</si>
  <si>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</si>
  <si>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</si>
  <si>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</si>
  <si>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</si>
  <si>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</si>
  <si>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</si>
  <si>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</si>
  <si>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</si>
  <si>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</si>
  <si>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</si>
  <si>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</si>
  <si>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</si>
  <si>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</si>
  <si>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</si>
  <si>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</si>
  <si>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</si>
  <si>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</si>
  <si>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</si>
  <si>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</si>
  <si>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</si>
  <si>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</si>
  <si>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</si>
  <si>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</si>
  <si>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</si>
  <si>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</si>
  <si>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</si>
  <si>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</si>
  <si>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</si>
  <si>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</si>
  <si>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</si>
  <si>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</si>
  <si>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</si>
  <si>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</si>
  <si>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</si>
  <si>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</si>
  <si>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</si>
  <si>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</si>
  <si>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</si>
  <si>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</si>
  <si>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</si>
  <si>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</si>
  <si>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</si>
  <si>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</si>
  <si>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</si>
  <si>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</si>
  <si>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</si>
  <si>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</si>
  <si>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</si>
  <si>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</si>
  <si>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</si>
  <si>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</si>
  <si>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</si>
  <si>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</si>
  <si>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</si>
  <si>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</si>
  <si>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</si>
  <si>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</si>
  <si>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</si>
  <si>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</si>
  <si>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</si>
  <si>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</si>
  <si>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</si>
  <si>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</si>
  <si>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</si>
  <si>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</si>
  <si>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</si>
  <si>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</si>
  <si>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</si>
  <si>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</si>
  <si>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</si>
  <si>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</si>
  <si>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</si>
  <si>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</si>
  <si>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</si>
  <si>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</si>
  <si>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</si>
  <si>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</si>
  <si>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</si>
  <si>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</si>
  <si>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</si>
  <si>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</si>
  <si>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</si>
  <si>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</si>
  <si>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</si>
  <si>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</si>
  <si>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</si>
  <si>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</si>
  <si>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</si>
  <si>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</si>
  <si>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</si>
  <si>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</si>
  <si>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</si>
  <si>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</si>
  <si>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</si>
  <si>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</si>
  <si>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</si>
  <si>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</si>
  <si>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</si>
  <si>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</si>
  <si>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</si>
  <si>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</si>
  <si>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</si>
  <si>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</si>
  <si>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</si>
  <si>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</si>
  <si>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</si>
  <si>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</si>
  <si>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</si>
  <si>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</si>
  <si>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</si>
  <si>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</si>
  <si>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</si>
  <si>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</si>
  <si>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</si>
  <si>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</si>
  <si>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</si>
  <si>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</si>
  <si>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</si>
  <si>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</si>
  <si>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</si>
  <si>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</si>
  <si>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</si>
  <si>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</si>
  <si>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</si>
  <si>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</si>
  <si>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</si>
  <si>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</si>
  <si>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</si>
  <si>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</si>
  <si>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</si>
  <si>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</si>
  <si>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</si>
  <si>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</si>
  <si>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</si>
  <si>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</si>
  <si>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</si>
  <si>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</si>
  <si>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</si>
  <si>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</si>
  <si>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</si>
  <si>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</si>
  <si>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</si>
  <si>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</si>
  <si>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</si>
  <si>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</si>
  <si>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</si>
  <si>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</si>
  <si>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</si>
  <si>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</si>
  <si>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</si>
  <si>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</si>
  <si>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</si>
  <si>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</si>
  <si>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</si>
  <si>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</si>
  <si>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</si>
  <si>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</si>
  <si>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</si>
  <si>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</si>
  <si>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</si>
  <si>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</si>
  <si>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</si>
  <si>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</si>
  <si>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</si>
  <si>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</si>
  <si>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</si>
  <si>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</si>
  <si>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</si>
  <si>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</si>
  <si>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</si>
  <si>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</si>
  <si>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</si>
  <si>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</si>
  <si>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</si>
  <si>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</si>
  <si>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</si>
  <si>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</si>
  <si>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</si>
  <si>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</si>
  <si>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</si>
  <si>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</si>
  <si>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</si>
  <si>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</si>
  <si>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</si>
  <si>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</si>
  <si>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</si>
  <si>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</si>
  <si>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</si>
  <si>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</si>
  <si>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</si>
  <si>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</si>
  <si>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</si>
  <si>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</si>
  <si>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</si>
  <si>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</si>
  <si>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</si>
  <si>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</si>
  <si>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</si>
  <si>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</si>
  <si>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</si>
  <si>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</si>
  <si>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</si>
  <si>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</si>
  <si>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</si>
  <si>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</si>
  <si>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</si>
  <si>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</si>
  <si>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</si>
  <si>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</si>
  <si>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</si>
  <si>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</si>
  <si>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</si>
  <si>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</si>
  <si>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</si>
  <si>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</si>
  <si>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</si>
  <si>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</si>
  <si>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</si>
  <si>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</si>
  <si>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</si>
  <si>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</si>
  <si>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</si>
  <si>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</si>
  <si>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</si>
  <si>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</si>
  <si>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</si>
  <si>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</si>
  <si>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</si>
  <si>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</si>
  <si>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</si>
  <si>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</si>
  <si>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</si>
  <si>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</si>
  <si>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</si>
  <si>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</si>
  <si>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</si>
  <si>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</si>
  <si>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</si>
  <si>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</si>
  <si>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</si>
  <si>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</si>
  <si>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</si>
  <si>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</si>
  <si>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</si>
  <si>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</si>
  <si>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</si>
  <si>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</si>
  <si>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</si>
  <si>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</si>
  <si>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</si>
  <si>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</si>
  <si>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</si>
  <si>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</si>
  <si>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</si>
  <si>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</si>
  <si>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</si>
  <si>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</si>
  <si>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</si>
  <si>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</si>
  <si>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</si>
  <si>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</si>
  <si>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</si>
  <si>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</si>
  <si>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</si>
  <si>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</si>
  <si>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</si>
  <si>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</si>
  <si>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</si>
  <si>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</si>
  <si>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</si>
  <si>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</si>
  <si>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</si>
  <si>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</si>
  <si>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</si>
  <si>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</si>
  <si>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</si>
  <si>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</si>
  <si>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</si>
  <si>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</si>
  <si>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</si>
  <si>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</si>
  <si>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</si>
  <si>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</si>
  <si>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</si>
  <si>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</si>
  <si>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</si>
  <si>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</si>
  <si>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</si>
  <si>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</si>
  <si>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</si>
  <si>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</si>
  <si>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</si>
  <si>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</si>
  <si>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</si>
  <si>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</si>
  <si>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</si>
  <si>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</si>
  <si>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</si>
  <si>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</si>
  <si>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</si>
  <si>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</si>
  <si>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</si>
  <si>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</si>
  <si>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</si>
  <si>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</si>
  <si>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</si>
  <si>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</si>
  <si>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</si>
  <si>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</si>
  <si>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</si>
  <si>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</si>
  <si>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</si>
  <si>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</si>
  <si>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</si>
  <si>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</si>
  <si>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</si>
  <si>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</si>
  <si>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</si>
  <si>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</si>
  <si>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</si>
  <si>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</si>
  <si>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</si>
  <si>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</si>
  <si>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</si>
  <si>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</si>
  <si>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</si>
  <si>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</si>
  <si>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</si>
  <si>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</si>
  <si>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</si>
  <si>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</si>
  <si>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</si>
  <si>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</si>
  <si>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</si>
  <si>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</si>
  <si>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</si>
  <si>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</si>
  <si>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</si>
  <si>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</si>
  <si>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</si>
  <si>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</si>
  <si>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</si>
  <si>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</si>
  <si>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</si>
  <si>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</si>
  <si>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</si>
  <si>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</si>
  <si>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</si>
  <si>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</si>
  <si>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</si>
  <si>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</si>
  <si>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</si>
  <si>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</si>
  <si>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</si>
  <si>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</si>
  <si>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</si>
  <si>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</si>
  <si>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</si>
  <si>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</si>
  <si>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</si>
  <si>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</si>
  <si>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</si>
  <si>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</si>
  <si>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</si>
  <si>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</si>
  <si>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</si>
  <si>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</si>
  <si>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</si>
  <si>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</si>
  <si>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</si>
  <si>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</si>
  <si>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</si>
  <si>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</si>
  <si>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</si>
  <si>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</si>
  <si>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</si>
  <si>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</si>
  <si>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</si>
  <si>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</si>
  <si>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</si>
  <si>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</si>
  <si>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</si>
  <si>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</si>
  <si>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</si>
  <si>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</si>
  <si>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</si>
  <si>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</si>
  <si>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</si>
  <si>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</si>
  <si>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</si>
  <si>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</si>
  <si>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</si>
  <si>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</si>
  <si>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</si>
  <si>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</si>
  <si>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</si>
  <si>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</si>
  <si>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</si>
  <si>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</si>
  <si>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</si>
  <si>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</si>
  <si>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</si>
  <si>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</si>
  <si>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</si>
  <si>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</si>
  <si>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</si>
  <si>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</si>
  <si>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</si>
  <si>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</si>
  <si>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</si>
  <si>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</si>
  <si>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</si>
  <si>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</si>
  <si>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</si>
  <si>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</si>
  <si>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</si>
  <si>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</si>
  <si>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</si>
  <si>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</si>
  <si>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</si>
  <si>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</si>
  <si>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</si>
  <si>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</si>
  <si>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</si>
  <si>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</si>
  <si>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</si>
  <si>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</si>
  <si>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</si>
  <si>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</si>
  <si>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</si>
  <si>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</si>
  <si>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</si>
  <si>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</si>
  <si>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</si>
  <si>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</si>
  <si>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</si>
  <si>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</si>
  <si>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</si>
  <si>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</si>
  <si>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</si>
  <si>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</si>
  <si>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</si>
  <si>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</si>
  <si>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</si>
  <si>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</si>
  <si>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</si>
  <si>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</si>
  <si>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</si>
  <si>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</si>
  <si>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</si>
  <si>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</si>
  <si>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</si>
  <si>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</si>
  <si>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</si>
  <si>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</si>
  <si>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</si>
  <si>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</si>
  <si>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</si>
  <si>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</si>
  <si>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</si>
  <si>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</si>
  <si>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</si>
  <si>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</si>
  <si>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</si>
  <si>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</si>
  <si>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</si>
  <si>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</si>
  <si>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</si>
  <si>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</si>
  <si>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</si>
  <si>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</si>
  <si>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</si>
  <si>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</si>
  <si>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</si>
  <si>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</si>
  <si>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</si>
  <si>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</si>
  <si>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</si>
  <si>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</si>
  <si>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</si>
  <si>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</si>
  <si>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</si>
  <si>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</si>
  <si>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</si>
  <si>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</si>
  <si>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</si>
  <si>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</si>
  <si>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</si>
  <si>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</si>
  <si>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</si>
  <si>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</si>
  <si>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</si>
  <si>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</si>
  <si>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</si>
  <si>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</si>
  <si>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</si>
  <si>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</si>
  <si>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</si>
  <si>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</si>
  <si>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</si>
  <si>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</si>
  <si>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</si>
  <si>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</si>
  <si>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</si>
  <si>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</si>
  <si>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</si>
  <si>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</si>
  <si>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</si>
  <si>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</si>
  <si>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</si>
  <si>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</si>
  <si>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</si>
  <si>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</si>
  <si>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</si>
  <si>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</si>
  <si>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</si>
  <si>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</si>
  <si>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</si>
  <si>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</si>
  <si>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</si>
  <si>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</si>
  <si>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</si>
  <si>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</si>
  <si>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</si>
  <si>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</si>
  <si>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</si>
  <si>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</si>
  <si>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</si>
  <si>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</si>
  <si>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</si>
  <si>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</si>
  <si>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</si>
  <si>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</si>
  <si>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</si>
  <si>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</si>
  <si>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</si>
  <si>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</si>
  <si>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</si>
  <si>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</si>
  <si>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</si>
  <si>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</si>
  <si>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</si>
  <si>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</si>
  <si>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</si>
  <si>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</si>
  <si>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</si>
  <si>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</si>
  <si>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</si>
  <si>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</si>
  <si>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</si>
  <si>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</si>
  <si>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</si>
  <si>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</si>
  <si>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</si>
  <si>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</si>
  <si>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</si>
  <si>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</si>
  <si>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</si>
  <si>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</si>
  <si>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</si>
  <si>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</si>
  <si>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</si>
  <si>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</si>
  <si>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</si>
  <si>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</si>
  <si>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</si>
  <si>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</si>
  <si>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</si>
  <si>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</si>
  <si>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</si>
  <si>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</si>
  <si>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</si>
  <si>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</si>
  <si>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</si>
  <si>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</si>
  <si>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</si>
  <si>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</si>
  <si>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</si>
  <si>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</si>
  <si>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</si>
  <si>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</si>
  <si>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</si>
  <si>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</si>
  <si>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</si>
  <si>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</si>
  <si>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</si>
  <si>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</si>
  <si>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</si>
  <si>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</si>
  <si>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</si>
  <si>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</si>
  <si>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</si>
  <si>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</si>
  <si>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</si>
  <si>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</si>
  <si>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</si>
  <si>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</si>
  <si>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</si>
  <si>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</si>
  <si>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</si>
  <si>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</si>
  <si>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</si>
  <si>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</si>
  <si>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</si>
  <si>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</si>
  <si>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</si>
  <si>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</si>
  <si>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</si>
  <si>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</si>
  <si>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</si>
  <si>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</si>
  <si>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</si>
  <si>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</si>
  <si>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</si>
  <si>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</si>
  <si>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</si>
  <si>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</si>
  <si>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</si>
  <si>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</si>
  <si>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</si>
  <si>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</si>
  <si>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</si>
  <si>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</si>
  <si>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</si>
  <si>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</si>
  <si>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</si>
  <si>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</si>
  <si>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</si>
  <si>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</si>
  <si>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</si>
  <si>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</si>
  <si>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</si>
  <si>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</si>
  <si>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</si>
  <si>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</si>
  <si>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</si>
  <si>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</si>
  <si>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</si>
  <si>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</si>
  <si>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</si>
  <si>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</si>
  <si>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</si>
  <si>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</si>
  <si>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</si>
  <si>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</si>
  <si>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</si>
  <si>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</si>
  <si>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</si>
  <si>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</si>
  <si>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</si>
  <si>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</si>
  <si>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</si>
  <si>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</si>
  <si>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</si>
  <si>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</si>
  <si>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</si>
  <si>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</si>
  <si>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</si>
  <si>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</si>
  <si>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</si>
  <si>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</si>
  <si>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</si>
  <si>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</si>
  <si>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</si>
  <si>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</si>
  <si>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</si>
  <si>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</si>
  <si>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</si>
  <si>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</si>
  <si>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</si>
  <si>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</si>
  <si>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</si>
  <si>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</si>
  <si>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</si>
  <si>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</si>
  <si>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</si>
  <si>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</si>
  <si>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</si>
  <si>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</si>
  <si>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</si>
  <si>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</si>
  <si>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</si>
  <si>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</si>
  <si>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</si>
  <si>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</si>
  <si>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</si>
  <si>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</si>
  <si>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</si>
  <si>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</si>
  <si>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</si>
  <si>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</si>
  <si>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</si>
  <si>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</si>
  <si>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</si>
  <si>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</si>
  <si>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</si>
  <si>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</si>
  <si>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</si>
  <si>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</si>
  <si>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</si>
  <si>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</si>
  <si>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</si>
  <si>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</si>
  <si>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</si>
  <si>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</si>
  <si>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</si>
  <si>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</si>
  <si>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</si>
  <si>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</si>
  <si>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</si>
  <si>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</si>
  <si>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</si>
  <si>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</si>
  <si>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</si>
  <si>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</si>
  <si>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</si>
  <si>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</si>
  <si>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</si>
  <si>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</si>
  <si>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</si>
  <si>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</si>
  <si>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</si>
  <si>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</si>
  <si>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</si>
  <si>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</si>
  <si>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</si>
  <si>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</si>
  <si>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</si>
  <si>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</si>
  <si>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</si>
  <si>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</si>
  <si>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</si>
  <si>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</si>
  <si>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</si>
  <si>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</si>
  <si>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</si>
  <si>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</si>
  <si>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</si>
  <si>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</si>
  <si>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</si>
  <si>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</si>
  <si>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</si>
  <si>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</si>
  <si>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</si>
  <si>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</si>
  <si>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</si>
  <si>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</si>
  <si>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</si>
  <si>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</si>
  <si>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</si>
  <si>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</si>
  <si>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</si>
  <si>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</si>
  <si>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</si>
  <si>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</si>
  <si>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</si>
  <si>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</si>
  <si>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</si>
  <si>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</si>
  <si>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</si>
  <si>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</si>
  <si>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</si>
  <si>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</si>
  <si>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</si>
  <si>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</si>
  <si>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</si>
  <si>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</si>
  <si>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</si>
  <si>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</si>
  <si>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</si>
  <si>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</si>
  <si>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</si>
  <si>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</si>
  <si>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</si>
  <si>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</si>
  <si>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</si>
  <si>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</si>
  <si>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</si>
  <si>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</si>
  <si>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</si>
  <si>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</si>
  <si>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</si>
  <si>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</si>
  <si>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</si>
  <si>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</si>
  <si>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</si>
  <si>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</si>
  <si>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</si>
  <si>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</si>
  <si>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</si>
  <si>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</si>
  <si>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</si>
  <si>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</si>
  <si>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</si>
  <si>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</si>
  <si>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</si>
  <si>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</si>
  <si>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</si>
  <si>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</si>
  <si>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</si>
  <si>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</si>
  <si>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</si>
  <si>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</si>
  <si>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</si>
  <si>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</si>
  <si>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</si>
  <si>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</si>
  <si>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</si>
  <si>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</si>
  <si>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</si>
  <si>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</si>
  <si>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</si>
  <si>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</si>
  <si>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</si>
  <si>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</si>
  <si>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</si>
  <si>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</si>
  <si>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</si>
  <si>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</si>
  <si>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</si>
  <si>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</si>
  <si>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</si>
  <si>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</si>
  <si>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</si>
  <si>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</si>
  <si>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</si>
  <si>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</si>
  <si>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</si>
  <si>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</si>
  <si>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</si>
  <si>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</si>
  <si>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</si>
  <si>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</si>
  <si>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</si>
  <si>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</si>
  <si>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</si>
  <si>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</si>
  <si>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</si>
  <si>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</si>
  <si>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</si>
  <si>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</si>
  <si>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</si>
  <si>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</si>
  <si>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</si>
  <si>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</si>
  <si>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</si>
  <si>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</si>
  <si>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</si>
  <si>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</si>
  <si>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</si>
  <si>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</si>
  <si>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</si>
  <si>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</si>
  <si>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</si>
  <si>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</si>
  <si>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</si>
  <si>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</si>
  <si>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</si>
  <si>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</si>
  <si>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</si>
  <si>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</si>
  <si>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</si>
  <si>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</si>
  <si>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</si>
  <si>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</si>
  <si>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</si>
  <si>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</si>
  <si>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</si>
  <si>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</si>
  <si>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</si>
  <si>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</si>
  <si>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</si>
  <si>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</si>
  <si>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</si>
  <si>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</si>
  <si>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</si>
  <si>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</si>
  <si>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</si>
  <si>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</si>
  <si>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</si>
  <si>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</si>
  <si>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</si>
  <si>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</si>
  <si>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</si>
  <si>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</si>
  <si>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</si>
  <si>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</si>
  <si>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</si>
  <si>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</si>
  <si>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</si>
  <si>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</si>
  <si>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</si>
  <si>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</si>
  <si>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</si>
  <si>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</si>
  <si>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</si>
  <si>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</si>
  <si>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</si>
  <si>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</si>
  <si>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</si>
  <si>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</si>
  <si>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</si>
  <si>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</si>
  <si>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</si>
  <si>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</si>
  <si>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</si>
  <si>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</si>
  <si>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</si>
  <si>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</si>
  <si>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</si>
  <si>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</si>
  <si>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</si>
  <si>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</si>
  <si>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</si>
  <si>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</si>
  <si>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</si>
  <si>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</si>
  <si>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</si>
  <si>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</si>
  <si>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</si>
  <si>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</si>
  <si>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</si>
  <si>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</si>
  <si>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</si>
  <si>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</si>
  <si>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</si>
  <si>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</si>
  <si>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</si>
  <si>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</si>
  <si>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</si>
  <si>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</si>
  <si>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</si>
  <si>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</si>
  <si>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</si>
  <si>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</si>
  <si>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</si>
  <si>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</si>
  <si>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</si>
  <si>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</si>
  <si>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</si>
  <si>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</si>
  <si>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</si>
  <si>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</si>
  <si>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</si>
  <si>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</si>
  <si>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</si>
  <si>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</si>
  <si>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</si>
  <si>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</si>
  <si>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</si>
  <si>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</si>
  <si>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</si>
  <si>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</si>
  <si>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</si>
  <si>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</si>
  <si>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</si>
  <si>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</si>
  <si>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</si>
  <si>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</si>
  <si>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</si>
  <si>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</si>
  <si>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</si>
  <si>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</si>
  <si>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</si>
  <si>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</si>
  <si>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</si>
  <si>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</si>
  <si>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</si>
  <si>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</si>
  <si>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</si>
  <si>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</si>
  <si>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</si>
  <si>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</si>
  <si>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</si>
  <si>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</si>
  <si>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</si>
  <si>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</si>
  <si>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</si>
  <si>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</si>
  <si>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</si>
  <si>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</si>
  <si>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</si>
  <si>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</si>
  <si>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</si>
  <si>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</si>
  <si>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</si>
  <si>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</si>
  <si>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</si>
  <si>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</si>
  <si>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</si>
  <si>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</si>
  <si>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</si>
  <si>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</si>
  <si>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</si>
  <si>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</si>
  <si>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</si>
  <si>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</si>
  <si>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</si>
  <si>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</si>
  <si>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</si>
  <si>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</si>
  <si>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</si>
  <si>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</si>
  <si>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</si>
  <si>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</si>
  <si>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</si>
  <si>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</si>
  <si>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</si>
  <si>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</si>
  <si>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</si>
  <si>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</si>
  <si>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</si>
  <si>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</si>
  <si>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</si>
  <si>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</si>
  <si>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</si>
  <si>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</si>
  <si>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</si>
  <si>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</si>
  <si>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</si>
  <si>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</si>
  <si>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</si>
  <si>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</si>
  <si>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</si>
  <si>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</si>
  <si>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</si>
  <si>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</si>
  <si>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</si>
  <si>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</si>
  <si>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</si>
  <si>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</si>
  <si>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</si>
  <si>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</si>
  <si>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</si>
  <si>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</si>
  <si>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</si>
  <si>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</si>
  <si>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</si>
  <si>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</si>
  <si>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</si>
  <si>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</si>
  <si>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</si>
  <si>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</si>
  <si>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</si>
  <si>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</si>
  <si>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</si>
  <si>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</si>
  <si>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</si>
  <si>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</si>
  <si>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</si>
  <si>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</si>
  <si>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</si>
  <si>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</si>
  <si>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</si>
  <si>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</si>
  <si>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</si>
  <si>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</si>
  <si>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</si>
  <si>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</si>
  <si>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</si>
  <si>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</si>
  <si>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</si>
  <si>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</si>
  <si>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</si>
  <si>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</si>
  <si>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</si>
  <si>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</si>
  <si>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</si>
  <si>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</si>
  <si>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</si>
  <si>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</si>
  <si>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</si>
  <si>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</si>
  <si>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</si>
  <si>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</si>
  <si>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</si>
  <si>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</si>
  <si>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</si>
  <si>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</si>
  <si>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</si>
  <si>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</si>
  <si>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</si>
  <si>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</si>
  <si>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</si>
  <si>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</si>
  <si>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</si>
  <si>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</si>
  <si>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</si>
  <si>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</si>
  <si>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</si>
  <si>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</si>
  <si>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</si>
  <si>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</si>
  <si>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</si>
  <si>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</si>
  <si>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</si>
  <si>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</si>
  <si>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</si>
  <si>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</si>
  <si>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</si>
  <si>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</si>
  <si>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</si>
  <si>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</si>
  <si>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</si>
  <si>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</si>
  <si>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</si>
  <si>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</si>
  <si>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</si>
  <si>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</si>
  <si>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</si>
  <si>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</si>
  <si>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</si>
  <si>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</si>
  <si>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</si>
  <si>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</si>
  <si>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</si>
  <si>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</si>
  <si>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</si>
  <si>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</si>
  <si>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</si>
  <si>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</si>
  <si>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</si>
  <si>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</si>
  <si>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</si>
  <si>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</si>
  <si>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</si>
  <si>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</si>
  <si>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</si>
  <si>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</si>
  <si>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</si>
  <si>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</si>
  <si>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</si>
  <si>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</si>
  <si>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</si>
  <si>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</si>
  <si>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</si>
  <si>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</si>
  <si>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</si>
  <si>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</si>
  <si>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</si>
  <si>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</si>
  <si>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</si>
  <si>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</si>
  <si>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</si>
  <si>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</si>
  <si>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</si>
  <si>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</si>
  <si>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</si>
  <si>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</si>
  <si>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</si>
  <si>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</si>
  <si>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</si>
  <si>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</si>
  <si>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</si>
  <si>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</si>
  <si>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</si>
  <si>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</si>
  <si>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</si>
  <si>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</si>
  <si>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</si>
  <si>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</si>
  <si>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</si>
  <si>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</si>
  <si>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</si>
  <si>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</si>
  <si>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</si>
  <si>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</si>
  <si>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</si>
  <si>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</si>
  <si>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</si>
  <si>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</si>
  <si>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</si>
  <si>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</si>
  <si>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</si>
  <si>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</si>
  <si>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</si>
  <si>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</si>
  <si>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</si>
  <si>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</si>
  <si>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</si>
  <si>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</si>
  <si>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</si>
  <si>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</si>
  <si>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</si>
  <si>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</si>
  <si>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</si>
  <si>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</si>
  <si>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</si>
  <si>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</si>
  <si>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</si>
  <si>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</si>
  <si>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</si>
  <si>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</si>
  <si>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</si>
  <si>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</si>
  <si>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</si>
  <si>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</si>
  <si>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</si>
  <si>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</si>
  <si>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</si>
  <si>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</si>
  <si>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</si>
  <si>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</si>
  <si>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</si>
  <si>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</si>
  <si>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</si>
  <si>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</si>
  <si>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</si>
  <si>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</si>
  <si>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</si>
  <si>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</si>
  <si>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</si>
  <si>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</si>
  <si>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</si>
  <si>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</si>
  <si>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</si>
  <si>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</si>
  <si>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</si>
  <si>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</si>
  <si>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</si>
  <si>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</si>
  <si>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</si>
  <si>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</si>
  <si>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</si>
  <si>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</si>
  <si>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</si>
  <si>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</si>
  <si>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</si>
  <si>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</si>
  <si>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</si>
  <si>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</si>
  <si>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</si>
  <si>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</si>
  <si>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</si>
  <si>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</si>
  <si>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</si>
  <si>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</si>
  <si>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</si>
  <si>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</si>
  <si>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</si>
  <si>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</si>
  <si>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</si>
  <si>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</si>
  <si>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</si>
  <si>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</si>
  <si>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</si>
  <si>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</si>
  <si>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</si>
  <si>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</si>
  <si>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</si>
  <si>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</si>
  <si>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</si>
  <si>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</si>
  <si>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</si>
  <si>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</si>
  <si>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</si>
  <si>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</si>
  <si>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</si>
  <si>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</si>
  <si>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</si>
  <si>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</si>
  <si>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</si>
  <si>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</si>
  <si>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</si>
  <si>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</si>
  <si>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</si>
  <si>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</si>
  <si>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</si>
  <si>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</si>
  <si>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</si>
  <si>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</si>
  <si>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</si>
  <si>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</si>
  <si>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</si>
  <si>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</si>
  <si>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</si>
  <si>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</si>
  <si>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</si>
  <si>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</si>
  <si>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</si>
  <si>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</si>
  <si>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</si>
  <si>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</si>
  <si>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</si>
  <si>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</si>
  <si>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</si>
  <si>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</si>
  <si>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</si>
  <si>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</si>
  <si>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</si>
  <si>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</si>
  <si>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</si>
  <si>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</si>
  <si>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</si>
  <si>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</si>
  <si>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</si>
  <si>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</si>
  <si>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</si>
  <si>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</si>
  <si>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</si>
  <si>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</si>
  <si>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</si>
  <si>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</si>
  <si>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</si>
  <si>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</si>
  <si>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</si>
  <si>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</si>
  <si>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</si>
  <si>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</si>
  <si>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</si>
  <si>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</si>
  <si>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</si>
  <si>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</si>
  <si>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</si>
  <si>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</si>
  <si>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</si>
  <si>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</si>
  <si>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</si>
  <si>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</si>
  <si>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</si>
  <si>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</si>
  <si>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</si>
  <si>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</si>
  <si>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</si>
  <si>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</si>
  <si>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</si>
  <si>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</si>
  <si>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</si>
  <si>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</si>
  <si>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</si>
  <si>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</si>
  <si>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</si>
  <si>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</si>
  <si>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</si>
  <si>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</si>
  <si>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</si>
  <si>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</si>
  <si>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</si>
  <si>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</si>
  <si>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</si>
  <si>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</si>
  <si>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</si>
  <si>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</si>
  <si>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</si>
  <si>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</si>
  <si>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</si>
  <si>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</si>
  <si>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</si>
  <si>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</si>
  <si>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</si>
  <si>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</si>
  <si>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</si>
  <si>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</si>
  <si>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</si>
  <si>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</si>
  <si>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</si>
  <si>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</si>
  <si>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</si>
  <si>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</si>
  <si>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</si>
  <si>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</si>
  <si>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</si>
  <si>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</si>
  <si>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</si>
  <si>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</si>
  <si>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</si>
  <si>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</si>
  <si>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</si>
  <si>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</si>
  <si>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</si>
  <si>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</si>
  <si>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</si>
  <si>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</si>
  <si>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</si>
  <si>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</si>
  <si>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</si>
  <si>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</si>
  <si>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</si>
  <si>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</si>
  <si>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</si>
  <si>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</si>
  <si>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</si>
  <si>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</si>
  <si>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</si>
  <si>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</si>
  <si>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</si>
  <si>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</si>
  <si>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</si>
  <si>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</si>
  <si>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</si>
  <si>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</si>
  <si>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</si>
  <si>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</si>
  <si>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</si>
  <si>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</si>
  <si>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</si>
  <si>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</si>
  <si>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</si>
  <si>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</si>
  <si>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</si>
  <si>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</si>
  <si>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</si>
  <si>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</si>
  <si>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</si>
  <si>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</si>
  <si>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</si>
  <si>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</si>
  <si>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</si>
  <si>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</si>
  <si>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</si>
  <si>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</si>
  <si>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</si>
  <si>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</si>
  <si>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</si>
  <si>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</si>
  <si>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</si>
  <si>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</si>
  <si>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</si>
  <si>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</si>
  <si>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</si>
  <si>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</si>
  <si>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</si>
  <si>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</si>
  <si>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</si>
  <si>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</si>
  <si>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</si>
  <si>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</si>
  <si>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</si>
  <si>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</si>
  <si>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</si>
  <si>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</si>
  <si>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</si>
  <si>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</si>
  <si>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</si>
  <si>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</si>
  <si>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</si>
  <si>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</si>
  <si>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</si>
  <si>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</si>
  <si>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</si>
  <si>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</si>
  <si>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</si>
  <si>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</si>
  <si>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</si>
  <si>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</si>
  <si>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</si>
  <si>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</si>
  <si>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</si>
  <si>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</si>
  <si>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</si>
  <si>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</si>
  <si>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</si>
  <si>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</si>
  <si>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</si>
  <si>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</si>
  <si>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</si>
  <si>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</si>
  <si>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</si>
  <si>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</si>
  <si>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</si>
  <si>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</si>
  <si>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</si>
  <si>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</si>
  <si>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</si>
  <si>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</si>
  <si>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</si>
  <si>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</si>
  <si>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</si>
  <si>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</si>
  <si>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</si>
  <si>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</si>
  <si>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</si>
  <si>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</si>
  <si>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</si>
  <si>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</si>
  <si>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</si>
  <si>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</si>
  <si>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</si>
  <si>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</si>
  <si>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</si>
  <si>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</si>
  <si>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</si>
  <si>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</si>
  <si>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</si>
  <si>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</si>
  <si>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</si>
  <si>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</si>
  <si>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</si>
  <si>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</si>
  <si>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</si>
  <si>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</si>
  <si>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</si>
  <si>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</si>
  <si>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</si>
  <si>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</si>
  <si>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</si>
  <si>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</si>
  <si>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</si>
  <si>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</si>
  <si>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</si>
  <si>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</si>
  <si>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</si>
  <si>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</si>
  <si>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</si>
  <si>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</si>
  <si>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</si>
  <si>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</si>
  <si>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</si>
  <si>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</si>
  <si>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</si>
  <si>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</si>
  <si>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</si>
  <si>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</si>
  <si>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</si>
  <si>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</si>
  <si>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</si>
  <si>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</si>
  <si>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</si>
  <si>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</si>
  <si>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</si>
  <si>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</si>
  <si>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</si>
  <si>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</si>
  <si>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</si>
  <si>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</si>
  <si>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</si>
  <si>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</si>
  <si>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</si>
  <si>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</si>
  <si>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</si>
  <si>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</si>
  <si>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</si>
  <si>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</si>
  <si>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</si>
  <si>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</si>
  <si>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</si>
  <si>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</si>
  <si>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</si>
  <si>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</si>
  <si>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</si>
  <si>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</si>
  <si>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</si>
  <si>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</si>
  <si>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</si>
  <si>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</si>
  <si>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</si>
  <si>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</si>
  <si>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</si>
  <si>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</si>
  <si>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</si>
  <si>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</si>
  <si>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</si>
  <si>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</si>
  <si>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</si>
  <si>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</si>
  <si>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</si>
  <si>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</si>
  <si>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</si>
  <si>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</si>
  <si>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</si>
  <si>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</si>
  <si>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</si>
  <si>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</si>
  <si>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</si>
  <si>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</si>
  <si>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</si>
  <si>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</si>
  <si>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</si>
  <si>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</si>
  <si>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</si>
  <si>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</si>
  <si>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</si>
  <si>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</si>
  <si>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</si>
  <si>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</si>
  <si>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</si>
  <si>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</si>
  <si>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</si>
  <si>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</si>
  <si>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</si>
  <si>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</si>
  <si>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</si>
  <si>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</si>
  <si>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</si>
  <si>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</si>
  <si>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</si>
  <si>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</si>
  <si>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</si>
  <si>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</si>
  <si>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</si>
  <si>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</si>
  <si>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</si>
  <si>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</si>
  <si>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</si>
  <si>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</si>
  <si>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</si>
  <si>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</si>
  <si>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</si>
  <si>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</si>
  <si>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</si>
  <si>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</si>
  <si>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</si>
  <si>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</si>
  <si>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</si>
  <si>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</si>
  <si>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</si>
  <si>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</si>
  <si>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</si>
  <si>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</si>
  <si>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</si>
  <si>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</si>
  <si>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</si>
  <si>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</si>
  <si>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</si>
  <si>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</si>
  <si>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</si>
  <si>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</si>
  <si>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</si>
  <si>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</si>
  <si>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</si>
  <si>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</si>
  <si>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</si>
  <si>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</si>
  <si>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</si>
  <si>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</si>
  <si>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</si>
  <si>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</si>
  <si>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</si>
  <si>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</si>
  <si>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</si>
  <si>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</si>
  <si>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</si>
  <si>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</si>
  <si>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</si>
  <si>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</si>
  <si>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</si>
  <si>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</si>
  <si>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</si>
  <si>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</si>
  <si>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</si>
  <si>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</si>
  <si>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</si>
  <si>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</si>
  <si>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</si>
  <si>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</si>
  <si>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</si>
  <si>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</si>
  <si>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</si>
  <si>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</si>
  <si>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</si>
  <si>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</si>
  <si>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</si>
  <si>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</si>
  <si>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</si>
  <si>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</si>
  <si>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</si>
  <si>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</si>
  <si>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</si>
  <si>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</si>
  <si>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</si>
  <si>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</si>
  <si>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</si>
  <si>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</si>
  <si>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</si>
  <si>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</si>
  <si>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</si>
  <si>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</si>
  <si>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</si>
  <si>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</si>
  <si>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</si>
  <si>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</si>
  <si>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</si>
  <si>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</si>
  <si>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</si>
  <si>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</si>
  <si>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</si>
  <si>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</si>
  <si>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</si>
  <si>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</si>
  <si>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</si>
  <si>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</si>
  <si>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</si>
  <si>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</si>
  <si>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</si>
  <si>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</si>
  <si>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</si>
  <si>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</si>
  <si>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</si>
  <si>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</si>
  <si>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</si>
  <si>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</si>
  <si>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</si>
  <si>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</si>
  <si>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</si>
  <si>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</si>
  <si>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</si>
  <si>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</si>
  <si>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</si>
  <si>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</si>
  <si>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</si>
  <si>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</si>
  <si>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</si>
  <si>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</si>
  <si>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</si>
  <si>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</si>
  <si>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</si>
  <si>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</si>
  <si>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</si>
  <si>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</si>
  <si>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</si>
  <si>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</si>
  <si>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</si>
  <si>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</si>
  <si>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</si>
  <si>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</si>
  <si>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</si>
  <si>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</si>
  <si>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</si>
  <si>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</si>
  <si>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</si>
  <si>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</si>
  <si>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</si>
  <si>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</si>
  <si>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</si>
  <si>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</si>
  <si>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</si>
  <si>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</si>
  <si>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</si>
  <si>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</si>
  <si>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</si>
  <si>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</si>
  <si>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</si>
  <si>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</si>
  <si>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</si>
  <si>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</si>
  <si>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</si>
  <si>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</si>
  <si>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</si>
  <si>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</si>
  <si>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</si>
  <si>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</si>
  <si>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</si>
  <si>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</si>
  <si>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</si>
  <si>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</si>
  <si>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</si>
  <si>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</si>
  <si>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</si>
  <si>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</si>
  <si>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</si>
  <si>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</si>
  <si>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</si>
  <si>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</si>
  <si>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</si>
  <si>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</si>
  <si>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</si>
  <si>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</si>
  <si>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</si>
  <si>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</si>
  <si>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</si>
  <si>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</si>
  <si>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</si>
  <si>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</si>
  <si>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</si>
  <si>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</si>
  <si>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</si>
  <si>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</si>
  <si>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</si>
  <si>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</si>
  <si>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</si>
  <si>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</si>
  <si>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</si>
  <si>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</si>
  <si>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</si>
  <si>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</si>
  <si>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</si>
  <si>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</si>
  <si>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</si>
  <si>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</si>
  <si>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</si>
  <si>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</si>
  <si>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</si>
  <si>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</si>
  <si>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</si>
  <si>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</si>
  <si>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</si>
  <si>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</si>
  <si>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</si>
  <si>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</si>
  <si>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</si>
  <si>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</si>
  <si>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</si>
  <si>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</si>
  <si>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</si>
  <si>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</si>
  <si>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</si>
  <si>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</si>
  <si>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</si>
  <si>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</si>
  <si>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</si>
  <si>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</si>
  <si>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</si>
  <si>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</si>
  <si>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</si>
  <si>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</si>
  <si>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</si>
  <si>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</si>
  <si>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</si>
  <si>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</si>
  <si>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</si>
  <si>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</si>
  <si>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</si>
  <si>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</si>
  <si>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</si>
  <si>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</si>
  <si>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</si>
  <si>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</si>
  <si>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</si>
  <si>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</si>
  <si>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</si>
  <si>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</si>
  <si>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</si>
  <si>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</si>
  <si>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</si>
  <si>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</si>
  <si>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</si>
  <si>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</si>
  <si>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</si>
  <si>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</si>
  <si>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</si>
  <si>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</si>
  <si>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</si>
  <si>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</si>
  <si>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</si>
  <si>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</si>
  <si>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</si>
  <si>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</si>
  <si>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</si>
  <si>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</si>
  <si>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</si>
  <si>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</si>
  <si>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</si>
  <si>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</si>
  <si>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</si>
  <si>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</si>
  <si>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</si>
  <si>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</si>
  <si>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</si>
  <si>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</si>
  <si>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</si>
  <si>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</si>
  <si>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</si>
  <si>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</si>
  <si>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</si>
  <si>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</si>
  <si>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</si>
  <si>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</si>
  <si>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</si>
  <si>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</si>
  <si>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</si>
  <si>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</si>
  <si>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</si>
  <si>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</si>
  <si>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</si>
  <si>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</si>
  <si>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</si>
  <si>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</si>
  <si>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</si>
  <si>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</si>
  <si>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</si>
  <si>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</si>
  <si>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</si>
  <si>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</si>
  <si>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</si>
  <si>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</si>
  <si>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</si>
  <si>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</si>
  <si>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</si>
  <si>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</si>
  <si>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</si>
  <si>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</si>
  <si>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</si>
  <si>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</si>
  <si>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</si>
  <si>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</si>
  <si>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</si>
  <si>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</si>
  <si>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</si>
  <si>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</si>
  <si>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</si>
  <si>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</si>
  <si>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</si>
  <si>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</si>
  <si>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</si>
  <si>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</si>
  <si>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</si>
  <si>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</si>
  <si>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</si>
  <si>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</si>
  <si>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</si>
  <si>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</si>
  <si>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</si>
  <si>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</si>
  <si>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</si>
  <si>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</si>
  <si>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</si>
  <si>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</si>
  <si>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</si>
  <si>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</si>
  <si>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</si>
  <si>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</si>
  <si>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</si>
  <si>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</si>
  <si>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</si>
  <si>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</si>
  <si>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</si>
  <si>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</si>
  <si>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</si>
  <si>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</si>
  <si>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</si>
  <si>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</si>
  <si>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</si>
  <si>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</si>
  <si>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</si>
  <si>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</si>
  <si>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</si>
  <si>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</si>
  <si>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</si>
  <si>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</si>
  <si>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</si>
  <si>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</si>
  <si>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</si>
  <si>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</si>
  <si>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</si>
  <si>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</si>
  <si>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</si>
  <si>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</si>
  <si>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</si>
  <si>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</si>
  <si>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</si>
  <si>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</si>
  <si>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</si>
  <si>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</si>
  <si>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</si>
  <si>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</si>
  <si>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</si>
  <si>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</si>
  <si>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</si>
  <si>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</si>
  <si>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</si>
  <si>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</si>
  <si>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</si>
  <si>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</si>
  <si>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</si>
  <si>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</si>
  <si>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</si>
  <si>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</si>
  <si>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</si>
  <si>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</si>
  <si>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</si>
  <si>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</si>
  <si>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</si>
  <si>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</si>
  <si>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</si>
  <si>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</si>
  <si>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</si>
  <si>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</si>
  <si>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</si>
  <si>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</si>
  <si>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</si>
  <si>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</si>
  <si>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</si>
  <si>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</si>
  <si>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</si>
  <si>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</si>
  <si>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</si>
  <si>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</si>
  <si>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</si>
  <si>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</si>
  <si>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</si>
  <si>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</si>
  <si>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</si>
  <si>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</si>
  <si>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</si>
  <si>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</si>
  <si>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</si>
  <si>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</si>
  <si>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</si>
  <si>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</si>
  <si>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</si>
  <si>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</si>
  <si>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</si>
  <si>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</si>
  <si>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</si>
  <si>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</si>
  <si>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</si>
  <si>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</si>
  <si>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</si>
  <si>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</si>
  <si>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</si>
  <si>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</si>
  <si>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</si>
  <si>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</si>
  <si>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</si>
  <si>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</si>
  <si>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</si>
  <si>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</si>
  <si>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</si>
  <si>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</si>
  <si>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</si>
  <si>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</si>
  <si>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</si>
  <si>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</si>
  <si>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</si>
  <si>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</si>
  <si>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</si>
  <si>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</si>
  <si>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</si>
  <si>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</si>
  <si>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</si>
  <si>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</si>
  <si>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</si>
  <si>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</si>
  <si>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</si>
  <si>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</si>
  <si>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</si>
  <si>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</si>
  <si>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</si>
  <si>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</si>
  <si>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</si>
  <si>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</si>
  <si>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</si>
  <si>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</si>
  <si>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</si>
  <si>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</si>
  <si>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</si>
  <si>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</si>
  <si>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</si>
  <si>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</si>
  <si>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</si>
  <si>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</si>
  <si>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</si>
  <si>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</si>
  <si>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</si>
  <si>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</si>
  <si>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</si>
  <si>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</si>
  <si>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</si>
  <si>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</si>
  <si>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</si>
  <si>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</si>
  <si>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</si>
  <si>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</si>
  <si>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</si>
  <si>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</si>
  <si>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</si>
  <si>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</si>
  <si>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</si>
  <si>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</si>
  <si>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</si>
  <si>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</si>
  <si>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</si>
  <si>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</si>
  <si>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</si>
  <si>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</si>
  <si>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</si>
  <si>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</si>
  <si>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</si>
  <si>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</si>
  <si>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</si>
  <si>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</si>
  <si>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</si>
  <si>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</si>
  <si>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</si>
  <si>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</si>
  <si>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</si>
  <si>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</si>
  <si>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</si>
  <si>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</si>
  <si>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</si>
  <si>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</si>
  <si>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</si>
  <si>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</si>
  <si>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</si>
  <si>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</si>
  <si>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</si>
  <si>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</si>
  <si>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</si>
  <si>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</si>
  <si>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</si>
  <si>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</si>
  <si>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</si>
  <si>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</si>
  <si>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</si>
  <si>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</si>
  <si>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</si>
  <si>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</si>
  <si>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</si>
  <si>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</si>
  <si>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</si>
  <si>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</si>
  <si>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</si>
  <si>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</si>
  <si>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</si>
  <si>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</si>
  <si>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</si>
  <si>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</si>
  <si>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</si>
  <si>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</si>
  <si>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</si>
  <si>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</si>
  <si>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</si>
  <si>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</si>
  <si>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</si>
  <si>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</si>
  <si>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</si>
  <si>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</si>
  <si>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</si>
  <si>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</si>
  <si>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</si>
  <si>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</si>
  <si>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</si>
  <si>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</si>
  <si>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</si>
  <si>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</si>
  <si>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</si>
  <si>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</si>
  <si>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</si>
  <si>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</si>
  <si>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</si>
  <si>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</si>
  <si>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</si>
  <si>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</si>
  <si>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</si>
  <si>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</si>
  <si>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</si>
  <si>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</si>
  <si>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</si>
  <si>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</si>
  <si>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</si>
  <si>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</si>
  <si>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</si>
  <si>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</si>
  <si>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</si>
  <si>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</si>
  <si>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</si>
  <si>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</si>
  <si>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</si>
  <si>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</si>
  <si>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</si>
  <si>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</si>
  <si>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</si>
  <si>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</si>
  <si>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</si>
  <si>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</si>
  <si>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</si>
  <si>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</si>
  <si>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</si>
  <si>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</si>
  <si>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</si>
  <si>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</si>
  <si>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</si>
  <si>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</si>
  <si>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</si>
  <si>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</si>
  <si>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</si>
  <si>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</si>
  <si>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</si>
  <si>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</si>
  <si>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</si>
  <si>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</si>
  <si>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</si>
  <si>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</si>
  <si>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</si>
  <si>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</si>
  <si>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</si>
  <si>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</si>
  <si>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</si>
  <si>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</si>
  <si>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</si>
  <si>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</si>
  <si>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</si>
  <si>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</si>
  <si>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</si>
  <si>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</si>
  <si>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</si>
  <si>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</si>
  <si>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</si>
  <si>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</si>
  <si>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</si>
  <si>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</si>
  <si>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</si>
  <si>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</si>
  <si>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</si>
  <si>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</si>
  <si>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</si>
  <si>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</si>
  <si>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</si>
  <si>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</si>
  <si>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</si>
  <si>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</si>
  <si>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</si>
  <si>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</si>
  <si>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</si>
  <si>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</si>
  <si>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</si>
  <si>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</si>
  <si>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</si>
  <si>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</si>
  <si>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</si>
  <si>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</si>
  <si>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</si>
  <si>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</si>
  <si>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</si>
  <si>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</si>
  <si>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</si>
  <si>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</si>
  <si>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</si>
  <si>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</si>
  <si>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</si>
  <si>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</si>
  <si>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</si>
  <si>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</si>
  <si>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</si>
  <si>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</si>
  <si>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</si>
  <si>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</si>
  <si>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</si>
  <si>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</si>
  <si>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</si>
  <si>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</si>
  <si>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</si>
  <si>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</si>
  <si>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</si>
  <si>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</si>
  <si>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</si>
  <si>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</si>
  <si>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</si>
  <si>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</si>
  <si>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</si>
  <si>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</si>
  <si>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</si>
  <si>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</si>
  <si>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</si>
  <si>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</si>
  <si>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</si>
  <si>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</si>
  <si>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</si>
  <si>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</si>
  <si>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</si>
  <si>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</si>
  <si>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</si>
  <si>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</si>
  <si>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</si>
  <si>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</si>
  <si>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</si>
  <si>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</si>
  <si>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</si>
  <si>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</si>
  <si>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</si>
  <si>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</si>
  <si>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</si>
  <si>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</si>
  <si>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</si>
  <si>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</si>
  <si>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</si>
  <si>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</si>
  <si>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</si>
  <si>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</si>
  <si>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</si>
  <si>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</si>
  <si>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</si>
  <si>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</si>
  <si>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</si>
  <si>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</si>
  <si>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</si>
  <si>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</si>
  <si>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</si>
  <si>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</si>
  <si>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</si>
  <si>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</si>
  <si>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</si>
  <si>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</si>
  <si>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</si>
  <si>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</si>
  <si>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</si>
  <si>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</si>
  <si>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</si>
  <si>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</si>
  <si>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</si>
  <si>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</si>
  <si>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</si>
  <si>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</si>
  <si>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</si>
  <si>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</si>
  <si>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</si>
  <si>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</si>
  <si>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</si>
  <si>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</si>
  <si>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</si>
  <si>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</si>
  <si>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</si>
  <si>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</si>
  <si>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</si>
  <si>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</si>
  <si>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</si>
  <si>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</si>
  <si>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</si>
  <si>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</si>
  <si>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</si>
  <si>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</si>
  <si>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</si>
  <si>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</si>
  <si>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</si>
  <si>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</si>
  <si>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</si>
  <si>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</si>
  <si>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</si>
  <si>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</si>
  <si>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</si>
  <si>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</si>
  <si>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</si>
  <si>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</si>
  <si>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</si>
  <si>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</si>
  <si>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</si>
  <si>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</si>
  <si>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</si>
  <si>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</si>
  <si>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</si>
  <si>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</si>
  <si>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</si>
  <si>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</si>
  <si>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</si>
  <si>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</si>
  <si>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</si>
  <si>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</si>
  <si>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</si>
  <si>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</si>
  <si>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</si>
  <si>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</si>
  <si>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</si>
  <si>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</si>
  <si>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</si>
  <si>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</si>
  <si>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</si>
  <si>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</si>
  <si>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</si>
  <si>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</si>
  <si>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</si>
  <si>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</si>
  <si>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</si>
  <si>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</si>
  <si>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</si>
  <si>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</si>
  <si>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</si>
  <si>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</si>
  <si>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</si>
  <si>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</si>
  <si>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</si>
  <si>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</si>
  <si>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</si>
  <si>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</si>
  <si>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</si>
  <si>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</si>
  <si>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</si>
  <si>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</si>
  <si>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</si>
  <si>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</si>
  <si>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</si>
  <si>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</si>
  <si>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</si>
  <si>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</si>
  <si>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</si>
  <si>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</si>
  <si>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</si>
  <si>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</si>
  <si>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</si>
  <si>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</si>
  <si>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</si>
  <si>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</si>
  <si>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</si>
  <si>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</si>
  <si>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</si>
  <si>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</si>
  <si>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</si>
  <si>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</si>
  <si>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</si>
  <si>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</si>
  <si>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</si>
  <si>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</si>
  <si>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</si>
  <si>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</si>
  <si>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</si>
  <si>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</si>
  <si>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</si>
  <si>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</si>
  <si>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</si>
  <si>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</si>
  <si>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</si>
  <si>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</si>
  <si>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</si>
  <si>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</si>
  <si>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</si>
  <si>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</si>
  <si>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</si>
  <si>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</si>
  <si>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</si>
  <si>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</si>
  <si>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</si>
  <si>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</si>
  <si>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</si>
  <si>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</si>
  <si>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</si>
  <si>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</si>
  <si>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</si>
  <si>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</si>
  <si>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</si>
  <si>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</si>
  <si>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</si>
  <si>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</si>
  <si>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</si>
  <si>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</si>
  <si>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</si>
  <si>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</si>
  <si>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</si>
  <si>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</si>
  <si>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</si>
  <si>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</si>
  <si>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</si>
  <si>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</si>
  <si>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</si>
  <si>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</si>
  <si>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</si>
  <si>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</si>
  <si>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</si>
  <si>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</si>
  <si>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</si>
  <si>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</si>
  <si>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</si>
  <si>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</si>
  <si>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</si>
  <si>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</si>
  <si>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</si>
  <si>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</si>
  <si>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</si>
  <si>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</si>
  <si>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</si>
  <si>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</si>
  <si>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</si>
  <si>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</si>
  <si>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</si>
  <si>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</si>
  <si>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</si>
  <si>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</si>
  <si>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</si>
  <si>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</si>
  <si>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</si>
  <si>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</si>
  <si>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</si>
  <si>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</si>
  <si>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</si>
  <si>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</si>
  <si>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</si>
  <si>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</si>
  <si>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</si>
  <si>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</si>
  <si>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</si>
  <si>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</si>
  <si>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</si>
  <si>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</si>
  <si>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</si>
  <si>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</si>
  <si>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</si>
  <si>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</si>
  <si>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</si>
  <si>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</si>
  <si>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</si>
  <si>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</si>
  <si>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</si>
  <si>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</si>
  <si>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</si>
  <si>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</si>
  <si>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</si>
  <si>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</si>
  <si>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</si>
  <si>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</si>
  <si>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</si>
  <si>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</si>
  <si>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</si>
  <si>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</si>
  <si>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</si>
  <si>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</si>
  <si>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</si>
  <si>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</si>
  <si>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</si>
  <si>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</si>
  <si>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</si>
  <si>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</si>
  <si>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</si>
  <si>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</si>
  <si>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</si>
  <si>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</si>
  <si>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</si>
  <si>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</si>
  <si>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</si>
  <si>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</si>
  <si>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</si>
  <si>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</si>
  <si>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</si>
  <si>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</si>
  <si>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</si>
  <si>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</si>
  <si>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</si>
  <si>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</si>
  <si>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</si>
  <si>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</si>
  <si>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</si>
  <si>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</si>
  <si>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</si>
  <si>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</si>
  <si>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</si>
  <si>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</si>
  <si>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</si>
  <si>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</si>
  <si>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</si>
  <si>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</si>
  <si>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</si>
  <si>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</si>
  <si>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</si>
  <si>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</si>
  <si>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</si>
  <si>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</si>
  <si>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</si>
  <si>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</si>
  <si>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</si>
  <si>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</si>
  <si>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</si>
  <si>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</si>
  <si>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</si>
  <si>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</si>
  <si>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</si>
  <si>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</si>
  <si>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</si>
  <si>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</si>
  <si>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</si>
  <si>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</si>
  <si>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</si>
  <si>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</si>
  <si>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</si>
  <si>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</si>
  <si>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</si>
  <si>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</si>
  <si>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</si>
  <si>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</si>
  <si>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</si>
  <si>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</si>
  <si>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</si>
  <si>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</si>
  <si>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</si>
  <si>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</si>
  <si>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</si>
  <si>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</si>
  <si>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</si>
  <si>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</si>
  <si>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</si>
  <si>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</si>
  <si>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</si>
  <si>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</si>
  <si>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</si>
  <si>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</si>
  <si>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</si>
  <si>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</si>
  <si>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</si>
  <si>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</si>
  <si>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</si>
  <si>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</si>
  <si>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</si>
  <si>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</si>
  <si>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</si>
  <si>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</si>
  <si>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</si>
  <si>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</si>
  <si>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</si>
  <si>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</si>
  <si>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</si>
  <si>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</si>
  <si>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</si>
  <si>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</si>
  <si>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</si>
  <si>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</si>
  <si>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</si>
  <si>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</si>
  <si>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</si>
  <si>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</si>
  <si>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</si>
  <si>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</si>
  <si>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</si>
  <si>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</si>
  <si>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</si>
  <si>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</si>
  <si>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</si>
  <si>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</si>
  <si>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</si>
  <si>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</si>
  <si>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</si>
  <si>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</si>
  <si>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</si>
  <si>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</si>
  <si>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</si>
  <si>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</si>
  <si>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</si>
  <si>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</si>
  <si>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</si>
  <si>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</si>
  <si>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</si>
  <si>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</si>
  <si>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</si>
  <si>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</si>
  <si>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</si>
  <si>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</si>
  <si>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</si>
  <si>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</si>
  <si>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</si>
  <si>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</si>
  <si>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</si>
  <si>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</si>
  <si>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</si>
  <si>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</si>
  <si>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</si>
  <si>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</si>
  <si>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</si>
  <si>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</si>
  <si>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</si>
  <si>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</si>
  <si>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</si>
  <si>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</si>
  <si>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</si>
  <si>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</si>
  <si>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</si>
  <si>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</si>
  <si>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</si>
  <si>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</si>
  <si>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</si>
  <si>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</si>
  <si>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</si>
  <si>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</si>
  <si>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</si>
  <si>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</si>
  <si>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</si>
  <si>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</si>
  <si>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</si>
  <si>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</si>
  <si>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</si>
  <si>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</si>
  <si>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</si>
  <si>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</si>
  <si>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</si>
  <si>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</si>
  <si>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</si>
  <si>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</si>
  <si>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</si>
  <si>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</si>
  <si>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</si>
  <si>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</si>
  <si>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</si>
  <si>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</si>
  <si>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</si>
  <si>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</si>
  <si>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</si>
  <si>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</si>
  <si>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</si>
  <si>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</si>
  <si>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</si>
  <si>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</si>
  <si>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</si>
  <si>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</si>
  <si>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</si>
  <si>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</si>
  <si>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</si>
  <si>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</si>
  <si>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</si>
  <si>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</si>
  <si>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</si>
  <si>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</si>
  <si>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</si>
  <si>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</si>
  <si>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</si>
  <si>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</si>
  <si>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</si>
  <si>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</si>
  <si>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</si>
  <si>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</si>
  <si>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</si>
  <si>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</si>
  <si>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</si>
  <si>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</si>
  <si>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</si>
  <si>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</si>
  <si>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</si>
  <si>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</si>
  <si>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</si>
  <si>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</si>
  <si>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</si>
  <si>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</si>
  <si>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</si>
  <si>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</si>
  <si>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</si>
  <si>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</si>
  <si>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</si>
  <si>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</si>
  <si>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</si>
  <si>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</si>
  <si>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</si>
  <si>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</si>
  <si>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</si>
  <si>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</si>
  <si>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</si>
  <si>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</si>
  <si>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</si>
  <si>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</si>
  <si>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</si>
  <si>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</si>
  <si>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</si>
  <si>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</si>
  <si>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</si>
  <si>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</si>
  <si>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</si>
  <si>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</si>
  <si>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</si>
  <si>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</si>
  <si>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</si>
  <si>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</si>
  <si>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</si>
  <si>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</si>
  <si>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</si>
  <si>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</si>
  <si>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</si>
  <si>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</si>
  <si>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</si>
  <si>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</si>
  <si>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</si>
  <si>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</si>
  <si>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</si>
  <si>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</si>
  <si>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</si>
  <si>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</si>
  <si>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</si>
  <si>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</si>
  <si>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</si>
  <si>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</si>
  <si>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</si>
  <si>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</si>
  <si>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</si>
  <si>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</si>
  <si>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</si>
  <si>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</si>
  <si>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</si>
  <si>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</si>
  <si>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</si>
  <si>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</si>
  <si>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</si>
  <si>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</si>
  <si>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</si>
  <si>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</si>
  <si>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</si>
  <si>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</si>
  <si>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</si>
  <si>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</si>
  <si>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</si>
  <si>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</si>
  <si>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</si>
  <si>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</si>
  <si>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</si>
  <si>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</si>
  <si>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</si>
  <si>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</si>
  <si>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</si>
  <si>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</si>
  <si>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</si>
  <si>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</si>
  <si>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</si>
  <si>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</si>
  <si>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</si>
  <si>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</si>
  <si>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</si>
  <si>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</si>
  <si>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</si>
  <si>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</si>
  <si>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</si>
  <si>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</si>
  <si>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</si>
  <si>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</si>
  <si>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</si>
  <si>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</si>
  <si>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</si>
  <si>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</si>
  <si>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</si>
  <si>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</si>
  <si>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</si>
  <si>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</si>
  <si>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</si>
  <si>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</si>
  <si>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</si>
  <si>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</si>
  <si>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</si>
  <si>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</si>
  <si>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</si>
  <si>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</si>
  <si>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</si>
  <si>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</si>
  <si>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</si>
  <si>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</si>
  <si>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</si>
  <si>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</si>
  <si>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</si>
  <si>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</si>
  <si>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</si>
  <si>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</si>
  <si>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</si>
  <si>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</si>
  <si>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</si>
  <si>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</si>
  <si>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</si>
  <si>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</si>
  <si>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</si>
  <si>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</si>
  <si>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</si>
  <si>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</si>
  <si>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</si>
  <si>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</si>
  <si>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</si>
  <si>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</si>
  <si>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</si>
  <si>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</si>
  <si>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</si>
  <si>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</si>
  <si>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</si>
  <si>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</si>
  <si>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</si>
  <si>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</si>
  <si>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</si>
  <si>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</si>
  <si>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</si>
  <si>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</si>
  <si>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</si>
  <si>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</si>
  <si>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</si>
  <si>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</si>
  <si>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</si>
  <si>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</si>
  <si>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</si>
  <si>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</si>
  <si>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</si>
  <si>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</si>
  <si>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</si>
  <si>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</si>
  <si>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</si>
  <si>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</si>
  <si>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</si>
  <si>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</si>
  <si>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</si>
  <si>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</si>
  <si>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</si>
  <si>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</si>
  <si>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</si>
  <si>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</si>
  <si>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</si>
  <si>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</si>
  <si>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</si>
  <si>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</si>
  <si>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</si>
  <si>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</si>
  <si>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</si>
  <si>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</si>
  <si>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</si>
  <si>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</si>
  <si>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</si>
  <si>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</si>
  <si>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</si>
  <si>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</si>
  <si>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</si>
  <si>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</si>
  <si>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</si>
  <si>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</si>
  <si>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</si>
  <si>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</si>
  <si>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</si>
  <si>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</si>
  <si>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</si>
  <si>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</si>
  <si>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</si>
  <si>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</si>
  <si>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</si>
  <si>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</si>
  <si>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</si>
  <si>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</si>
  <si>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</si>
  <si>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</si>
  <si>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</si>
  <si>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</si>
  <si>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</si>
  <si>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</si>
  <si>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</si>
  <si>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</si>
  <si>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</si>
  <si>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</si>
  <si>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</si>
  <si>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</si>
  <si>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</si>
  <si>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</si>
  <si>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</si>
  <si>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</si>
  <si>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</si>
  <si>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</si>
  <si>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</si>
  <si>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</si>
  <si>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</si>
  <si>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</si>
  <si>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</si>
  <si>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</si>
  <si>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</si>
  <si>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</si>
  <si>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</si>
  <si>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</si>
  <si>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</si>
  <si>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</si>
  <si>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</si>
  <si>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</si>
  <si>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</si>
  <si>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</si>
  <si>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</si>
  <si>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</si>
  <si>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</si>
  <si>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</si>
  <si>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</si>
  <si>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</si>
  <si>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</si>
  <si>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</si>
  <si>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</si>
  <si>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</si>
  <si>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</si>
  <si>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</si>
  <si>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</si>
  <si>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</si>
  <si>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</si>
  <si>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</si>
  <si>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</si>
  <si>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</si>
  <si>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</si>
  <si>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</si>
  <si>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</si>
  <si>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</si>
  <si>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</si>
  <si>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</si>
  <si>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</si>
  <si>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</si>
  <si>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</si>
  <si>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</si>
  <si>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</si>
  <si>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</si>
  <si>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</si>
  <si>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</si>
  <si>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</si>
  <si>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</si>
  <si>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</si>
  <si>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</si>
  <si>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</si>
  <si>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</si>
  <si>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</si>
  <si>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</si>
  <si>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</si>
  <si>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</si>
  <si>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</si>
  <si>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</si>
  <si>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</si>
  <si>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</si>
  <si>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</si>
  <si>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</si>
  <si>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</si>
  <si>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</si>
  <si>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</si>
  <si>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</si>
  <si>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</si>
  <si>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</si>
  <si>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</si>
  <si>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</si>
  <si>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</si>
  <si>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</si>
  <si>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</si>
  <si>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</si>
  <si>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</si>
  <si>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</si>
  <si>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</si>
  <si>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</si>
  <si>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</si>
  <si>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</si>
  <si>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</si>
  <si>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</si>
  <si>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</si>
  <si>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</si>
  <si>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</si>
  <si>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</si>
  <si>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</si>
  <si>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</si>
  <si>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</si>
  <si>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</si>
  <si>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</si>
  <si>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</si>
  <si>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</si>
  <si>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</si>
  <si>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</si>
  <si>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</si>
  <si>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</si>
  <si>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</si>
  <si>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</si>
  <si>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</si>
  <si>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</si>
  <si>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</si>
  <si>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</si>
  <si>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</si>
  <si>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</si>
  <si>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</si>
  <si>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</si>
  <si>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</si>
  <si>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</si>
  <si>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</si>
  <si>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</si>
  <si>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</si>
  <si>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</si>
  <si>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</si>
  <si>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</si>
  <si>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</si>
  <si>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</si>
  <si>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</si>
  <si>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</si>
  <si>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</si>
  <si>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</si>
  <si>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</si>
  <si>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</si>
  <si>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</si>
  <si>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</si>
  <si>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</si>
  <si>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</si>
  <si>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</si>
  <si>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</si>
  <si>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</si>
  <si>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</si>
  <si>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</si>
  <si>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</si>
  <si>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</si>
  <si>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</si>
  <si>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</si>
  <si>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</si>
  <si>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</si>
  <si>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</si>
  <si>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</si>
  <si>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</si>
  <si>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</si>
  <si>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</si>
  <si>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</si>
  <si>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</si>
  <si>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</si>
  <si>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</si>
  <si>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</si>
  <si>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</si>
  <si>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</si>
  <si>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</si>
  <si>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</si>
  <si>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</si>
  <si>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</si>
  <si>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</si>
  <si>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</si>
  <si>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</si>
  <si>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</si>
  <si>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</si>
  <si>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</si>
  <si>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</si>
  <si>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</si>
  <si>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</si>
  <si>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</si>
  <si>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</si>
  <si>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</si>
  <si>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</si>
  <si>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</si>
  <si>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</si>
  <si>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</si>
  <si>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</si>
  <si>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</si>
  <si>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</si>
  <si>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</si>
  <si>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</si>
  <si>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</si>
  <si>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</si>
  <si>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</si>
  <si>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</si>
  <si>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</si>
  <si>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</si>
  <si>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</si>
  <si>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</si>
  <si>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</si>
  <si>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</si>
  <si>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</si>
  <si>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</si>
  <si>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</si>
  <si>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</si>
  <si>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</si>
  <si>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</si>
  <si>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</si>
  <si>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</si>
  <si>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</si>
  <si>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</si>
  <si>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</si>
  <si>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</si>
  <si>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</si>
  <si>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</si>
  <si>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</si>
  <si>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</si>
  <si>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</si>
  <si>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</si>
  <si>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</si>
  <si>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</si>
  <si>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</si>
  <si>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</si>
  <si>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</si>
  <si>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</si>
  <si>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</si>
  <si>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</si>
  <si>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</si>
  <si>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</si>
  <si>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</si>
  <si>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</si>
  <si>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</si>
  <si>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</si>
  <si>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</si>
  <si>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</si>
  <si>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</si>
  <si>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</si>
  <si>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</si>
  <si>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</si>
  <si>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</si>
  <si>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</si>
  <si>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</si>
  <si>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</si>
  <si>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</si>
  <si>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</si>
  <si>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</si>
  <si>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</si>
  <si>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</si>
  <si>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</si>
  <si>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</si>
  <si>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</si>
  <si>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</si>
  <si>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</si>
  <si>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</si>
  <si>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</si>
  <si>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</si>
  <si>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</si>
  <si>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</si>
  <si>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</si>
  <si>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</si>
  <si>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</si>
  <si>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</si>
  <si>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</si>
  <si>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</si>
  <si>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</si>
  <si>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</si>
  <si>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</si>
  <si>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</si>
  <si>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</si>
  <si>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</si>
  <si>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</si>
  <si>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</si>
  <si>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</si>
  <si>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</si>
  <si>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</si>
  <si>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</si>
  <si>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</si>
  <si>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</si>
  <si>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</si>
  <si>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</si>
  <si>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</si>
  <si>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</si>
  <si>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</si>
  <si>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</si>
  <si>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</si>
  <si>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</si>
  <si>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</si>
  <si>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</si>
  <si>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</si>
  <si>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</si>
  <si>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</si>
  <si>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</si>
  <si>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</si>
  <si>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</si>
  <si>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</si>
  <si>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</si>
  <si>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</si>
  <si>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</si>
  <si>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</si>
  <si>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</si>
  <si>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</si>
  <si>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</si>
  <si>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</si>
  <si>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</si>
  <si>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</si>
  <si>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</si>
  <si>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</si>
  <si>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</si>
  <si>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</si>
  <si>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</si>
  <si>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</si>
  <si>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</si>
  <si>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</si>
  <si>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</si>
  <si>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</si>
  <si>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</si>
  <si>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</si>
  <si>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</si>
  <si>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</si>
  <si>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</si>
  <si>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</si>
  <si>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</si>
  <si>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</si>
  <si>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</si>
  <si>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</si>
  <si>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</si>
  <si>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</si>
  <si>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</si>
  <si>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</si>
  <si>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</si>
  <si>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</si>
  <si>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</si>
  <si>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</si>
  <si>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</si>
  <si>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</si>
  <si>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</si>
  <si>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</si>
  <si>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</si>
  <si>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</si>
  <si>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</si>
  <si>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</si>
  <si>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</si>
  <si>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</si>
  <si>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</si>
  <si>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</si>
  <si>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</si>
  <si>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</si>
  <si>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</si>
  <si>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</si>
  <si>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</si>
  <si>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</si>
  <si>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</si>
  <si>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</si>
  <si>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</si>
  <si>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</si>
  <si>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</si>
  <si>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</si>
  <si>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</si>
  <si>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</si>
  <si>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</si>
  <si>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</si>
  <si>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</si>
  <si>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</si>
  <si>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</si>
  <si>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</si>
  <si>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</si>
  <si>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</si>
  <si>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</si>
  <si>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</si>
  <si>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</si>
  <si>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</si>
  <si>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</si>
  <si>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</si>
  <si>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</si>
  <si>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</si>
  <si>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</si>
  <si>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</si>
  <si>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</si>
  <si>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</si>
  <si>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</si>
  <si>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</si>
  <si>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</si>
  <si>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</si>
  <si>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</si>
  <si>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</si>
  <si>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</si>
  <si>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</si>
  <si>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</si>
  <si>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</si>
  <si>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</si>
  <si>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</si>
  <si>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</si>
  <si>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</si>
  <si>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</si>
  <si>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</si>
  <si>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</si>
  <si>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</si>
  <si>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</si>
  <si>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</si>
  <si>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</si>
  <si>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</si>
  <si>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</si>
  <si>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</si>
  <si>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</si>
  <si>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</si>
  <si>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</si>
  <si>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</si>
  <si>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</si>
  <si>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</si>
  <si>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</si>
  <si>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</si>
  <si>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</si>
  <si>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</si>
  <si>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</si>
  <si>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</si>
  <si>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</si>
  <si>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</si>
  <si>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</si>
  <si>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</si>
  <si>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</si>
  <si>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</si>
  <si>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</si>
  <si>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</si>
  <si>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</si>
  <si>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</si>
  <si>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</si>
  <si>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</si>
  <si>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</si>
  <si>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</si>
  <si>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</si>
  <si>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</si>
  <si>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</si>
  <si>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</si>
  <si>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</si>
  <si>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</si>
  <si>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</si>
  <si>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</si>
  <si>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</si>
  <si>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</si>
  <si>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</si>
  <si>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</si>
  <si>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</si>
  <si>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</si>
  <si>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</si>
  <si>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</si>
  <si>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</si>
  <si>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</si>
  <si>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</si>
  <si>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</si>
  <si>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</si>
  <si>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</si>
  <si>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</si>
  <si>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</si>
  <si>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</si>
  <si>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</si>
  <si>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</si>
  <si>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</si>
  <si>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</si>
  <si>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</si>
  <si>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</si>
  <si>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</si>
  <si>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</si>
  <si>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</si>
  <si>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</si>
  <si>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</si>
  <si>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</si>
  <si>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</si>
  <si>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</si>
  <si>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</si>
  <si>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</si>
  <si>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</si>
  <si>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</si>
  <si>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</si>
  <si>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</si>
  <si>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</si>
  <si>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</si>
  <si>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</si>
  <si>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</si>
  <si>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</si>
  <si>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</si>
  <si>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</si>
  <si>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</si>
  <si>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</si>
  <si>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</si>
  <si>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</si>
  <si>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</si>
  <si>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</si>
  <si>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</si>
  <si>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</si>
  <si>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</si>
  <si>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</si>
  <si>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</si>
  <si>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</si>
  <si>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</si>
  <si>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</si>
  <si>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</si>
  <si>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</si>
  <si>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</si>
  <si>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</si>
  <si>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</si>
  <si>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</si>
  <si>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</si>
  <si>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</si>
  <si>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</si>
  <si>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</si>
  <si>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</si>
  <si>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</si>
  <si>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</si>
  <si>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</si>
  <si>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</si>
  <si>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</si>
  <si>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</si>
  <si>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</si>
  <si>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</si>
  <si>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</si>
  <si>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</si>
  <si>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</si>
  <si>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</si>
  <si>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</si>
  <si>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</si>
  <si>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</si>
  <si>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</si>
  <si>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</si>
  <si>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</si>
  <si>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</si>
  <si>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</si>
  <si>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</si>
  <si>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</si>
  <si>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</si>
  <si>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</si>
  <si>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</si>
  <si>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</si>
  <si>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</si>
  <si>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</si>
  <si>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</si>
  <si>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</si>
  <si>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</si>
  <si>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</si>
  <si>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</si>
  <si>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</si>
  <si>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</si>
  <si>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</si>
  <si>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</si>
  <si>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</si>
  <si>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</si>
  <si>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</si>
  <si>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</si>
  <si>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</si>
  <si>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</si>
  <si>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</si>
  <si>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</si>
  <si>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</si>
  <si>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</si>
  <si>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</si>
  <si>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</si>
  <si>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</si>
  <si>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</si>
  <si>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</si>
  <si>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</si>
  <si>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</si>
  <si>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</si>
  <si>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</si>
  <si>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</si>
  <si>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</si>
  <si>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</si>
  <si>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</si>
  <si>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</si>
  <si>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</si>
  <si>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</si>
  <si>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</si>
  <si>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</si>
  <si>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</si>
  <si>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</si>
  <si>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</si>
  <si>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</si>
  <si>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</si>
  <si>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</si>
  <si>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</si>
  <si>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</si>
  <si>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</si>
  <si>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</si>
  <si>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</si>
  <si>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</si>
  <si>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</si>
  <si>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</si>
  <si>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</si>
  <si>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</si>
  <si>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</si>
  <si>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</si>
  <si>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</si>
  <si>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</si>
  <si>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</si>
  <si>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</si>
  <si>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</si>
  <si>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</si>
  <si>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</si>
  <si>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</si>
  <si>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</si>
  <si>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</si>
  <si>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</si>
  <si>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</si>
  <si>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</si>
  <si>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</si>
  <si>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</si>
  <si>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</si>
  <si>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</si>
  <si>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</si>
  <si>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</si>
  <si>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</si>
  <si>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</si>
  <si>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</si>
  <si>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</si>
  <si>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</si>
  <si>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</si>
  <si>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</si>
  <si>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</si>
  <si>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</si>
  <si>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</si>
  <si>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</si>
  <si>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</si>
  <si>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</si>
  <si>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</si>
  <si>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</si>
  <si>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</si>
  <si>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</si>
  <si>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</si>
  <si>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</si>
  <si>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</si>
  <si>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</si>
  <si>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</si>
  <si>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</si>
  <si>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</si>
  <si>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</si>
  <si>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</si>
  <si>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</si>
  <si>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</si>
  <si>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</si>
  <si>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</si>
  <si>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</si>
  <si>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</si>
  <si>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</si>
  <si>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</si>
  <si>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</si>
  <si>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</si>
  <si>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</si>
  <si>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</si>
  <si>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</si>
  <si>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</si>
  <si>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</si>
  <si>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</si>
  <si>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</si>
  <si>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</si>
  <si>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</si>
  <si>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</si>
  <si>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</si>
  <si>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</si>
  <si>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</si>
  <si>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</si>
  <si>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</si>
  <si>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</si>
  <si>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</si>
  <si>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</si>
  <si>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</si>
  <si>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</si>
  <si>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</si>
  <si>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</si>
  <si>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</si>
  <si>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</si>
  <si>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</si>
  <si>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</si>
  <si>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</si>
  <si>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</si>
  <si>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</si>
  <si>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</si>
  <si>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</si>
  <si>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</si>
  <si>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</si>
  <si>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</si>
  <si>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</si>
  <si>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</si>
  <si>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</si>
  <si>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</si>
  <si>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</si>
  <si>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</si>
  <si>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</si>
  <si>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</si>
  <si>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</si>
  <si>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</si>
  <si>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</si>
  <si>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</si>
  <si>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</si>
  <si>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</si>
  <si>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</si>
  <si>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</si>
  <si>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</si>
  <si>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</si>
  <si>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</si>
  <si>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</si>
  <si>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</si>
  <si>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</si>
  <si>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</si>
  <si>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</si>
  <si>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</si>
  <si>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</si>
  <si>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</si>
  <si>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</si>
  <si>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</si>
  <si>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</si>
  <si>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</si>
  <si>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</si>
  <si>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</si>
  <si>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</si>
  <si>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</si>
  <si>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</si>
  <si>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</si>
  <si>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</si>
  <si>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</si>
  <si>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</si>
  <si>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</si>
  <si>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</si>
  <si>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</si>
  <si>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</si>
  <si>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</si>
  <si>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</si>
  <si>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</si>
  <si>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</si>
  <si>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</si>
  <si>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</si>
  <si>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</si>
  <si>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</si>
  <si>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</si>
  <si>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</si>
  <si>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</si>
  <si>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</si>
  <si>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</si>
  <si>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</si>
  <si>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</si>
  <si>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</si>
  <si>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</si>
  <si>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</si>
  <si>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</si>
  <si>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</si>
  <si>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</si>
  <si>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</si>
  <si>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</si>
  <si>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</si>
  <si>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</si>
  <si>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</si>
  <si>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</si>
  <si>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</si>
  <si>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</si>
  <si>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</si>
  <si>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</si>
  <si>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</si>
  <si>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</si>
  <si>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</si>
  <si>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</si>
  <si>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</si>
  <si>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</si>
  <si>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</si>
  <si>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</si>
  <si>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</si>
  <si>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</si>
  <si>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</si>
  <si>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</si>
  <si>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</si>
  <si>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</si>
  <si>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</si>
  <si>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</si>
  <si>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</si>
  <si>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</si>
  <si>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</si>
  <si>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</si>
  <si>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</si>
  <si>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</si>
  <si>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</si>
  <si>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</si>
  <si>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</si>
  <si>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</si>
  <si>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</si>
  <si>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</si>
  <si>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</si>
  <si>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</si>
  <si>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</si>
  <si>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</si>
  <si>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</si>
  <si>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</si>
  <si>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</si>
  <si>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</si>
  <si>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</si>
  <si>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</si>
  <si>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</si>
  <si>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</si>
  <si>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</si>
  <si>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</si>
  <si>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</si>
  <si>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</si>
  <si>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</si>
  <si>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</si>
  <si>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</si>
  <si>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</si>
  <si>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</si>
  <si>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</si>
  <si>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</si>
  <si>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</si>
  <si>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</si>
  <si>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</si>
  <si>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</si>
  <si>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</si>
  <si>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</si>
  <si>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</si>
  <si>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</si>
  <si>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</si>
  <si>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</si>
  <si>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</si>
  <si>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</si>
  <si>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</si>
  <si>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</si>
  <si>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</si>
  <si>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</si>
  <si>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</si>
  <si>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</si>
  <si>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</si>
  <si>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</si>
  <si>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</si>
  <si>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</si>
  <si>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</si>
  <si>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</si>
  <si>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</si>
  <si>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</si>
  <si>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</si>
  <si>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</si>
  <si>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</si>
  <si>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</si>
  <si>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</si>
  <si>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</si>
  <si>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</si>
  <si>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</si>
  <si>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</si>
  <si>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</si>
  <si>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</si>
  <si>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</si>
  <si>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</si>
  <si>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</si>
  <si>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</si>
  <si>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</si>
  <si>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</si>
  <si>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</si>
  <si>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</si>
  <si>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</si>
  <si>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</si>
  <si>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</si>
  <si>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</si>
  <si>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</si>
  <si>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</si>
  <si>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</si>
  <si>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</si>
  <si>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</si>
  <si>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</si>
  <si>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</si>
  <si>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</si>
  <si>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</si>
  <si>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</si>
  <si>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</si>
  <si>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</si>
  <si>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</si>
  <si>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</si>
  <si>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</si>
  <si>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</si>
  <si>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</si>
  <si>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</si>
  <si>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</si>
  <si>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</si>
  <si>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</si>
  <si>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</si>
  <si>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</si>
  <si>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</si>
  <si>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</si>
  <si>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</si>
  <si>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</si>
  <si>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</si>
  <si>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</si>
  <si>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</si>
  <si>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</si>
  <si>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</si>
  <si>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</si>
  <si>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</si>
  <si>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</si>
  <si>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</si>
  <si>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</si>
  <si>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</si>
  <si>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</si>
  <si>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</si>
  <si>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</si>
  <si>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</si>
  <si>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</si>
  <si>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</si>
  <si>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</si>
  <si>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</si>
  <si>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</si>
  <si>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</si>
  <si>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</si>
  <si>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</si>
  <si>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</si>
  <si>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</si>
  <si>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</si>
  <si>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</si>
  <si>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</si>
  <si>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</si>
  <si>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</si>
  <si>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</si>
  <si>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</si>
  <si>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</si>
  <si>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</si>
  <si>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</si>
  <si>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</si>
  <si>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</si>
  <si>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</si>
  <si>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</si>
  <si>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</si>
  <si>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</si>
  <si>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</si>
  <si>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</si>
  <si>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</si>
  <si>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</si>
  <si>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</si>
  <si>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</si>
  <si>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</si>
  <si>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</si>
  <si>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</si>
  <si>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</si>
  <si>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</si>
  <si>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</si>
  <si>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</si>
  <si>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</si>
  <si>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</si>
  <si>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</si>
  <si>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</si>
  <si>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</si>
  <si>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</si>
  <si>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</si>
  <si>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</si>
  <si>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</si>
  <si>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</si>
  <si>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</si>
  <si>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</si>
  <si>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</si>
  <si>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</si>
  <si>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</si>
  <si>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</si>
  <si>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</si>
  <si>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</si>
  <si>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</si>
  <si>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</si>
  <si>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</si>
  <si>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</si>
  <si>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</si>
  <si>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</si>
  <si>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</si>
  <si>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</si>
  <si>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</si>
  <si>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</si>
  <si>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</si>
  <si>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</si>
  <si>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</si>
  <si>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</si>
  <si>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</si>
  <si>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</si>
  <si>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</si>
  <si>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</si>
  <si>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</si>
  <si>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</si>
  <si>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</si>
  <si>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</si>
  <si>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</si>
  <si>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</si>
  <si>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</si>
  <si>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</si>
  <si>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</si>
  <si>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</si>
  <si>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</si>
  <si>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</si>
  <si>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</si>
  <si>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</si>
  <si>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</si>
  <si>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</si>
  <si>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</si>
  <si>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</si>
  <si>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</si>
  <si>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</si>
  <si>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</si>
  <si>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</si>
  <si>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</si>
  <si>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</si>
  <si>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</si>
  <si>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</si>
  <si>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</si>
  <si>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</si>
  <si>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</si>
  <si>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</si>
  <si>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</si>
  <si>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</si>
  <si>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</si>
  <si>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</si>
  <si>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</si>
  <si>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</si>
  <si>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</si>
  <si>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</si>
  <si>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</si>
  <si>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</si>
  <si>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</si>
  <si>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</si>
  <si>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</si>
  <si>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</si>
  <si>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</si>
  <si>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</si>
  <si>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</si>
  <si>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</si>
  <si>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</si>
  <si>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</si>
  <si>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</si>
  <si>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</si>
  <si>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</si>
  <si>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</si>
  <si>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</si>
  <si>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</si>
  <si>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</si>
  <si>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</si>
  <si>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</si>
  <si>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</si>
  <si>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</si>
  <si>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</si>
  <si>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</si>
  <si>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</si>
  <si>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</si>
  <si>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</si>
  <si>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</si>
  <si>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</si>
  <si>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</si>
  <si>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</si>
  <si>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</si>
  <si>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</si>
  <si>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</si>
  <si>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</si>
  <si>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</si>
  <si>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</si>
  <si>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</si>
  <si>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</si>
  <si>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</si>
  <si>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</si>
  <si>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</si>
  <si>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</si>
  <si>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</si>
  <si>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</si>
  <si>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</si>
  <si>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</si>
  <si>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</si>
  <si>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</si>
  <si>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</si>
  <si>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</si>
  <si>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</si>
  <si>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</si>
  <si>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</si>
  <si>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</si>
  <si>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</si>
  <si>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</si>
  <si>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</si>
  <si>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</si>
  <si>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</si>
  <si>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</si>
  <si>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</si>
  <si>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</si>
  <si>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</si>
  <si>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</si>
  <si>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</si>
  <si>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</si>
  <si>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</si>
  <si>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</si>
  <si>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</si>
  <si>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</si>
  <si>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</si>
  <si>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</si>
  <si>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</si>
  <si>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</si>
  <si>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</si>
  <si>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</si>
  <si>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</si>
  <si>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</si>
  <si>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</si>
  <si>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</si>
  <si>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</si>
  <si>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</si>
  <si>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</si>
  <si>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</si>
  <si>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</si>
  <si>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</si>
  <si>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</si>
  <si>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</si>
  <si>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</si>
  <si>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</si>
  <si>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</si>
  <si>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</si>
  <si>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</si>
  <si>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</si>
  <si>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</si>
  <si>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</si>
  <si>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</si>
  <si>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</si>
  <si>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</si>
  <si>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</si>
  <si>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</si>
  <si>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</si>
  <si>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</si>
  <si>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</si>
  <si>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</si>
  <si>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</si>
  <si>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</si>
  <si>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</si>
  <si>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</si>
  <si>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</si>
  <si>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</si>
  <si>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</si>
  <si>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</si>
  <si>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</si>
  <si>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</si>
  <si>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</si>
  <si>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</si>
  <si>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</si>
  <si>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</si>
  <si>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</si>
  <si>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</si>
  <si>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</si>
  <si>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</si>
  <si>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</si>
  <si>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</si>
  <si>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</si>
  <si>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</si>
  <si>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</si>
  <si>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</si>
  <si>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</si>
  <si>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</si>
  <si>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</si>
  <si>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</si>
  <si>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</si>
  <si>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</si>
  <si>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</si>
  <si>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</si>
  <si>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</si>
  <si>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</si>
  <si>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</si>
  <si>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</si>
  <si>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</si>
  <si>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</si>
  <si>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</si>
  <si>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</si>
  <si>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</si>
  <si>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</si>
  <si>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</si>
  <si>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</si>
  <si>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</si>
  <si>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</si>
  <si>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</si>
  <si>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</si>
  <si>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</si>
  <si>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</si>
  <si>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</si>
  <si>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</si>
  <si>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</si>
  <si>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</si>
  <si>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</si>
  <si>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</si>
  <si>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</si>
  <si>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</si>
  <si>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</si>
  <si>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</si>
  <si>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</si>
  <si>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</si>
  <si>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</si>
  <si>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</si>
  <si>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</si>
  <si>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</si>
  <si>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</si>
  <si>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</si>
  <si>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</si>
  <si>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</si>
  <si>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</si>
  <si>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</si>
  <si>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</si>
  <si>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</si>
  <si>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</si>
  <si>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</si>
  <si>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</si>
  <si>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</si>
  <si>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</si>
  <si>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</si>
  <si>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</si>
  <si>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</si>
  <si>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</si>
  <si>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</si>
  <si>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</si>
  <si>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</si>
  <si>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</si>
  <si>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</si>
  <si>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</si>
  <si>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</si>
  <si>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</si>
  <si>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</si>
  <si>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</si>
  <si>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</si>
  <si>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</si>
  <si>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</si>
  <si>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</si>
  <si>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</si>
  <si>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</si>
  <si>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</si>
  <si>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</si>
  <si>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</si>
  <si>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</si>
  <si>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</si>
  <si>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</si>
  <si>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</si>
  <si>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</si>
  <si>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</si>
  <si>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</si>
  <si>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</si>
  <si>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</si>
  <si>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</si>
  <si>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</si>
  <si>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</si>
  <si>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</si>
  <si>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</si>
  <si>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</si>
  <si>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</si>
  <si>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</si>
  <si>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</si>
  <si>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</si>
  <si>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</si>
  <si>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</si>
  <si>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</si>
  <si>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</si>
  <si>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</si>
  <si>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</si>
  <si>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</si>
  <si>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</si>
  <si>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</si>
  <si>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</si>
  <si>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</si>
  <si>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</si>
  <si>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</si>
  <si>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</si>
  <si>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</si>
  <si>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</si>
  <si>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</si>
  <si>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</si>
  <si>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</si>
  <si>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</si>
  <si>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</si>
  <si>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</si>
  <si>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</si>
  <si>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</si>
  <si>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</si>
  <si>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</si>
  <si>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</si>
  <si>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</si>
  <si>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</si>
  <si>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</si>
  <si>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</si>
  <si>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</si>
  <si>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</si>
  <si>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</si>
  <si>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</si>
  <si>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</si>
  <si>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</si>
  <si>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</si>
  <si>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</si>
  <si>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</si>
  <si>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</si>
  <si>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</si>
  <si>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</si>
  <si>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</si>
  <si>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</si>
  <si>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</si>
  <si>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</si>
  <si>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</si>
  <si>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</si>
  <si>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</si>
  <si>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</si>
  <si>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</si>
  <si>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</si>
  <si>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</si>
  <si>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</si>
  <si>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</si>
  <si>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</si>
  <si>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</si>
  <si>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</si>
  <si>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</si>
  <si>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</si>
  <si>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</si>
  <si>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</si>
  <si>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</si>
  <si>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</si>
  <si>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</si>
  <si>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</si>
  <si>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</si>
  <si>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</si>
  <si>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</si>
  <si>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</si>
  <si>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</si>
  <si>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</si>
  <si>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</si>
  <si>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</si>
  <si>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</si>
  <si>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</si>
  <si>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</si>
  <si>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</si>
  <si>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</si>
  <si>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</si>
  <si>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</si>
  <si>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</si>
  <si>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</si>
  <si>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</si>
  <si>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</si>
  <si>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</si>
  <si>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</si>
  <si>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</si>
  <si>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</si>
  <si>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</si>
  <si>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</si>
  <si>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</si>
  <si>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</si>
  <si>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</si>
  <si>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</si>
  <si>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</si>
  <si>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</si>
  <si>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</si>
  <si>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</si>
  <si>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</si>
  <si>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</si>
  <si>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</si>
  <si>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</si>
  <si>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</si>
  <si>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</si>
  <si>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</si>
  <si>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</si>
  <si>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</si>
  <si>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</si>
  <si>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</si>
  <si>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</si>
  <si>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</si>
  <si>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</si>
  <si>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</si>
  <si>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</si>
  <si>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</si>
  <si>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</si>
  <si>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</si>
  <si>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</si>
  <si>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</si>
  <si>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</si>
  <si>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</si>
  <si>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</si>
  <si>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</si>
  <si>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</si>
  <si>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</si>
  <si>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</si>
  <si>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</si>
  <si>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</si>
  <si>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</si>
  <si>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</si>
  <si>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</si>
  <si>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</si>
  <si>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</si>
  <si>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</si>
  <si>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</si>
  <si>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</si>
  <si>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</si>
  <si>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</si>
  <si>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</si>
  <si>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</si>
  <si>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</si>
  <si>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</si>
  <si>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</si>
  <si>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</si>
  <si>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</si>
  <si>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</si>
  <si>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</si>
  <si>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</si>
  <si>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</si>
  <si>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</si>
  <si>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</si>
  <si>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</si>
  <si>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</si>
  <si>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</si>
  <si>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</si>
  <si>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</si>
  <si>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</si>
  <si>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</si>
  <si>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</si>
  <si>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</si>
  <si>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</si>
  <si>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</si>
  <si>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</si>
  <si>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</si>
  <si>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</si>
  <si>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</si>
  <si>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</si>
  <si>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</si>
  <si>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</si>
  <si>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</si>
  <si>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</si>
  <si>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</si>
  <si>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</si>
  <si>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</si>
  <si>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</si>
  <si>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</si>
  <si>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</si>
  <si>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</si>
  <si>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</si>
  <si>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</si>
  <si>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</si>
  <si>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</si>
  <si>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</si>
  <si>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</si>
  <si>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</si>
  <si>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</si>
  <si>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</si>
  <si>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</si>
  <si>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</si>
  <si>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</si>
  <si>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</si>
  <si>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</si>
  <si>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</si>
  <si>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</si>
  <si>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</si>
  <si>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</si>
  <si>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</si>
  <si>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</si>
  <si>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</si>
  <si>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</si>
  <si>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</si>
  <si>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</si>
  <si>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</si>
  <si>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</si>
  <si>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</si>
  <si>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</si>
  <si>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</si>
  <si>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</si>
  <si>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</si>
  <si>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</si>
  <si>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</si>
  <si>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</si>
  <si>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</si>
  <si>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</si>
  <si>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</si>
  <si>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</si>
  <si>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</si>
  <si>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</si>
  <si>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</si>
  <si>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</si>
  <si>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</si>
  <si>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</si>
  <si>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</si>
  <si>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</si>
  <si>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</si>
  <si>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</si>
  <si>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</si>
  <si>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</si>
  <si>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</si>
  <si>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</si>
  <si>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</si>
  <si>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</si>
  <si>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</si>
  <si>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</si>
  <si>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</si>
  <si>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</si>
  <si>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</si>
  <si>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</si>
  <si>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</si>
  <si>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</si>
  <si>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</si>
  <si>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</si>
  <si>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</si>
  <si>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</si>
  <si>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</si>
  <si>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</si>
  <si>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</si>
  <si>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</si>
  <si>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</si>
  <si>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</si>
  <si>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</si>
  <si>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</si>
  <si>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</si>
  <si>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</si>
  <si>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</si>
  <si>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</si>
  <si>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</si>
  <si>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</si>
  <si>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</si>
  <si>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</si>
  <si>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</si>
  <si>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</si>
  <si>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</si>
  <si>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</si>
  <si>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</si>
  <si>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</si>
  <si>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</si>
  <si>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</si>
  <si>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</si>
  <si>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</si>
  <si>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</si>
  <si>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</si>
  <si>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</si>
  <si>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</si>
  <si>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</si>
  <si>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</si>
  <si>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</si>
  <si>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</si>
  <si>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</si>
  <si>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</si>
  <si>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</si>
  <si>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</si>
  <si>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</si>
  <si>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</si>
  <si>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</si>
  <si>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</si>
  <si>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</si>
  <si>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</si>
  <si>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</si>
  <si>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</si>
  <si>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</si>
  <si>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</si>
  <si>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</si>
  <si>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</si>
  <si>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</si>
  <si>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</si>
  <si>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</si>
  <si>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</si>
  <si>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</si>
  <si>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</si>
  <si>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</si>
  <si>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</si>
  <si>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</si>
  <si>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</si>
  <si>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</si>
  <si>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</si>
  <si>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</si>
  <si>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</si>
  <si>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</si>
  <si>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</si>
  <si>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</si>
  <si>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</si>
  <si>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</si>
  <si>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</si>
  <si>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</si>
  <si>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</si>
  <si>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</si>
  <si>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</si>
  <si>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</si>
  <si>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</si>
  <si>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</si>
  <si>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</si>
  <si>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</si>
  <si>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</si>
  <si>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</si>
  <si>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</si>
  <si>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</si>
  <si>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</si>
  <si>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</si>
  <si>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</si>
  <si>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</si>
  <si>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</si>
  <si>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</si>
  <si>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</si>
  <si>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</si>
  <si>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</si>
  <si>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</si>
  <si>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</si>
  <si>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</si>
  <si>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</si>
  <si>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</si>
  <si>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</si>
  <si>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</si>
  <si>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</si>
  <si>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</si>
  <si>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</si>
  <si>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</si>
  <si>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</si>
  <si>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</si>
  <si>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</si>
  <si>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</si>
  <si>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</si>
  <si>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</si>
  <si>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</si>
  <si>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</si>
  <si>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</si>
  <si>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</si>
  <si>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</si>
  <si>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</si>
  <si>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</si>
  <si>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</si>
  <si>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</si>
  <si>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</si>
  <si>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</si>
  <si>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</si>
  <si>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</si>
  <si>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</si>
  <si>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</si>
  <si>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</si>
  <si>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</si>
  <si>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</si>
  <si>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</si>
  <si>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</si>
  <si>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</si>
  <si>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</si>
  <si>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</si>
  <si>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</si>
  <si>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</si>
  <si>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</si>
  <si>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</si>
  <si>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</si>
  <si>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</si>
  <si>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</si>
  <si>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</si>
  <si>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</si>
  <si>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</si>
  <si>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</si>
  <si>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</si>
  <si>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</si>
  <si>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</si>
  <si>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</si>
  <si>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</si>
  <si>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</si>
  <si>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</si>
  <si>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</si>
  <si>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</si>
  <si>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</si>
  <si>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</si>
  <si>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</si>
  <si>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</si>
  <si>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</si>
  <si>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</si>
  <si>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</si>
  <si>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</si>
  <si>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</si>
  <si>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</si>
  <si>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</si>
  <si>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</si>
  <si>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</si>
  <si>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</si>
  <si>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</si>
  <si>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</si>
  <si>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</si>
  <si>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</si>
  <si>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</si>
  <si>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</si>
  <si>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</si>
  <si>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</si>
  <si>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</si>
  <si>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</si>
  <si>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</si>
  <si>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</si>
  <si>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</si>
  <si>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</si>
  <si>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</si>
  <si>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</si>
  <si>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</si>
  <si>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</si>
  <si>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</si>
  <si>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</si>
  <si>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</si>
  <si>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</si>
  <si>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</si>
  <si>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</si>
  <si>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</si>
  <si>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</si>
  <si>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</si>
  <si>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</si>
  <si>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</si>
  <si>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</si>
  <si>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</si>
  <si>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</si>
  <si>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</si>
  <si>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</si>
  <si>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</si>
  <si>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</si>
  <si>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</si>
  <si>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</si>
  <si>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</si>
  <si>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</si>
  <si>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</si>
  <si>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</si>
  <si>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</si>
  <si>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</si>
  <si>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</si>
  <si>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</si>
  <si>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</si>
  <si>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</si>
  <si>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</si>
  <si>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</si>
  <si>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</si>
  <si>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</si>
  <si>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</si>
  <si>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</si>
  <si>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</si>
  <si>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</si>
  <si>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</si>
  <si>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</si>
  <si>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</si>
  <si>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</si>
  <si>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</si>
  <si>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</si>
  <si>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</si>
  <si>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</si>
  <si>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</si>
  <si>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</si>
  <si>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</si>
  <si>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</si>
  <si>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</si>
  <si>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</si>
  <si>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</si>
  <si>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</si>
  <si>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</si>
  <si>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</si>
  <si>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</si>
  <si>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</si>
  <si>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</si>
  <si>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</si>
  <si>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</si>
  <si>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</si>
  <si>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</si>
  <si>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</si>
  <si>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</si>
  <si>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</si>
  <si>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</si>
  <si>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</si>
  <si>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</si>
  <si>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</si>
  <si>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</si>
  <si>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</si>
  <si>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</si>
  <si>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</si>
  <si>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</si>
  <si>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</si>
  <si>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</si>
  <si>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</si>
  <si>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</si>
  <si>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</si>
  <si>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</si>
  <si>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</si>
  <si>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</si>
  <si>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</si>
  <si>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</si>
  <si>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</si>
  <si>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</si>
  <si>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</si>
  <si>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</si>
  <si>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</si>
  <si>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</si>
  <si>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</si>
  <si>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</si>
  <si>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</si>
  <si>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</si>
  <si>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</si>
  <si>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</si>
  <si>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</si>
  <si>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</si>
  <si>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</si>
  <si>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</si>
  <si>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</si>
  <si>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</si>
  <si>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</si>
  <si>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</si>
  <si>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</si>
  <si>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</si>
  <si>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</si>
  <si>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</si>
  <si>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</si>
  <si>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</si>
  <si>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</si>
  <si>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</si>
  <si>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</si>
  <si>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</si>
  <si>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</si>
  <si>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</si>
  <si>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</si>
  <si>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</si>
  <si>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</si>
  <si>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</si>
  <si>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</si>
  <si>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</si>
  <si>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</si>
  <si>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</si>
  <si>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</si>
  <si>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</si>
  <si>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</si>
  <si>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</si>
  <si>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</si>
  <si>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</si>
  <si>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</si>
  <si>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</si>
  <si>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</si>
  <si>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</si>
  <si>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</si>
  <si>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</si>
  <si>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</si>
  <si>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</si>
  <si>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</si>
  <si>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</si>
  <si>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</si>
  <si>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</si>
  <si>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</si>
  <si>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</si>
  <si>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</si>
  <si>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</si>
  <si>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</si>
  <si>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</si>
  <si>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</si>
  <si>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</si>
  <si>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</si>
  <si>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</si>
  <si>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</si>
  <si>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</si>
  <si>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</si>
  <si>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</si>
  <si>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</si>
  <si>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</si>
  <si>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</si>
  <si>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</si>
  <si>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</si>
  <si>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</si>
  <si>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</si>
  <si>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</si>
  <si>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</si>
  <si>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</si>
  <si>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</si>
  <si>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</si>
  <si>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</si>
  <si>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</si>
  <si>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</si>
  <si>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</si>
  <si>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</si>
  <si>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</si>
  <si>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</si>
  <si>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</si>
  <si>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</si>
  <si>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</si>
  <si>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</si>
  <si>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</si>
  <si>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</si>
  <si>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</si>
  <si>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</si>
  <si>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</si>
  <si>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</si>
  <si>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</si>
  <si>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</si>
  <si>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</si>
  <si>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</si>
  <si>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</si>
  <si>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</si>
  <si>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</si>
  <si>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</si>
  <si>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</si>
  <si>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</si>
  <si>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</si>
  <si>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</si>
  <si>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</si>
  <si>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</si>
  <si>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</si>
  <si>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</si>
  <si>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</si>
  <si>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</si>
  <si>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</si>
  <si>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</si>
  <si>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</si>
  <si>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</si>
  <si>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</si>
  <si>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</si>
  <si>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</si>
  <si>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</si>
  <si>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</si>
  <si>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</si>
  <si>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</si>
  <si>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</si>
  <si>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</si>
  <si>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</si>
  <si>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</si>
  <si>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</si>
  <si>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</si>
  <si>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</si>
  <si>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</si>
  <si>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</si>
  <si>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</si>
  <si>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</si>
  <si>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</si>
  <si>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</si>
  <si>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</si>
  <si>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</si>
  <si>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</si>
  <si>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</si>
  <si>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</si>
  <si>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</si>
  <si>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</si>
  <si>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</si>
  <si>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</si>
  <si>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</si>
  <si>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</si>
  <si>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</si>
  <si>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</si>
  <si>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</si>
  <si>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</si>
  <si>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</si>
  <si>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</si>
  <si>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</si>
  <si>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</si>
  <si>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</si>
  <si>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</si>
  <si>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</si>
  <si>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</si>
  <si>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</si>
  <si>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</si>
  <si>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</si>
  <si>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</si>
  <si>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</si>
  <si>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</si>
  <si>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</si>
  <si>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</si>
  <si>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</si>
  <si>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</si>
  <si>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</si>
  <si>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</si>
  <si>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</si>
  <si>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</si>
  <si>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</si>
  <si>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</si>
  <si>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</si>
  <si>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</si>
  <si>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</si>
  <si>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</si>
  <si>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</si>
  <si>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</si>
  <si>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</si>
  <si>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</si>
  <si>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</si>
  <si>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</si>
  <si>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</si>
  <si>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</si>
  <si>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</si>
  <si>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</si>
  <si>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</si>
  <si>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</si>
  <si>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</si>
  <si>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</si>
  <si>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</si>
  <si>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</si>
  <si>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</si>
  <si>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</si>
  <si>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</si>
  <si>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</si>
  <si>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</si>
  <si>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</si>
  <si>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</si>
  <si>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</si>
  <si>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</si>
  <si>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</si>
  <si>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</si>
  <si>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</si>
  <si>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</si>
  <si>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</si>
  <si>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</si>
  <si>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</si>
  <si>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</si>
  <si>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</si>
  <si>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</si>
  <si>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</si>
  <si>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</si>
  <si>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</si>
  <si>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</si>
  <si>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</si>
  <si>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</si>
  <si>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</si>
  <si>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</si>
  <si>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</si>
  <si>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</si>
  <si>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</si>
  <si>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</si>
  <si>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</si>
  <si>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</si>
  <si>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</si>
  <si>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</si>
  <si>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</si>
  <si>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</si>
  <si>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</si>
  <si>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</si>
  <si>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</si>
  <si>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</si>
  <si>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</si>
  <si>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</si>
  <si>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</si>
  <si>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</si>
  <si>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</si>
  <si>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</si>
  <si>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</si>
  <si>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</si>
  <si>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</si>
  <si>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</si>
  <si>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</si>
  <si>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</si>
  <si>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</si>
  <si>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</si>
  <si>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</si>
  <si>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</si>
  <si>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</si>
  <si>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</si>
  <si>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</si>
  <si>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</si>
  <si>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</si>
  <si>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</si>
  <si>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</si>
  <si>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</si>
  <si>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</si>
  <si>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</si>
  <si>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</si>
  <si>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</si>
  <si>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</si>
  <si>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</si>
  <si>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</si>
  <si>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</si>
  <si>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</si>
  <si>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</si>
  <si>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</si>
  <si>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</si>
  <si>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</si>
  <si>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</si>
  <si>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</si>
  <si>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</si>
  <si>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</si>
  <si>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</si>
  <si>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</si>
  <si>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</si>
  <si>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</si>
  <si>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</si>
  <si>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</si>
  <si>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</si>
  <si>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</si>
  <si>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</si>
  <si>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</si>
  <si>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</si>
  <si>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</si>
  <si>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</si>
  <si>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</si>
  <si>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</si>
  <si>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</si>
  <si>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</si>
  <si>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</si>
  <si>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</si>
  <si>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</si>
  <si>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</si>
  <si>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</si>
  <si>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</si>
  <si>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</si>
  <si>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</si>
  <si>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</si>
  <si>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</si>
  <si>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</si>
  <si>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</si>
  <si>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</si>
  <si>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</si>
  <si>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</si>
  <si>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</si>
  <si>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</si>
  <si>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</si>
  <si>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</si>
  <si>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</si>
  <si>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</si>
  <si>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</si>
  <si>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</si>
  <si>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</si>
  <si>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</si>
  <si>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</si>
  <si>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</si>
  <si>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</si>
  <si>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</si>
  <si>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</si>
  <si>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</si>
  <si>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</si>
  <si>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</si>
  <si>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</si>
  <si>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</si>
  <si>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</si>
  <si>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</si>
  <si>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</si>
  <si>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</si>
  <si>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</si>
  <si>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</si>
  <si>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</si>
  <si>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</si>
  <si>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</si>
  <si>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</si>
  <si>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</si>
  <si>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</si>
  <si>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</si>
  <si>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</si>
  <si>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</si>
  <si>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</si>
  <si>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</si>
  <si>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</si>
  <si>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</si>
  <si>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</si>
  <si>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</si>
  <si>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</si>
  <si>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</si>
  <si>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</si>
  <si>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</si>
  <si>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</si>
  <si>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</si>
  <si>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</si>
  <si>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</si>
  <si>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</si>
  <si>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</si>
  <si>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</si>
  <si>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</si>
  <si>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</si>
  <si>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</si>
  <si>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</si>
  <si>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</si>
  <si>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</si>
  <si>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</si>
  <si>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</si>
  <si>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</si>
  <si>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</si>
  <si>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</si>
  <si>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</si>
  <si>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</si>
  <si>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</si>
  <si>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</si>
  <si>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</si>
  <si>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</si>
  <si>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</si>
  <si>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</si>
  <si>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</si>
  <si>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</si>
  <si>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</si>
  <si>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</si>
  <si>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</si>
  <si>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</si>
  <si>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</si>
  <si>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</si>
  <si>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</si>
  <si>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</si>
  <si>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</si>
  <si>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</si>
  <si>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</si>
  <si>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</si>
  <si>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</si>
  <si>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</si>
  <si>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</si>
  <si>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</si>
  <si>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</si>
  <si>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</si>
  <si>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</si>
  <si>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</si>
  <si>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</si>
  <si>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</si>
  <si>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</si>
  <si>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</si>
  <si>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</si>
  <si>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</si>
  <si>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</si>
  <si>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</si>
  <si>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</si>
  <si>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</si>
  <si>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</si>
  <si>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</si>
  <si>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</si>
  <si>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</si>
  <si>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</si>
  <si>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</si>
  <si>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</si>
  <si>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</si>
  <si>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</si>
  <si>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</si>
  <si>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</si>
  <si>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</si>
  <si>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</si>
  <si>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</si>
  <si>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</si>
  <si>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</si>
  <si>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</si>
  <si>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</si>
  <si>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</si>
  <si>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</si>
  <si>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</si>
  <si>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</si>
  <si>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</si>
  <si>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</si>
  <si>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</si>
  <si>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</si>
  <si>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</si>
  <si>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</si>
  <si>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</si>
  <si>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</si>
  <si>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</si>
  <si>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</si>
  <si>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</si>
  <si>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</si>
  <si>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</si>
  <si>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</si>
  <si>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</si>
  <si>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</si>
  <si>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</si>
  <si>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</si>
  <si>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</si>
  <si>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</si>
  <si>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</si>
  <si>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</si>
  <si>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</si>
  <si>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</si>
  <si>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</si>
  <si>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</si>
  <si>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</si>
  <si>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</si>
  <si>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</si>
  <si>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</si>
  <si>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</si>
  <si>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</si>
  <si>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</si>
  <si>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</si>
  <si>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</si>
  <si>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</si>
  <si>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</si>
  <si>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</si>
  <si>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</si>
  <si>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</si>
  <si>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</si>
  <si>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</si>
  <si>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</si>
  <si>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</si>
  <si>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</si>
  <si>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</si>
  <si>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</si>
  <si>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</si>
  <si>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</si>
  <si>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</si>
  <si>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</si>
  <si>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</si>
  <si>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</si>
  <si>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</si>
  <si>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</si>
  <si>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</si>
  <si>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</si>
  <si>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</si>
  <si>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</si>
  <si>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</si>
  <si>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</si>
  <si>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</si>
  <si>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</si>
  <si>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</si>
  <si>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</si>
  <si>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</si>
  <si>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</si>
  <si>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</si>
  <si>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</si>
  <si>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</si>
  <si>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</si>
  <si>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</si>
  <si>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</si>
  <si>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</si>
  <si>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</si>
  <si>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</si>
  <si>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</si>
  <si>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</si>
  <si>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</si>
  <si>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</si>
  <si>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</si>
  <si>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</si>
  <si>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</si>
  <si>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</si>
  <si>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</si>
  <si>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</si>
  <si>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</si>
  <si>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</si>
  <si>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</si>
  <si>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</si>
  <si>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</si>
  <si>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</si>
  <si>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</si>
  <si>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</si>
  <si>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</si>
  <si>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</si>
  <si>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</si>
  <si>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</si>
  <si>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</si>
  <si>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</si>
  <si>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</si>
  <si>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</si>
  <si>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</si>
  <si>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</si>
  <si>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</si>
  <si>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</si>
  <si>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</si>
  <si>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</si>
  <si>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</si>
  <si>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</si>
  <si>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</si>
  <si>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</si>
  <si>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</si>
  <si>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</si>
  <si>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</si>
  <si>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</si>
  <si>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</si>
  <si>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</si>
  <si>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</si>
  <si>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</si>
  <si>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</si>
  <si>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</si>
  <si>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</si>
  <si>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</si>
  <si>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</si>
  <si>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</si>
  <si>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</si>
  <si>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</si>
  <si>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</si>
  <si>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</si>
  <si>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</si>
  <si>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</si>
  <si>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</si>
  <si>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</si>
  <si>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</si>
  <si>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</si>
  <si>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</si>
  <si>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</si>
  <si>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</si>
  <si>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</si>
  <si>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</si>
  <si>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</si>
  <si>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</si>
  <si>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</si>
  <si>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</si>
  <si>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</si>
  <si>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</si>
  <si>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</si>
  <si>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</si>
  <si>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</si>
  <si>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</si>
  <si>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</si>
  <si>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</si>
  <si>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</si>
  <si>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</si>
  <si>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</si>
  <si>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</si>
  <si>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</si>
  <si>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</si>
  <si>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</si>
  <si>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</si>
  <si>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</si>
  <si>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</si>
  <si>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</si>
  <si>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</si>
  <si>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</si>
  <si>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</si>
  <si>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</si>
  <si>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</si>
  <si>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</si>
  <si>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</si>
  <si>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</si>
  <si>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</si>
  <si>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</si>
  <si>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</si>
  <si>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</si>
  <si>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</si>
  <si>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</si>
  <si>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</si>
  <si>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</si>
  <si>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</si>
  <si>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</si>
  <si>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</si>
  <si>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</si>
  <si>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</si>
  <si>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</si>
  <si>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</si>
  <si>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</si>
  <si>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</si>
  <si>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</si>
  <si>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</si>
  <si>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</si>
  <si>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</si>
  <si>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</si>
  <si>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</si>
  <si>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</si>
  <si>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</si>
  <si>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</si>
  <si>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</si>
  <si>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</si>
  <si>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</si>
  <si>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</si>
  <si>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</si>
  <si>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</si>
  <si>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</si>
  <si>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</si>
  <si>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</si>
  <si>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</si>
  <si>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</si>
  <si>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</si>
  <si>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</si>
  <si>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</si>
  <si>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</si>
  <si>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</si>
  <si>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</si>
  <si>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</si>
  <si>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</si>
  <si>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</si>
  <si>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</si>
  <si>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</si>
  <si>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</si>
  <si>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</si>
  <si>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</si>
  <si>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</si>
  <si>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</si>
  <si>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</si>
  <si>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</si>
  <si>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</si>
  <si>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</si>
  <si>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</si>
  <si>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</si>
  <si>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</si>
  <si>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</si>
  <si>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</si>
  <si>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</si>
  <si>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</si>
  <si>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</si>
  <si>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</si>
  <si>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</si>
  <si>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</si>
  <si>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</si>
  <si>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</si>
  <si>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</si>
  <si>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</si>
  <si>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</si>
  <si>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</si>
  <si>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</si>
  <si>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</si>
  <si>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</si>
  <si>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</si>
  <si>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</si>
  <si>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</si>
  <si>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</si>
  <si>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</si>
  <si>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</si>
  <si>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</si>
  <si>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</si>
  <si>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</si>
  <si>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</si>
  <si>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</si>
  <si>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</si>
  <si>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</si>
  <si>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</si>
  <si>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</si>
  <si>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</si>
  <si>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</si>
  <si>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</si>
  <si>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</si>
  <si>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</si>
  <si>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</si>
  <si>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</si>
  <si>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</si>
  <si>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</si>
  <si>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</si>
  <si>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</si>
  <si>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</si>
  <si>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</si>
  <si>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</si>
  <si>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</si>
  <si>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</si>
  <si>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</si>
  <si>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</si>
  <si>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</si>
  <si>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</si>
  <si>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</si>
  <si>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</si>
  <si>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</si>
  <si>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</si>
  <si>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</si>
  <si>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</si>
  <si>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</si>
  <si>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</si>
  <si>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</si>
  <si>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</si>
  <si>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</si>
  <si>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</si>
  <si>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</si>
  <si>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</si>
  <si>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</si>
  <si>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</si>
  <si>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</si>
  <si>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</si>
  <si>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</si>
  <si>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</si>
  <si>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</si>
  <si>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</si>
  <si>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</si>
  <si>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</si>
  <si>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</si>
  <si>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</si>
  <si>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</si>
  <si>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</si>
  <si>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</si>
  <si>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</si>
  <si>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</si>
  <si>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</si>
  <si>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</si>
  <si>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</si>
  <si>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</si>
  <si>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</si>
  <si>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</si>
  <si>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</si>
  <si>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</si>
  <si>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</si>
  <si>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</si>
  <si>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</si>
  <si>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</si>
  <si>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</si>
  <si>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</si>
  <si>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</si>
  <si>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</si>
  <si>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</si>
  <si>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</si>
  <si>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</si>
  <si>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</si>
  <si>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</si>
  <si>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</si>
  <si>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</si>
  <si>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</si>
  <si>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</si>
  <si>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</si>
  <si>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</si>
  <si>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</si>
  <si>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</si>
  <si>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</si>
  <si>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</si>
  <si>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</si>
  <si>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</si>
  <si>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</si>
  <si>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</si>
  <si>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</si>
  <si>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</si>
  <si>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</si>
  <si>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</si>
  <si>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</si>
  <si>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</si>
  <si>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</si>
  <si>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</si>
  <si>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</si>
  <si>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</si>
  <si>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</si>
  <si>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</si>
  <si>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</si>
  <si>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</si>
  <si>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</si>
  <si>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</si>
  <si>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</si>
  <si>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</si>
  <si>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</si>
  <si>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</si>
  <si>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</si>
  <si>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</si>
  <si>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</si>
  <si>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</si>
  <si>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</si>
  <si>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</si>
  <si>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</si>
  <si>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</si>
  <si>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</si>
  <si>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</si>
  <si>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</si>
  <si>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</si>
  <si>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</si>
  <si>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</si>
  <si>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</si>
  <si>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</si>
  <si>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</si>
  <si>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</si>
  <si>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</si>
  <si>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</si>
  <si>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</si>
  <si>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</si>
  <si>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</si>
  <si>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</si>
  <si>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</si>
  <si>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</si>
  <si>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</si>
  <si>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</si>
  <si>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</si>
  <si>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</si>
  <si>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</si>
  <si>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</si>
  <si>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</si>
  <si>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</si>
  <si>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</si>
  <si>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</si>
  <si>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</si>
  <si>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</si>
  <si>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</si>
  <si>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</si>
  <si>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</si>
  <si>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</si>
  <si>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</si>
  <si>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</si>
  <si>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</si>
  <si>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</si>
  <si>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</si>
  <si>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</si>
  <si>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</si>
  <si>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</si>
  <si>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</si>
  <si>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</si>
  <si>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</si>
  <si>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</si>
  <si>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</si>
  <si>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</si>
  <si>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</si>
  <si>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</si>
  <si>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</si>
  <si>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</si>
  <si>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</si>
  <si>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</si>
  <si>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</si>
  <si>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</si>
  <si>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</si>
  <si>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</si>
  <si>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</si>
  <si>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</si>
  <si>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</si>
  <si>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</si>
  <si>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</si>
  <si>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</si>
  <si>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</si>
  <si>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</si>
  <si>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</si>
  <si>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</si>
  <si>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</si>
  <si>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</si>
  <si>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</si>
  <si>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</si>
  <si>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</si>
  <si>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</si>
  <si>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</si>
  <si>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</si>
  <si>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</si>
  <si>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</si>
  <si>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</si>
  <si>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</si>
  <si>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</si>
  <si>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</si>
  <si>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</si>
  <si>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</si>
  <si>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</si>
  <si>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</si>
  <si>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</si>
  <si>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</si>
  <si>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</si>
  <si>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</si>
  <si>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</si>
  <si>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</si>
  <si>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</si>
  <si>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</si>
  <si>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</si>
  <si>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</si>
  <si>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</si>
  <si>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</si>
  <si>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</si>
  <si>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</si>
  <si>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</si>
  <si>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</si>
  <si>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</si>
  <si>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</si>
  <si>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</si>
  <si>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</si>
  <si>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</si>
  <si>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</si>
  <si>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</si>
  <si>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</si>
  <si>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</si>
  <si>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</si>
  <si>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</si>
  <si>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</si>
  <si>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</si>
  <si>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</si>
  <si>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</si>
  <si>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</si>
  <si>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</si>
  <si>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</si>
  <si>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</si>
  <si>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</si>
  <si>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</si>
  <si>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</si>
  <si>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</si>
  <si>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</si>
  <si>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</si>
  <si>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</si>
  <si>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</si>
  <si>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</si>
  <si>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</si>
  <si>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</si>
  <si>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</si>
  <si>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</si>
  <si>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</si>
  <si>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</si>
  <si>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</si>
  <si>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</si>
  <si>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</si>
  <si>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</si>
  <si>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</si>
  <si>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</si>
  <si>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</si>
  <si>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</si>
  <si>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</si>
  <si>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</si>
  <si>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</si>
  <si>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</si>
  <si>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</si>
  <si>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</si>
  <si>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</si>
  <si>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</si>
  <si>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</si>
  <si>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</si>
  <si>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</si>
  <si>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</si>
  <si>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</si>
  <si>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</si>
  <si>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</si>
  <si>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</si>
  <si>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</si>
  <si>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</si>
  <si>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</si>
  <si>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</si>
  <si>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</si>
  <si>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</si>
  <si>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</si>
  <si>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</si>
  <si>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</si>
  <si>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</si>
  <si>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</si>
  <si>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</si>
  <si>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</si>
  <si>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</si>
  <si>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</si>
  <si>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</si>
  <si>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</si>
  <si>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</si>
  <si>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</si>
  <si>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</si>
  <si>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</si>
  <si>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</si>
  <si>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</si>
  <si>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</si>
  <si>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</si>
  <si>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</si>
  <si>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</si>
  <si>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</si>
  <si>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</si>
  <si>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</si>
  <si>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</si>
  <si>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</si>
  <si>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</si>
  <si>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</si>
  <si>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</si>
  <si>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</si>
  <si>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</si>
  <si>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</si>
  <si>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</si>
  <si>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</si>
  <si>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</si>
  <si>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</si>
  <si>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</si>
  <si>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</si>
  <si>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</si>
  <si>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</si>
  <si>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</si>
  <si>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</si>
  <si>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</si>
  <si>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</si>
  <si>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</si>
  <si>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</si>
  <si>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</si>
  <si>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</si>
  <si>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</si>
  <si>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</si>
  <si>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</si>
  <si>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</si>
  <si>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</si>
  <si>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</si>
  <si>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</si>
  <si>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</si>
  <si>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</si>
  <si>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</si>
  <si>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</si>
  <si>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</si>
  <si>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</si>
  <si>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</si>
  <si>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</si>
  <si>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</si>
  <si>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</si>
  <si>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</si>
  <si>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</si>
  <si>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</si>
  <si>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</si>
  <si>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</si>
  <si>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</si>
  <si>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</si>
  <si>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</si>
  <si>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</si>
  <si>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</si>
  <si>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</si>
  <si>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</si>
  <si>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</si>
  <si>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</si>
  <si>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</si>
  <si>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</si>
  <si>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</si>
  <si>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</si>
  <si>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</si>
  <si>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</si>
  <si>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</si>
  <si>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</si>
  <si>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</si>
  <si>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</si>
  <si>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</si>
  <si>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</si>
  <si>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</si>
  <si>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</si>
  <si>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</si>
  <si>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</si>
  <si>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</si>
  <si>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</si>
  <si>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</si>
  <si>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</si>
  <si>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</si>
  <si>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</si>
  <si>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</si>
  <si>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</si>
  <si>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</si>
  <si>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</si>
  <si>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</si>
  <si>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</si>
  <si>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</si>
  <si>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</si>
  <si>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</si>
  <si>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</si>
  <si>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</si>
  <si>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</si>
  <si>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</si>
  <si>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</si>
  <si>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</si>
  <si>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</si>
  <si>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</si>
  <si>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</si>
  <si>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</si>
  <si>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</si>
  <si>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</si>
  <si>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</si>
  <si>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</si>
  <si>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</si>
  <si>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</si>
  <si>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</si>
  <si>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</si>
  <si>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</si>
  <si>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</si>
  <si>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</si>
  <si>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</si>
  <si>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</si>
  <si>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</si>
  <si>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</si>
  <si>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</si>
  <si>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</si>
  <si>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</si>
  <si>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</si>
  <si>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</si>
  <si>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</si>
  <si>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</si>
  <si>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</si>
  <si>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</si>
  <si>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</si>
  <si>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</si>
  <si>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</si>
  <si>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</si>
  <si>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</si>
  <si>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</si>
  <si>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</si>
  <si>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</si>
  <si>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</si>
  <si>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</si>
  <si>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</si>
  <si>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</si>
  <si>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</si>
  <si>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</si>
  <si>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</si>
  <si>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</si>
  <si>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</si>
  <si>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</si>
  <si>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</si>
  <si>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</si>
  <si>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</si>
  <si>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</si>
  <si>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</si>
  <si>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</si>
  <si>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</si>
  <si>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</si>
  <si>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</si>
  <si>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</si>
  <si>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</si>
  <si>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</si>
  <si>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</si>
  <si>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</si>
  <si>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</si>
  <si>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</si>
  <si>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</si>
  <si>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</si>
  <si>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</si>
  <si>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</si>
  <si>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</si>
  <si>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</si>
  <si>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</si>
  <si>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</si>
  <si>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</si>
  <si>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</si>
  <si>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</si>
  <si>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</si>
  <si>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</si>
  <si>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</si>
  <si>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</si>
  <si>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</si>
  <si>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</si>
  <si>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</si>
  <si>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</si>
  <si>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</si>
  <si>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</si>
  <si>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</si>
  <si>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</si>
  <si>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</si>
  <si>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</si>
  <si>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</si>
  <si>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</si>
  <si>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</si>
  <si>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</si>
  <si>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</si>
  <si>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</si>
  <si>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</si>
  <si>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</si>
  <si>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</si>
  <si>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</si>
  <si>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</si>
  <si>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</si>
  <si>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</si>
  <si>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</si>
  <si>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</si>
  <si>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</si>
  <si>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</si>
  <si>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</si>
  <si>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</si>
  <si>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</si>
  <si>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</si>
  <si>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</si>
  <si>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</si>
  <si>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</si>
  <si>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</si>
  <si>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</si>
  <si>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</si>
  <si>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</si>
  <si>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</si>
  <si>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</si>
  <si>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</si>
  <si>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</si>
  <si>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</si>
  <si>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</si>
  <si>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</si>
  <si>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</si>
  <si>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</si>
  <si>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</si>
  <si>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</si>
  <si>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</si>
  <si>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</si>
  <si>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</si>
  <si>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</si>
  <si>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</si>
  <si>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</si>
  <si>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</si>
  <si>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</si>
  <si>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</si>
  <si>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</si>
  <si>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</si>
  <si>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</si>
  <si>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</si>
  <si>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</si>
  <si>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</si>
  <si>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</si>
  <si>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</si>
  <si>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</si>
  <si>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</si>
  <si>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</si>
  <si>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</si>
  <si>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</si>
  <si>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</si>
  <si>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</si>
  <si>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</si>
  <si>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</si>
  <si>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</si>
  <si>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</si>
  <si>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</si>
  <si>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</si>
  <si>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</si>
  <si>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</si>
  <si>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</si>
  <si>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</si>
  <si>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</si>
  <si>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</si>
  <si>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</si>
  <si>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</si>
  <si>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</si>
  <si>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</si>
  <si>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</si>
  <si>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</si>
  <si>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</si>
  <si>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</si>
  <si>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</si>
  <si>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</si>
  <si>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</si>
  <si>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</si>
  <si>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</si>
  <si>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</si>
  <si>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</si>
  <si>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</si>
  <si>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</si>
  <si>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</si>
  <si>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</si>
  <si>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</si>
  <si>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</si>
  <si>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</si>
  <si>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</si>
  <si>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</si>
  <si>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</si>
  <si>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</si>
  <si>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</si>
  <si>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</si>
  <si>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</si>
  <si>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</si>
  <si>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</si>
  <si>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</si>
  <si>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</si>
  <si>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</si>
  <si>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</si>
  <si>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</si>
  <si>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</si>
  <si>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</si>
  <si>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</si>
  <si>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</si>
  <si>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</si>
  <si>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</si>
  <si>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</si>
  <si>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</si>
  <si>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</si>
  <si>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</si>
  <si>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</si>
  <si>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</si>
  <si>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</si>
  <si>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</si>
  <si>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</si>
  <si>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</si>
  <si>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</si>
  <si>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</si>
  <si>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</si>
  <si>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</si>
  <si>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</si>
  <si>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</si>
  <si>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</si>
  <si>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</si>
  <si>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</si>
  <si>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</si>
  <si>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</si>
  <si>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</si>
  <si>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</si>
  <si>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</si>
  <si>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</si>
  <si>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</si>
  <si>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</si>
  <si>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</si>
  <si>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</si>
  <si>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</si>
  <si>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</si>
  <si>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</si>
  <si>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</si>
  <si>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</si>
  <si>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</si>
  <si>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</si>
  <si>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</si>
  <si>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</si>
  <si>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</si>
  <si>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</si>
  <si>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</si>
  <si>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</si>
  <si>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</si>
  <si>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</si>
  <si>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</si>
  <si>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</si>
  <si>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</si>
  <si>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</si>
  <si>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</si>
  <si>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</si>
  <si>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</si>
  <si>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</si>
  <si>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</si>
  <si>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</si>
  <si>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</si>
  <si>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</si>
  <si>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</si>
  <si>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</si>
  <si>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</si>
  <si>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</si>
  <si>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</si>
  <si>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</si>
  <si>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</si>
  <si>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</si>
  <si>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</si>
  <si>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</si>
  <si>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</si>
  <si>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</si>
  <si>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</si>
  <si>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</si>
  <si>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</si>
  <si>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</si>
  <si>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</si>
  <si>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</si>
  <si>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</si>
  <si>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</si>
  <si>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</si>
  <si>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</si>
  <si>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</si>
  <si>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</si>
  <si>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</si>
  <si>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</si>
  <si>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</si>
  <si>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</si>
  <si>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</si>
  <si>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</si>
  <si>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</si>
  <si>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</si>
  <si>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</si>
  <si>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</si>
  <si>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</si>
  <si>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</si>
  <si>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</si>
  <si>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</si>
  <si>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</si>
  <si>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</si>
  <si>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</si>
  <si>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</si>
  <si>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</si>
  <si>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</si>
  <si>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</si>
  <si>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</si>
  <si>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</si>
  <si>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</si>
  <si>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</si>
  <si>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</si>
  <si>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</si>
  <si>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</si>
  <si>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</si>
  <si>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</si>
  <si>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</si>
  <si>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</si>
  <si>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</si>
  <si>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</si>
  <si>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</si>
  <si>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</si>
  <si>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</si>
  <si>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</si>
  <si>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</si>
  <si>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</si>
  <si>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</si>
  <si>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</si>
  <si>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</si>
  <si>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</si>
  <si>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</si>
  <si>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</si>
  <si>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</si>
  <si>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</si>
  <si>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</si>
  <si>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</si>
  <si>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</si>
  <si>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</si>
  <si>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</si>
  <si>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</si>
  <si>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</si>
  <si>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</si>
  <si>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</si>
  <si>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</si>
  <si>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</si>
  <si>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</si>
  <si>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</si>
  <si>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</si>
  <si>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</si>
  <si>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</si>
  <si>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</si>
  <si>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</si>
  <si>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</si>
  <si>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</si>
  <si>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</si>
  <si>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</si>
  <si>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</si>
  <si>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</si>
  <si>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</si>
  <si>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</si>
  <si>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</si>
  <si>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</si>
  <si>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</si>
  <si>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</si>
  <si>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</si>
  <si>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</si>
  <si>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</si>
  <si>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</si>
  <si>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</si>
  <si>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</si>
  <si>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</si>
  <si>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</si>
  <si>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</si>
  <si>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</si>
  <si>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</si>
  <si>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</si>
  <si>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</si>
  <si>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</si>
  <si>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</si>
  <si>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</si>
  <si>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</si>
  <si>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</si>
  <si>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</si>
  <si>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</si>
  <si>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</si>
  <si>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</si>
  <si>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</si>
  <si>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</si>
  <si>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</si>
  <si>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</si>
  <si>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</si>
  <si>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</si>
  <si>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</si>
  <si>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</si>
  <si>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</si>
  <si>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</si>
  <si>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</si>
  <si>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</si>
  <si>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</si>
  <si>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</si>
  <si>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</si>
  <si>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</si>
  <si>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</si>
  <si>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</si>
  <si>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</si>
  <si>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</si>
  <si>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</si>
  <si>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</si>
  <si>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</si>
  <si>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</si>
  <si>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</si>
  <si>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</si>
  <si>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</si>
  <si>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</si>
  <si>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</si>
  <si>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</si>
  <si>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</si>
  <si>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</si>
  <si>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</si>
  <si>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</si>
  <si>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</si>
  <si>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</si>
  <si>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</si>
  <si>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</si>
  <si>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</si>
  <si>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</si>
  <si>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</si>
  <si>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</si>
  <si>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</si>
  <si>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</si>
  <si>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</si>
  <si>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</si>
  <si>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</si>
  <si>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</si>
  <si>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</si>
  <si>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</si>
  <si>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</si>
  <si>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</si>
  <si>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</si>
  <si>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</si>
  <si>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</si>
  <si>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</si>
  <si>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</si>
  <si>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</si>
  <si>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</si>
  <si>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</si>
  <si>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</si>
  <si>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</si>
  <si>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</si>
  <si>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</si>
  <si>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</si>
  <si>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</si>
  <si>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</si>
  <si>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</si>
  <si>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</si>
  <si>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</si>
  <si>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</si>
  <si>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</si>
  <si>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</si>
  <si>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</si>
  <si>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</si>
  <si>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</si>
  <si>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</si>
  <si>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</si>
  <si>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</si>
  <si>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</si>
  <si>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</si>
  <si>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</si>
  <si>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</si>
  <si>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</si>
  <si>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</si>
  <si>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</si>
  <si>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</si>
  <si>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</si>
  <si>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</si>
  <si>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</si>
  <si>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</si>
  <si>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</si>
  <si>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</si>
  <si>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</si>
  <si>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</si>
  <si>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</si>
  <si>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</si>
  <si>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</si>
  <si>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</si>
  <si>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</si>
  <si>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</si>
  <si>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</si>
  <si>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</si>
  <si>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</si>
  <si>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</si>
  <si>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</si>
  <si>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</si>
  <si>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</si>
  <si>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</si>
  <si>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</si>
  <si>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</si>
  <si>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</si>
  <si>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</si>
  <si>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</si>
  <si>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</si>
  <si>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</si>
  <si>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</si>
  <si>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</si>
  <si>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</si>
  <si>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</si>
  <si>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</si>
  <si>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</si>
  <si>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</si>
  <si>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</si>
  <si>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</si>
  <si>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</si>
  <si>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</si>
  <si>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</si>
  <si>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</si>
  <si>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</si>
  <si>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</si>
  <si>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</si>
  <si>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</si>
  <si>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</si>
  <si>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</si>
  <si>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</si>
  <si>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</si>
  <si>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</si>
  <si>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</si>
  <si>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</si>
  <si>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</si>
  <si>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</si>
  <si>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</si>
  <si>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</si>
  <si>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</si>
  <si>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</si>
  <si>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</si>
  <si>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</si>
  <si>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</si>
  <si>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</si>
  <si>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</si>
  <si>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</si>
  <si>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</si>
  <si>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</si>
  <si>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</si>
  <si>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</si>
  <si>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</si>
  <si>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</si>
  <si>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</si>
  <si>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</si>
  <si>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</si>
  <si>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</si>
  <si>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</si>
  <si>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</si>
  <si>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</si>
  <si>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</si>
  <si>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</si>
  <si>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</si>
  <si>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</si>
  <si>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</si>
  <si>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</si>
  <si>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</si>
  <si>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</si>
  <si>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</si>
  <si>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</si>
  <si>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</si>
  <si>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</si>
  <si>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</si>
  <si>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</si>
  <si>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</si>
  <si>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</si>
  <si>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</si>
  <si>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</si>
  <si>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</si>
  <si>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</si>
  <si>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</si>
  <si>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</si>
  <si>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</si>
  <si>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</si>
  <si>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</si>
  <si>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</si>
  <si>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</si>
  <si>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</si>
  <si>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</si>
  <si>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</si>
  <si>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</si>
  <si>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</si>
  <si>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</si>
  <si>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</si>
  <si>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</si>
  <si>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</si>
  <si>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</si>
  <si>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</si>
  <si>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</si>
  <si>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</si>
  <si>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</si>
  <si>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</si>
  <si>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</si>
  <si>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</si>
  <si>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</si>
  <si>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</si>
  <si>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</si>
  <si>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</si>
  <si>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</si>
  <si>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</si>
  <si>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</si>
  <si>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</si>
  <si>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</si>
  <si>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</si>
  <si>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</si>
  <si>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</si>
  <si>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</si>
  <si>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</si>
  <si>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</si>
  <si>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</si>
  <si>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</si>
  <si>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</si>
  <si>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</si>
  <si>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</si>
  <si>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</si>
  <si>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</si>
  <si>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</si>
  <si>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</si>
  <si>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</si>
  <si>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</si>
  <si>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</si>
  <si>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</si>
  <si>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</si>
  <si>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</si>
  <si>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</si>
  <si>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</si>
  <si>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</si>
  <si>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</si>
  <si>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</si>
  <si>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</si>
  <si>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</si>
  <si>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</si>
  <si>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</si>
  <si>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</si>
  <si>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</si>
  <si>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</si>
  <si>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</si>
  <si>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</si>
  <si>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</si>
  <si>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</si>
  <si>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</si>
  <si>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</si>
  <si>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</si>
  <si>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</si>
  <si>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</si>
  <si>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</si>
  <si>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</si>
  <si>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</si>
  <si>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</si>
  <si>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</si>
  <si>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</si>
  <si>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</si>
  <si>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</si>
  <si>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</si>
  <si>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</si>
  <si>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</si>
  <si>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</si>
  <si>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</si>
  <si>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</si>
  <si>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</si>
  <si>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</si>
  <si>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</si>
  <si>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</si>
  <si>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</si>
  <si>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</si>
  <si>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</si>
  <si>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</si>
  <si>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</si>
  <si>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</si>
  <si>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</si>
  <si>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</si>
  <si>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</si>
  <si>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</si>
  <si>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</si>
  <si>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</si>
  <si>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</si>
  <si>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</si>
  <si>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</si>
  <si>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</si>
  <si>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</si>
  <si>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</si>
  <si>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</si>
  <si>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</si>
  <si>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</si>
  <si>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</si>
  <si>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</si>
  <si>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</si>
  <si>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</si>
  <si>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</si>
  <si>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</si>
  <si>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</si>
  <si>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</si>
  <si>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</si>
  <si>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</si>
  <si>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</si>
  <si>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</si>
  <si>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</si>
  <si>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</si>
  <si>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</si>
  <si>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</si>
  <si>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</si>
  <si>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</si>
  <si>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</si>
  <si>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</si>
  <si>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</si>
  <si>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</si>
  <si>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</si>
  <si>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</si>
  <si>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</si>
  <si>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</si>
  <si>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</si>
  <si>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</si>
  <si>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</si>
  <si>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</si>
  <si>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</si>
  <si>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</si>
  <si>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</si>
  <si>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</si>
  <si>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</si>
  <si>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</si>
  <si>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</si>
  <si>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</si>
  <si>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</si>
  <si>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</si>
  <si>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</si>
  <si>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</si>
  <si>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</si>
  <si>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</si>
  <si>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</si>
  <si>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</si>
  <si>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</si>
  <si>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</si>
  <si>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</si>
  <si>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</si>
  <si>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</si>
  <si>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</si>
  <si>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</si>
  <si>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</si>
  <si>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</si>
  <si>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</si>
  <si>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</si>
  <si>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</si>
  <si>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</si>
  <si>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</si>
  <si>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</si>
  <si>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</si>
  <si>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</si>
  <si>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</si>
  <si>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</si>
  <si>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</si>
  <si>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</si>
  <si>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</si>
  <si>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</si>
  <si>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</si>
  <si>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</si>
  <si>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</si>
  <si>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</si>
  <si>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</si>
  <si>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</si>
  <si>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</si>
  <si>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</si>
  <si>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</si>
  <si>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</si>
  <si>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</si>
  <si>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</si>
  <si>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</si>
  <si>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</si>
  <si>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</si>
  <si>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</si>
  <si>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</si>
  <si>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</si>
  <si>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</si>
  <si>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</si>
  <si>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</si>
  <si>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</si>
  <si>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</si>
  <si>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</si>
  <si>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</si>
  <si>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</si>
  <si>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</si>
  <si>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</si>
  <si>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</si>
  <si>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</si>
  <si>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</si>
  <si>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</si>
  <si>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</si>
  <si>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</si>
  <si>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</si>
  <si>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</si>
  <si>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</si>
  <si>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</si>
  <si>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</si>
  <si>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</si>
  <si>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</si>
  <si>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</si>
  <si>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</si>
  <si>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</si>
  <si>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</si>
  <si>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</si>
  <si>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</si>
  <si>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</si>
  <si>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</si>
  <si>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</si>
  <si>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</si>
  <si>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</si>
  <si>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</si>
  <si>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</si>
  <si>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</si>
  <si>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</si>
  <si>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</si>
  <si>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</si>
  <si>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</si>
  <si>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</si>
  <si>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</si>
  <si>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</si>
  <si>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</si>
  <si>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</si>
  <si>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</si>
  <si>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</si>
  <si>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</si>
  <si>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</si>
  <si>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</si>
  <si>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</si>
  <si>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</si>
  <si>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</si>
  <si>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</si>
  <si>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</si>
  <si>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</si>
  <si>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</si>
  <si>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</si>
  <si>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</si>
  <si>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</si>
  <si>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</si>
  <si>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</si>
  <si>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</si>
  <si>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</si>
  <si>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</si>
  <si>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</si>
  <si>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</si>
  <si>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</si>
  <si>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</si>
  <si>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</si>
  <si>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</si>
  <si>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</si>
  <si>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</si>
  <si>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</si>
  <si>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</si>
  <si>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</si>
  <si>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</si>
  <si>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</si>
  <si>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</si>
  <si>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</si>
  <si>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</si>
  <si>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</si>
  <si>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</si>
  <si>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</si>
  <si>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</si>
  <si>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</si>
  <si>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</si>
  <si>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</si>
  <si>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</si>
  <si>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</si>
  <si>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</si>
  <si>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</si>
  <si>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</si>
  <si>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</si>
  <si>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</si>
  <si>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</si>
  <si>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</si>
  <si>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</si>
  <si>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</si>
  <si>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</si>
  <si>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</si>
  <si>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</si>
  <si>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</si>
  <si>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</si>
  <si>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</si>
  <si>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</si>
  <si>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</si>
  <si>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</si>
  <si>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</si>
  <si>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</si>
  <si>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</si>
  <si>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</si>
  <si>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</si>
  <si>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</si>
  <si>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</si>
  <si>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</si>
  <si>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</si>
  <si>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</si>
  <si>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</si>
  <si>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</si>
  <si>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</si>
  <si>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</si>
  <si>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</si>
  <si>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</si>
  <si>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</si>
  <si>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</si>
  <si>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</si>
  <si>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</si>
  <si>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</si>
  <si>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</si>
  <si>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</si>
  <si>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</si>
  <si>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</si>
  <si>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</si>
  <si>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</si>
  <si>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</si>
  <si>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</si>
  <si>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</si>
  <si>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</si>
  <si>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</si>
  <si>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</si>
  <si>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</si>
  <si>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</si>
  <si>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</si>
  <si>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</si>
  <si>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</si>
  <si>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</si>
  <si>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</si>
  <si>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</si>
  <si>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</si>
  <si>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</si>
  <si>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</si>
  <si>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</si>
  <si>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</si>
  <si>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</si>
  <si>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</si>
  <si>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</si>
  <si>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</si>
  <si>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</si>
  <si>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</si>
  <si>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</si>
  <si>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</si>
  <si>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</si>
  <si>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</si>
  <si>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</si>
  <si>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</si>
  <si>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</si>
  <si>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</si>
  <si>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</si>
  <si>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</si>
  <si>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</si>
  <si>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</si>
  <si>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</si>
  <si>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</si>
  <si>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</si>
  <si>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</si>
  <si>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</si>
  <si>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</si>
  <si>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</si>
  <si>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</si>
  <si>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</si>
  <si>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</si>
  <si>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</si>
  <si>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</si>
  <si>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</si>
  <si>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</si>
  <si>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</si>
  <si>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</si>
  <si>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</si>
  <si>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</si>
  <si>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</si>
  <si>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</si>
  <si>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</si>
  <si>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</si>
  <si>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</si>
  <si>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</si>
  <si>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</si>
  <si>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</si>
  <si>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</si>
  <si>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</si>
  <si>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</si>
  <si>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</si>
  <si>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</si>
  <si>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</si>
  <si>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</si>
  <si>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</si>
  <si>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</si>
  <si>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</si>
  <si>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</si>
  <si>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</si>
  <si>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</si>
  <si>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</si>
  <si>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</si>
  <si>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</si>
  <si>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</si>
  <si>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</si>
  <si>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</si>
  <si>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</si>
  <si>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</si>
  <si>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</si>
  <si>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</si>
  <si>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</si>
  <si>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</si>
  <si>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</si>
  <si>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</si>
  <si>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</si>
  <si>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</si>
  <si>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</si>
  <si>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</si>
  <si>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</si>
  <si>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</si>
  <si>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</si>
  <si>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</si>
  <si>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</si>
  <si>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</si>
  <si>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</si>
  <si>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</si>
  <si>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</si>
  <si>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</si>
  <si>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</si>
  <si>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</si>
  <si>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</si>
  <si>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</si>
  <si>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</si>
  <si>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</si>
  <si>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</si>
  <si>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</si>
  <si>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</si>
  <si>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</si>
  <si>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</si>
  <si>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</si>
  <si>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</si>
  <si>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</si>
  <si>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</si>
  <si>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</si>
  <si>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</si>
  <si>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</si>
  <si>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</si>
  <si>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</si>
  <si>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</si>
  <si>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</si>
  <si>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</si>
  <si>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</si>
  <si>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</si>
  <si>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</si>
  <si>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</si>
  <si>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</si>
  <si>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</si>
  <si>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</si>
  <si>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</si>
  <si>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</si>
  <si>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</si>
  <si>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</si>
  <si>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</si>
  <si>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</si>
  <si>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</si>
  <si>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</si>
  <si>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</si>
  <si>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</si>
  <si>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</si>
  <si>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</si>
  <si>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</si>
  <si>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</si>
  <si>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</si>
  <si>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</si>
  <si>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</si>
  <si>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</si>
  <si>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</si>
  <si>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</si>
  <si>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</si>
  <si>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</si>
  <si>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</si>
  <si>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</si>
  <si>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</si>
  <si>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</si>
  <si>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</si>
  <si>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</si>
  <si>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</si>
  <si>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</si>
  <si>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</si>
  <si>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</si>
  <si>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</si>
  <si>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</si>
  <si>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</si>
  <si>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</si>
  <si>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</si>
  <si>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</si>
  <si>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</si>
  <si>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</si>
  <si>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</si>
  <si>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</si>
  <si>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</si>
  <si>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</si>
  <si>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</si>
  <si>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</si>
  <si>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</si>
  <si>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</si>
  <si>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</si>
  <si>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</si>
  <si>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</si>
  <si>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</si>
  <si>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</si>
  <si>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</si>
  <si>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</si>
  <si>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</si>
  <si>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</si>
  <si>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</si>
  <si>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</si>
  <si>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</si>
  <si>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</si>
  <si>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</si>
  <si>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</si>
  <si>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</si>
  <si>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</si>
  <si>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</si>
  <si>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</si>
  <si>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</si>
  <si>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</si>
  <si>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</si>
  <si>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</si>
  <si>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</si>
  <si>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</si>
  <si>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</si>
  <si>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</si>
  <si>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</si>
  <si>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</si>
  <si>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</si>
  <si>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</si>
  <si>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</si>
  <si>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</si>
  <si>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</si>
  <si>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</si>
  <si>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</si>
  <si>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</si>
  <si>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</si>
  <si>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</si>
  <si>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</si>
  <si>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</si>
  <si>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</si>
  <si>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</si>
  <si>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</si>
  <si>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</si>
  <si>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</si>
  <si>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</si>
  <si>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</si>
  <si>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</si>
  <si>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</si>
  <si>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</si>
  <si>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</si>
  <si>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</si>
  <si>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</si>
  <si>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</si>
  <si>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</si>
  <si>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</si>
  <si>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</si>
  <si>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</si>
  <si>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</si>
  <si>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</si>
  <si>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</si>
  <si>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</si>
  <si>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</si>
  <si>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</si>
  <si>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</si>
  <si>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</si>
  <si>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</si>
  <si>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</si>
  <si>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</si>
  <si>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</si>
  <si>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</si>
  <si>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</si>
  <si>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</si>
  <si>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</si>
  <si>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</si>
  <si>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</si>
  <si>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</si>
  <si>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</si>
  <si>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</si>
  <si>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</si>
  <si>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</si>
  <si>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</si>
  <si>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</si>
  <si>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</si>
  <si>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</si>
  <si>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</si>
  <si>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</si>
  <si>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</si>
  <si>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</si>
  <si>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</si>
  <si>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</si>
  <si>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</si>
  <si>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</si>
  <si>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</si>
  <si>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</si>
  <si>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</si>
  <si>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</si>
  <si>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</si>
  <si>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</si>
  <si>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</si>
  <si>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</si>
  <si>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</si>
  <si>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</si>
  <si>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</si>
  <si>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</si>
  <si>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</si>
  <si>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</si>
  <si>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</si>
  <si>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</si>
  <si>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</si>
  <si>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</si>
  <si>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</si>
  <si>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</si>
  <si>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</si>
  <si>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</si>
  <si>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</si>
  <si>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</si>
  <si>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</si>
  <si>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</si>
  <si>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</si>
  <si>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</si>
  <si>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</si>
  <si>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</si>
  <si>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</si>
  <si>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</si>
  <si>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</si>
  <si>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</si>
  <si>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</si>
  <si>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</si>
  <si>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</si>
  <si>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</si>
  <si>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</si>
  <si>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</si>
  <si>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</si>
  <si>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</si>
  <si>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</si>
  <si>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</si>
  <si>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</si>
  <si>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</si>
  <si>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</si>
  <si>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</si>
  <si>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</si>
  <si>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</si>
  <si>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</si>
  <si>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</si>
  <si>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</si>
  <si>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</si>
  <si>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</si>
  <si>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</si>
  <si>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</si>
  <si>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</si>
  <si>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</si>
  <si>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</si>
  <si>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</si>
  <si>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</si>
  <si>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</si>
  <si>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</si>
  <si>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</si>
  <si>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</si>
  <si>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</si>
  <si>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</si>
  <si>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</si>
  <si>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</si>
  <si>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</si>
  <si>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</si>
  <si>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</si>
  <si>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</si>
  <si>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</si>
  <si>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</si>
  <si>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</si>
  <si>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</si>
  <si>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</si>
  <si>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</si>
  <si>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</si>
  <si>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</si>
  <si>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</si>
  <si>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</si>
  <si>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</si>
  <si>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</si>
  <si>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</si>
  <si>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</si>
  <si>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</si>
  <si>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</si>
  <si>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</si>
  <si>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</si>
  <si>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</si>
  <si>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</si>
  <si>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</si>
  <si>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</si>
  <si>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</si>
  <si>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</si>
  <si>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</si>
  <si>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</si>
  <si>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</si>
  <si>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</si>
  <si>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</si>
  <si>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</si>
  <si>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</si>
  <si>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</si>
  <si>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</si>
  <si>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</si>
  <si>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</si>
  <si>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</si>
  <si>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</si>
  <si>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</si>
  <si>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</si>
  <si>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</si>
  <si>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</si>
  <si>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</si>
  <si>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</si>
  <si>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</si>
  <si>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</si>
  <si>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</si>
  <si>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</si>
  <si>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</si>
  <si>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</si>
  <si>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</si>
  <si>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</si>
  <si>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</si>
  <si>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</si>
  <si>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</si>
  <si>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</si>
  <si>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</si>
  <si>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</si>
  <si>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</si>
  <si>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</si>
  <si>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</si>
  <si>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</si>
  <si>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</si>
  <si>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</si>
  <si>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</si>
  <si>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</si>
  <si>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</si>
  <si>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</si>
  <si>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</si>
  <si>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</si>
  <si>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</si>
  <si>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</si>
  <si>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</si>
  <si>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</si>
  <si>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</si>
  <si>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</si>
  <si>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</si>
  <si>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</si>
  <si>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</si>
  <si>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</si>
  <si>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</si>
  <si>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</si>
  <si>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</si>
  <si>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</si>
  <si>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</si>
  <si>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</si>
  <si>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</si>
  <si>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</si>
  <si>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</si>
  <si>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</si>
  <si>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</si>
  <si>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</si>
  <si>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</si>
  <si>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</si>
  <si>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</si>
  <si>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</si>
  <si>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</si>
  <si>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</si>
  <si>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</si>
  <si>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</si>
  <si>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</si>
  <si>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</si>
  <si>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</si>
  <si>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</si>
  <si>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</si>
  <si>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</si>
  <si>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</si>
  <si>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</si>
  <si>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</si>
  <si>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</si>
  <si>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</si>
  <si>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</si>
  <si>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</si>
  <si>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</si>
  <si>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</si>
  <si>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</si>
  <si>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</si>
  <si>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</si>
  <si>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</si>
  <si>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</si>
  <si>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</si>
  <si>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</si>
  <si>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</si>
  <si>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</si>
  <si>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</si>
  <si>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</si>
  <si>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</si>
  <si>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</si>
  <si>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</si>
  <si>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</si>
  <si>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</si>
  <si>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</si>
  <si>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</si>
  <si>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</si>
  <si>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</si>
  <si>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</si>
  <si>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</si>
  <si>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</si>
  <si>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</si>
  <si>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</si>
  <si>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</si>
  <si>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</si>
  <si>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</si>
  <si>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</si>
  <si>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</si>
  <si>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</si>
  <si>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</si>
  <si>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</si>
  <si>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</si>
  <si>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</si>
  <si>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</si>
  <si>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</si>
  <si>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</si>
  <si>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</si>
  <si>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</si>
  <si>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</si>
  <si>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</si>
  <si>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</si>
  <si>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</si>
  <si>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</si>
  <si>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</si>
  <si>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</si>
  <si>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</si>
  <si>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</si>
  <si>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</si>
  <si>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</si>
  <si>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</si>
  <si>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</si>
  <si>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</si>
  <si>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</si>
  <si>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</si>
  <si>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</si>
  <si>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</si>
  <si>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</si>
  <si>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</si>
  <si>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</si>
  <si>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</si>
  <si>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</si>
  <si>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</si>
  <si>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</si>
  <si>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</si>
  <si>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</si>
  <si>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</si>
  <si>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</si>
  <si>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</si>
  <si>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</si>
  <si>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</si>
  <si>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</si>
  <si>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</si>
  <si>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</si>
  <si>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</si>
  <si>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</si>
  <si>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</si>
  <si>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</si>
  <si>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</si>
  <si>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</si>
  <si>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</si>
  <si>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</si>
  <si>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</si>
  <si>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</si>
  <si>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</si>
  <si>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</si>
  <si>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</si>
  <si>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</si>
  <si>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</si>
  <si>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</si>
  <si>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</si>
  <si>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</si>
  <si>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</si>
  <si>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</si>
  <si>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</si>
  <si>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</si>
  <si>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</si>
  <si>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</si>
  <si>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</si>
  <si>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</si>
  <si>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</si>
  <si>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</si>
  <si>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</si>
  <si>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</si>
  <si>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</si>
  <si>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</si>
  <si>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</si>
  <si>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</si>
  <si>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</si>
  <si>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</si>
  <si>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</si>
  <si>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</si>
  <si>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</si>
  <si>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</si>
  <si>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</si>
  <si>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</si>
  <si>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</si>
  <si>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</si>
  <si>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</si>
  <si>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</si>
  <si>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</si>
  <si>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</si>
  <si>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</si>
  <si>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</si>
  <si>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</si>
  <si>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</si>
  <si>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</si>
  <si>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</si>
  <si>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</si>
  <si>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</si>
  <si>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</si>
  <si>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</si>
  <si>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</si>
  <si>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</si>
  <si>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</si>
  <si>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</si>
  <si>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</si>
  <si>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</si>
  <si>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</si>
  <si>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</si>
  <si>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</si>
  <si>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</si>
  <si>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</si>
  <si>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</si>
  <si>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</si>
  <si>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</si>
  <si>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</si>
  <si>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</si>
  <si>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</si>
  <si>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</si>
  <si>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</si>
  <si>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</si>
  <si>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</si>
  <si>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</si>
  <si>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</si>
  <si>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</si>
  <si>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</si>
  <si>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</si>
  <si>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</si>
  <si>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</si>
  <si>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</si>
  <si>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</si>
  <si>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</si>
  <si>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</si>
  <si>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</si>
  <si>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</si>
  <si>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</si>
  <si>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</si>
  <si>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</si>
  <si>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</si>
  <si>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</si>
  <si>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</si>
  <si>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</si>
  <si>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</si>
  <si>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</si>
  <si>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</si>
  <si>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</si>
  <si>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</si>
  <si>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</si>
  <si>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</si>
  <si>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</si>
  <si>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</si>
  <si>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</si>
  <si>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</si>
  <si>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</si>
  <si>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</si>
  <si>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</si>
  <si>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</si>
  <si>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</si>
  <si>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</si>
  <si>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</si>
  <si>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</si>
  <si>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</si>
  <si>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</si>
  <si>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</si>
  <si>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</si>
  <si>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</si>
  <si>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</si>
  <si>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</si>
  <si>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</si>
  <si>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</si>
  <si>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</si>
  <si>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</si>
  <si>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</si>
  <si>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</si>
  <si>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</si>
  <si>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</si>
  <si>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</si>
  <si>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</si>
  <si>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</si>
  <si>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</si>
  <si>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</si>
  <si>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</si>
  <si>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</si>
  <si>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</si>
  <si>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</si>
  <si>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</si>
  <si>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</si>
  <si>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</si>
  <si>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</si>
  <si>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</si>
  <si>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</si>
  <si>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</si>
  <si>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</si>
  <si>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</si>
  <si>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</si>
  <si>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</si>
  <si>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</si>
  <si>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</si>
  <si>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</si>
  <si>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</si>
  <si>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</si>
  <si>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</si>
  <si>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</si>
  <si>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</si>
  <si>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</si>
  <si>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</si>
  <si>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</si>
  <si>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</si>
  <si>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</si>
  <si>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</si>
  <si>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</si>
  <si>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</si>
  <si>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</si>
  <si>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</si>
  <si>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</si>
  <si>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</si>
  <si>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</si>
  <si>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</si>
  <si>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</si>
  <si>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</si>
  <si>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</si>
  <si>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</si>
  <si>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</si>
  <si>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</si>
  <si>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</si>
  <si>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</si>
  <si>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</si>
  <si>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</si>
  <si>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</si>
  <si>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</si>
  <si>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</si>
  <si>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</si>
  <si>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</si>
  <si>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</si>
  <si>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</si>
  <si>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</si>
  <si>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</si>
  <si>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</si>
  <si>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</si>
  <si>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</si>
  <si>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</si>
  <si>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</si>
  <si>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</si>
  <si>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</si>
  <si>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</si>
  <si>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</si>
  <si>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</si>
  <si>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</si>
  <si>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</si>
  <si>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</si>
  <si>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</si>
  <si>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</si>
  <si>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</si>
  <si>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</si>
  <si>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</si>
  <si>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</si>
  <si>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</si>
  <si>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</si>
  <si>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</si>
  <si>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</si>
  <si>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</si>
  <si>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</si>
  <si>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</si>
  <si>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</si>
  <si>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</si>
  <si>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</si>
  <si>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</si>
  <si>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</si>
  <si>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</si>
  <si>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</si>
  <si>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</si>
  <si>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</si>
  <si>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</si>
  <si>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</si>
  <si>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</si>
  <si>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</si>
  <si>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</si>
  <si>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</si>
  <si>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</si>
  <si>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</si>
  <si>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</si>
  <si>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</si>
  <si>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</si>
  <si>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</si>
  <si>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</si>
  <si>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</si>
  <si>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</si>
  <si>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</si>
  <si>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</si>
  <si>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</si>
  <si>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</si>
  <si>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</si>
  <si>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</si>
  <si>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</si>
  <si>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</si>
  <si>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</si>
  <si>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</si>
  <si>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</si>
  <si>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</si>
  <si>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</si>
  <si>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</si>
  <si>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</si>
  <si>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</si>
  <si>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</si>
  <si>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</si>
  <si>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</si>
  <si>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</si>
  <si>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</si>
  <si>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</si>
  <si>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</si>
  <si>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</si>
  <si>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</si>
  <si>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</si>
  <si>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</si>
  <si>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</si>
  <si>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</si>
  <si>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</si>
  <si>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</si>
  <si>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</si>
  <si>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</si>
  <si>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</si>
  <si>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</si>
  <si>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</si>
  <si>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</si>
  <si>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</si>
  <si>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</si>
  <si>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</si>
  <si>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</si>
  <si>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</si>
  <si>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</si>
  <si>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</si>
  <si>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</si>
  <si>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</si>
  <si>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</si>
  <si>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</si>
  <si>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</si>
  <si>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</si>
  <si>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</si>
  <si>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</si>
  <si>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</si>
  <si>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</si>
  <si>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</si>
  <si>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</si>
  <si>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</si>
  <si>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</si>
  <si>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</si>
  <si>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</si>
  <si>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</si>
  <si>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</si>
  <si>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</si>
  <si>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</si>
  <si>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</si>
  <si>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</si>
  <si>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</si>
  <si>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</si>
  <si>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</si>
  <si>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</si>
  <si>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</si>
  <si>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</si>
  <si>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</si>
  <si>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</si>
  <si>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</si>
  <si>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</si>
  <si>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</si>
  <si>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</si>
  <si>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</si>
  <si>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</si>
  <si>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</si>
  <si>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</si>
  <si>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</si>
  <si>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</si>
  <si>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</si>
  <si>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</si>
  <si>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</si>
  <si>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</si>
  <si>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</si>
  <si>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</si>
  <si>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</si>
  <si>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</si>
  <si>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</si>
  <si>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</si>
  <si>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</si>
  <si>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</si>
  <si>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</si>
  <si>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</si>
  <si>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</si>
  <si>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</si>
  <si>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</si>
  <si>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</si>
  <si>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</si>
  <si>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</si>
  <si>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</si>
  <si>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</si>
  <si>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</si>
  <si>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</si>
  <si>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</si>
  <si>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</si>
  <si>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</si>
  <si>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</si>
  <si>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</si>
  <si>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</si>
  <si>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</si>
  <si>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</si>
  <si>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</si>
  <si>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</si>
  <si>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</si>
  <si>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</si>
  <si>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</si>
  <si>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</si>
  <si>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</si>
  <si>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</si>
  <si>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</si>
  <si>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</si>
  <si>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</si>
  <si>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</si>
  <si>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</si>
  <si>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</si>
  <si>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</si>
  <si>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</si>
  <si>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</si>
  <si>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</si>
  <si>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</si>
  <si>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</si>
  <si>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</si>
  <si>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</si>
  <si>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</si>
  <si>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</si>
  <si>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</si>
  <si>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</si>
  <si>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</si>
  <si>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</si>
  <si>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</si>
  <si>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</si>
  <si>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</si>
  <si>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</si>
  <si>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</si>
  <si>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</si>
  <si>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</si>
  <si>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</si>
  <si>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</si>
  <si>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</si>
  <si>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</si>
  <si>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</si>
  <si>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</si>
  <si>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</si>
  <si>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</si>
  <si>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</si>
  <si>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</si>
  <si>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</si>
  <si>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</si>
  <si>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</si>
  <si>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</si>
  <si>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</si>
  <si>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</si>
  <si>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</si>
  <si>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</si>
  <si>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</si>
  <si>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</si>
  <si>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</si>
  <si>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</si>
  <si>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</si>
  <si>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</si>
  <si>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</si>
  <si>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</si>
  <si>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</si>
  <si>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</si>
  <si>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</si>
  <si>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</si>
  <si>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</si>
  <si>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</si>
  <si>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</si>
  <si>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</si>
  <si>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</si>
  <si>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</si>
  <si>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</si>
  <si>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</si>
  <si>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</si>
  <si>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</si>
  <si>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</si>
  <si>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</si>
  <si>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</si>
  <si>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</si>
  <si>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</si>
  <si>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</si>
  <si>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</si>
  <si>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</si>
  <si>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</si>
  <si>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</si>
  <si>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</si>
  <si>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</si>
  <si>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</si>
  <si>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</si>
  <si>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</si>
  <si>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</si>
  <si>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</si>
  <si>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</si>
  <si>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</si>
  <si>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</si>
  <si>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</si>
  <si>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</si>
  <si>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</si>
  <si>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</si>
  <si>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</si>
  <si>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</si>
  <si>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</si>
  <si>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</si>
  <si>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</si>
  <si>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</si>
  <si>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</si>
  <si>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</si>
  <si>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</si>
  <si>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</si>
  <si>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</si>
  <si>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</si>
  <si>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</si>
  <si>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</si>
  <si>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</si>
  <si>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</si>
  <si>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</si>
  <si>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</si>
  <si>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</si>
  <si>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</si>
  <si>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</si>
  <si>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</si>
  <si>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</si>
  <si>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</si>
  <si>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</si>
  <si>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</si>
  <si>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</si>
  <si>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</si>
  <si>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</si>
  <si>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</si>
  <si>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</si>
  <si>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</si>
  <si>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</si>
  <si>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</si>
  <si>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</si>
  <si>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</si>
  <si>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</si>
  <si>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</si>
  <si>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</si>
  <si>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</si>
  <si>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</si>
  <si>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</si>
  <si>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</si>
  <si>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</si>
  <si>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</si>
  <si>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</si>
  <si>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</si>
  <si>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</si>
  <si>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</si>
  <si>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</si>
  <si>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</si>
  <si>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</si>
  <si>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</si>
  <si>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</si>
  <si>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</si>
  <si>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</si>
  <si>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</si>
  <si>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</si>
  <si>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</si>
  <si>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</si>
  <si>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</si>
  <si>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</si>
  <si>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</si>
  <si>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</si>
  <si>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</si>
  <si>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</si>
  <si>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</si>
  <si>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</si>
  <si>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</si>
  <si>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</si>
  <si>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</si>
  <si>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</si>
  <si>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</si>
  <si>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</si>
  <si>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</si>
  <si>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</si>
  <si>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</si>
  <si>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</si>
  <si>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</si>
  <si>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</si>
  <si>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</si>
  <si>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</si>
  <si>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</si>
  <si>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</si>
  <si>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</si>
  <si>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</si>
  <si>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</si>
  <si>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</si>
  <si>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</si>
  <si>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</si>
  <si>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</si>
  <si>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</si>
  <si>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</si>
  <si>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</si>
  <si>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</si>
  <si>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</si>
  <si>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</si>
  <si>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</si>
  <si>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</si>
  <si>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</si>
  <si>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</si>
  <si>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</si>
  <si>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</si>
  <si>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</si>
  <si>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</si>
  <si>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</si>
  <si>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</si>
  <si>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</si>
  <si>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</si>
  <si>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</si>
  <si>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</si>
  <si>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</si>
  <si>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</si>
  <si>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</si>
  <si>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</si>
  <si>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</si>
  <si>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</si>
  <si>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</si>
  <si>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</si>
  <si>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</si>
  <si>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</si>
  <si>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</si>
  <si>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</si>
  <si>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</si>
  <si>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</si>
  <si>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</si>
  <si>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</si>
  <si>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</si>
  <si>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</si>
  <si>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</si>
  <si>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</si>
  <si>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</si>
  <si>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</si>
  <si>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</si>
  <si>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</si>
  <si>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</si>
  <si>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</si>
  <si>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</si>
  <si>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</si>
  <si>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</si>
  <si>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</si>
  <si>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</si>
  <si>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</si>
  <si>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</si>
  <si>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</si>
  <si>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</si>
  <si>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</si>
  <si>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</si>
  <si>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</si>
  <si>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</si>
  <si>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</si>
  <si>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</si>
  <si>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</si>
  <si>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</si>
  <si>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</si>
  <si>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</si>
  <si>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</si>
  <si>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</si>
  <si>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</si>
  <si>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</si>
  <si>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</si>
  <si>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</si>
  <si>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</si>
  <si>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</si>
  <si>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</si>
  <si>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</si>
  <si>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</si>
  <si>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</si>
  <si>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</si>
  <si>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</si>
  <si>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</si>
  <si>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</si>
  <si>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</si>
  <si>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</si>
  <si>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</si>
  <si>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</si>
  <si>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</si>
  <si>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</si>
  <si>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</si>
  <si>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</si>
  <si>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</si>
  <si>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</si>
  <si>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</si>
  <si>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</si>
  <si>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</si>
  <si>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</si>
  <si>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</si>
  <si>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</si>
  <si>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</si>
  <si>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</si>
  <si>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</si>
  <si>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</si>
  <si>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</si>
  <si>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</si>
  <si>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</si>
  <si>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</si>
  <si>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</si>
  <si>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</si>
  <si>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</si>
  <si>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</si>
  <si>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</si>
  <si>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</si>
  <si>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</si>
  <si>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</si>
  <si>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</si>
  <si>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</si>
  <si>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</si>
  <si>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</si>
  <si>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</si>
  <si>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</si>
  <si>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</si>
  <si>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</si>
  <si>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</si>
  <si>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</si>
  <si>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</si>
  <si>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</si>
  <si>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</si>
  <si>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</si>
  <si>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</si>
  <si>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</si>
  <si>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</si>
  <si>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</si>
  <si>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</si>
  <si>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</si>
  <si>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</si>
  <si>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</si>
  <si>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</si>
  <si>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</si>
  <si>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</si>
  <si>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</si>
  <si>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</si>
  <si>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</si>
  <si>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</si>
  <si>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</si>
  <si>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</si>
  <si>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</si>
  <si>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</si>
  <si>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</si>
  <si>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</si>
  <si>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</si>
  <si>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</si>
  <si>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</si>
  <si>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</si>
  <si>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</si>
  <si>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</si>
  <si>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</si>
  <si>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</si>
  <si>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</si>
  <si>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</si>
  <si>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</si>
  <si>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</si>
  <si>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</si>
  <si>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</si>
  <si>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</si>
  <si>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</si>
  <si>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</si>
  <si>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</si>
  <si>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</si>
  <si>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</si>
  <si>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</si>
  <si>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</si>
  <si>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</si>
  <si>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</si>
  <si>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</si>
  <si>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</si>
  <si>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</si>
  <si>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</si>
  <si>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</si>
  <si>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</si>
  <si>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</si>
  <si>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</si>
  <si>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</si>
  <si>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</si>
  <si>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</si>
  <si>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</si>
  <si>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</si>
  <si>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</si>
  <si>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</si>
  <si>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</si>
  <si>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</si>
  <si>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</si>
  <si>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</si>
  <si>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</si>
  <si>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</si>
  <si>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</si>
  <si>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</si>
  <si>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</si>
  <si>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</si>
  <si>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</si>
  <si>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</si>
  <si>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</si>
  <si>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</si>
  <si>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</si>
  <si>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</si>
  <si>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</si>
  <si>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</si>
  <si>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</si>
  <si>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</si>
  <si>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</si>
  <si>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</si>
  <si>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</si>
  <si>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</si>
  <si>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</si>
  <si>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</si>
  <si>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</si>
  <si>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</si>
  <si>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</si>
  <si>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</si>
  <si>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</si>
  <si>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</si>
  <si>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</si>
  <si>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</si>
  <si>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</si>
  <si>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</si>
  <si>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</si>
  <si>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</si>
  <si>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</si>
  <si>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</si>
  <si>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</si>
  <si>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</si>
  <si>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</si>
  <si>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</si>
  <si>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</si>
  <si>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</si>
  <si>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</si>
  <si>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</si>
  <si>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</si>
  <si>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</si>
  <si>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</si>
  <si>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</si>
  <si>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</si>
  <si>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</si>
  <si>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</si>
  <si>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</si>
  <si>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</si>
  <si>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</si>
  <si>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</si>
  <si>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</si>
  <si>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</si>
  <si>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</si>
  <si>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</si>
  <si>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</si>
  <si>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</si>
  <si>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</si>
  <si>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</si>
  <si>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</si>
  <si>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</si>
  <si>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</si>
  <si>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</si>
  <si>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</si>
  <si>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</si>
  <si>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</si>
  <si>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</si>
  <si>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</si>
  <si>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</si>
  <si>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</si>
  <si>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</si>
  <si>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</si>
  <si>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</si>
  <si>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</si>
  <si>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</si>
  <si>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</si>
  <si>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</si>
  <si>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</si>
  <si>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</si>
  <si>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</si>
  <si>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</si>
  <si>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</si>
  <si>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</si>
  <si>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</si>
  <si>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</si>
  <si>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</si>
  <si>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</si>
  <si>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</si>
  <si>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</si>
  <si>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</si>
  <si>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</si>
  <si>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</si>
  <si>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</si>
  <si>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</si>
  <si>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</si>
  <si>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</si>
  <si>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</si>
  <si>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</si>
  <si>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</si>
  <si>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</si>
  <si>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</si>
  <si>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</si>
  <si>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</si>
  <si>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</si>
  <si>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</si>
  <si>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</si>
  <si>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</si>
  <si>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</si>
  <si>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</si>
  <si>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</si>
  <si>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</si>
  <si>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</si>
  <si>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</si>
  <si>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</si>
  <si>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</si>
  <si>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</si>
  <si>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</si>
  <si>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</si>
  <si>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</si>
  <si>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</si>
  <si>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</si>
  <si>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</si>
  <si>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</si>
  <si>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</si>
  <si>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</si>
  <si>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</si>
  <si>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</si>
  <si>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</si>
  <si>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</si>
  <si>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</si>
  <si>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</si>
  <si>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</si>
  <si>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</si>
  <si>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</si>
  <si>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</si>
  <si>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</si>
  <si>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</si>
  <si>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</si>
  <si>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</si>
  <si>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</si>
  <si>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</si>
  <si>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</si>
  <si>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</si>
  <si>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</si>
  <si>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</si>
  <si>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</si>
  <si>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</si>
  <si>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</si>
  <si>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</si>
  <si>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</si>
  <si>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</si>
  <si>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</si>
  <si>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</si>
  <si>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</si>
  <si>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</si>
  <si>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</si>
  <si>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</si>
  <si>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</si>
  <si>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</si>
  <si>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</si>
  <si>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</si>
  <si>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</si>
  <si>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</si>
  <si>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</si>
  <si>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</si>
  <si>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</si>
  <si>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</si>
  <si>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</si>
  <si>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</si>
  <si>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</si>
  <si>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</si>
  <si>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</si>
  <si>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</si>
  <si>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</si>
  <si>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</si>
  <si>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</si>
  <si>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</si>
  <si>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</si>
  <si>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</si>
  <si>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</si>
  <si>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</si>
  <si>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</si>
  <si>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</si>
  <si>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</si>
  <si>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</si>
  <si>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</si>
  <si>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</si>
  <si>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</si>
  <si>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</si>
  <si>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</si>
  <si>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</si>
  <si>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</si>
  <si>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</si>
  <si>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</si>
  <si>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</si>
  <si>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</si>
  <si>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</si>
  <si>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</si>
  <si>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</si>
  <si>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</si>
  <si>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</si>
  <si>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</si>
  <si>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</si>
  <si>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</si>
  <si>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</si>
  <si>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</si>
  <si>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</si>
  <si>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</si>
  <si>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</si>
  <si>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</si>
  <si>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</si>
  <si>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</si>
  <si>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</si>
  <si>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</si>
  <si>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</si>
  <si>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</si>
  <si>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</si>
  <si>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</si>
  <si>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</si>
  <si>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</si>
  <si>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</si>
  <si>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</si>
  <si>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</si>
  <si>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</si>
  <si>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</si>
  <si>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</si>
  <si>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</si>
  <si>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</si>
  <si>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</si>
  <si>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</si>
  <si>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</si>
  <si>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</si>
  <si>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</si>
  <si>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</si>
  <si>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</si>
  <si>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</si>
  <si>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</si>
  <si>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</si>
  <si>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</si>
  <si>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</si>
  <si>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</si>
  <si>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</si>
  <si>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</si>
  <si>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</si>
  <si>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</si>
  <si>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</si>
  <si>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</si>
  <si>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</si>
  <si>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</si>
  <si>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</si>
  <si>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</si>
  <si>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</si>
  <si>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</si>
  <si>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</si>
  <si>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</si>
  <si>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</si>
  <si>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</si>
  <si>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</si>
  <si>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</si>
  <si>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</si>
  <si>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</si>
  <si>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</si>
  <si>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</si>
  <si>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</si>
  <si>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</si>
  <si>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</si>
  <si>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</si>
  <si>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</si>
  <si>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</si>
  <si>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</si>
  <si>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</si>
  <si>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</si>
  <si>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</si>
  <si>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</si>
  <si>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</si>
  <si>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</si>
  <si>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</si>
  <si>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</si>
  <si>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</si>
  <si>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</si>
  <si>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</si>
  <si>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</si>
  <si>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</si>
  <si>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</si>
  <si>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</si>
  <si>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</si>
  <si>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</si>
  <si>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</si>
  <si>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</si>
  <si>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</si>
  <si>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</si>
  <si>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</si>
  <si>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</si>
  <si>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</si>
  <si>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</si>
  <si>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</si>
  <si>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</si>
  <si>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</si>
  <si>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</si>
  <si>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</si>
  <si>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</si>
  <si>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</si>
  <si>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</si>
  <si>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</si>
  <si>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</si>
  <si>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</si>
  <si>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</si>
  <si>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</si>
  <si>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</si>
  <si>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</si>
  <si>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</si>
  <si>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</si>
  <si>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</si>
  <si>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</si>
  <si>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</si>
  <si>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</si>
  <si>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</si>
  <si>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</si>
  <si>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</si>
  <si>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</si>
  <si>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</si>
  <si>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</si>
  <si>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</si>
  <si>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</si>
  <si>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</si>
  <si>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</si>
  <si>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</si>
  <si>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</si>
  <si>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</si>
  <si>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</si>
  <si>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</si>
  <si>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</si>
  <si>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</si>
  <si>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</si>
  <si>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</si>
  <si>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</si>
  <si>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</si>
  <si>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</si>
  <si>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</si>
  <si>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</si>
  <si>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</si>
  <si>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</si>
  <si>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</si>
  <si>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</si>
  <si>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</si>
  <si>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</si>
  <si>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</si>
  <si>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</si>
  <si>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</si>
  <si>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</si>
  <si>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</si>
  <si>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</si>
  <si>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</si>
  <si>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</si>
  <si>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</si>
  <si>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</si>
  <si>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</si>
  <si>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</si>
  <si>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</si>
  <si>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</si>
  <si>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</si>
  <si>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</si>
  <si>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</si>
  <si>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</si>
  <si>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</si>
  <si>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</si>
  <si>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</si>
  <si>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</si>
  <si>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</si>
  <si>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</si>
  <si>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</si>
  <si>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</si>
  <si>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</si>
  <si>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</si>
  <si>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</si>
  <si>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</si>
  <si>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</si>
  <si>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</si>
  <si>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</si>
  <si>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</si>
  <si>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</si>
  <si>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</si>
  <si>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</si>
  <si>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</si>
  <si>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</si>
  <si>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</si>
  <si>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</si>
  <si>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</si>
  <si>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</si>
  <si>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</si>
  <si>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</si>
  <si>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</si>
  <si>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</si>
  <si>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</si>
  <si>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</si>
  <si>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</si>
  <si>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</si>
  <si>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</si>
  <si>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</si>
  <si>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</si>
  <si>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</si>
  <si>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</si>
  <si>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</si>
  <si>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</si>
  <si>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</si>
  <si>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</si>
  <si>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</si>
  <si>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</si>
  <si>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</si>
  <si>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</si>
  <si>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</si>
  <si>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</si>
  <si>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</si>
  <si>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</si>
  <si>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</si>
  <si>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</si>
  <si>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</si>
  <si>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</si>
  <si>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</si>
  <si>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</si>
  <si>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</si>
  <si>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</si>
  <si>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</si>
  <si>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</si>
  <si>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</si>
  <si>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</si>
  <si>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</si>
  <si>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</si>
  <si>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</si>
  <si>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</si>
  <si>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</si>
  <si>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</si>
  <si>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</si>
  <si>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</si>
  <si>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</si>
  <si>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</si>
  <si>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</si>
  <si>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</si>
  <si>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</si>
  <si>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</si>
  <si>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</si>
  <si>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</si>
  <si>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</si>
  <si>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</si>
  <si>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</si>
  <si>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</si>
  <si>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</si>
  <si>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</si>
  <si>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</si>
  <si>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</si>
  <si>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</si>
  <si>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</si>
  <si>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</si>
  <si>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</si>
  <si>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</si>
  <si>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</si>
  <si>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</si>
  <si>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</si>
  <si>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</si>
  <si>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</si>
  <si>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</si>
  <si>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</si>
  <si>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</si>
  <si>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</si>
  <si>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</si>
  <si>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</si>
  <si>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</si>
  <si>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</si>
  <si>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</si>
  <si>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</si>
  <si>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</si>
  <si>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</si>
  <si>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</si>
  <si>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</si>
  <si>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</si>
  <si>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</si>
  <si>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</si>
  <si>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</si>
  <si>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</si>
  <si>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</si>
  <si>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</si>
  <si>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</si>
  <si>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</si>
  <si>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</si>
  <si>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</si>
  <si>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</si>
  <si>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</si>
  <si>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</si>
  <si>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</si>
  <si>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</si>
  <si>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</si>
  <si>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</si>
  <si>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</si>
  <si>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</si>
  <si>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</si>
  <si>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</si>
  <si>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</si>
  <si>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</si>
  <si>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</si>
  <si>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</si>
  <si>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</si>
  <si>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</si>
  <si>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</si>
  <si>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</si>
  <si>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</si>
  <si>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</si>
  <si>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</si>
  <si>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</si>
  <si>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</si>
  <si>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</si>
  <si>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</si>
  <si>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</si>
  <si>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</si>
  <si>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</si>
  <si>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</si>
  <si>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</si>
  <si>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</si>
  <si>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</si>
  <si>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</si>
  <si>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</si>
  <si>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</si>
  <si>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</si>
  <si>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</si>
  <si>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</si>
  <si>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</si>
  <si>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</si>
  <si>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</si>
  <si>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</si>
  <si>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</si>
  <si>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</si>
  <si>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</si>
  <si>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</si>
  <si>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</si>
  <si>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</si>
  <si>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</si>
  <si>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</si>
  <si>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</si>
  <si>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</si>
  <si>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</si>
  <si>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</si>
  <si>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</si>
  <si>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</si>
  <si>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</si>
  <si>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</si>
  <si>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</si>
  <si>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</si>
  <si>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</si>
  <si>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</si>
  <si>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</si>
  <si>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</si>
  <si>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</si>
  <si>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</si>
  <si>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</si>
  <si>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</si>
  <si>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</si>
  <si>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</si>
  <si>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</si>
  <si>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</si>
  <si>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</si>
  <si>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</si>
  <si>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</si>
  <si>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</si>
  <si>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</si>
  <si>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</si>
  <si>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</si>
  <si>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</si>
  <si>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</si>
  <si>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</si>
  <si>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</si>
  <si>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</si>
  <si>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</si>
  <si>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</si>
  <si>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</si>
  <si>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</si>
  <si>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</si>
  <si>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</si>
  <si>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</si>
  <si>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</si>
  <si>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</si>
  <si>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</si>
  <si>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</si>
  <si>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</si>
  <si>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</si>
  <si>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</si>
  <si>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</si>
  <si>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</si>
  <si>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</si>
  <si>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</si>
  <si>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</si>
  <si>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</si>
  <si>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</si>
  <si>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</si>
  <si>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</si>
  <si>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</si>
  <si>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</si>
  <si>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</si>
  <si>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</si>
  <si>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</si>
  <si>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</si>
  <si>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</si>
  <si>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</si>
  <si>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</si>
  <si>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</si>
  <si>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</si>
  <si>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</si>
  <si>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</si>
  <si>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</si>
  <si>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</si>
  <si>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</si>
  <si>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</si>
  <si>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</si>
  <si>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</si>
  <si>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</si>
  <si>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</si>
  <si>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</si>
  <si>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</si>
  <si>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</si>
  <si>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</si>
  <si>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</si>
  <si>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</si>
  <si>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</si>
  <si>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</si>
  <si>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</si>
  <si>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</si>
  <si>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</si>
  <si>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</si>
  <si>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</si>
  <si>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</si>
  <si>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</si>
  <si>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</si>
  <si>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</si>
  <si>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</si>
  <si>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</si>
  <si>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</si>
  <si>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</si>
  <si>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</si>
  <si>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</si>
  <si>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</si>
  <si>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</si>
  <si>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</si>
  <si>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</si>
  <si>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</si>
  <si>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</si>
  <si>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</si>
  <si>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</si>
  <si>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</si>
  <si>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</si>
  <si>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</si>
  <si>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</si>
  <si>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</si>
  <si>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</si>
  <si>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</si>
  <si>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</si>
  <si>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</si>
  <si>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</si>
  <si>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</si>
  <si>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</si>
  <si>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</si>
  <si>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</si>
  <si>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</si>
  <si>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</si>
  <si>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</si>
  <si>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</si>
  <si>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</si>
  <si>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</si>
  <si>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</si>
  <si>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</si>
  <si>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</si>
  <si>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</si>
  <si>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</si>
  <si>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</si>
  <si>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</si>
  <si>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</si>
  <si>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</si>
  <si>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</si>
  <si>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</si>
  <si>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</si>
  <si>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</si>
  <si>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</si>
  <si>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</si>
  <si>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</si>
  <si>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</si>
  <si>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</si>
  <si>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</si>
  <si>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</si>
  <si>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</si>
  <si>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</si>
  <si>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</si>
  <si>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</si>
  <si>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</si>
  <si>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</si>
  <si>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</si>
  <si>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</si>
  <si>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</si>
  <si>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</si>
  <si>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</si>
  <si>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</si>
  <si>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</si>
  <si>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</si>
  <si>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</si>
  <si>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</si>
  <si>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</si>
  <si>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</si>
  <si>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</si>
  <si>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</si>
  <si>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</si>
  <si>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</si>
  <si>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</si>
  <si>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</si>
  <si>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</si>
  <si>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</si>
  <si>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</si>
  <si>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</si>
  <si>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</si>
  <si>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</si>
  <si>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</si>
  <si>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</si>
  <si>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</si>
  <si>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</si>
  <si>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</si>
  <si>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</si>
  <si>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</si>
  <si>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</si>
  <si>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</si>
  <si>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</si>
  <si>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</si>
  <si>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</si>
  <si>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</si>
  <si>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</si>
  <si>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</si>
  <si>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</si>
  <si>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</si>
  <si>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</si>
  <si>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</si>
  <si>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</si>
  <si>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</si>
  <si>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</si>
  <si>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</si>
  <si>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</si>
  <si>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</si>
  <si>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</si>
  <si>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</si>
  <si>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</si>
  <si>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</si>
  <si>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</si>
  <si>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</si>
  <si>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</si>
  <si>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</si>
  <si>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</si>
  <si>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</si>
  <si>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</si>
  <si>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</si>
  <si>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</si>
  <si>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</si>
  <si>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</si>
  <si>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</si>
  <si>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</si>
  <si>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</si>
  <si>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</si>
  <si>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</si>
  <si>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</si>
  <si>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</si>
  <si>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</si>
  <si>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</si>
  <si>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</si>
  <si>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</si>
  <si>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</si>
  <si>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</si>
  <si>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</si>
  <si>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</si>
  <si>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</si>
  <si>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</si>
  <si>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</si>
  <si>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</si>
  <si>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</si>
  <si>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</si>
  <si>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</si>
  <si>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</si>
  <si>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</si>
  <si>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</si>
  <si>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</si>
  <si>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</si>
  <si>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</si>
  <si>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</si>
  <si>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</si>
  <si>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</si>
  <si>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</si>
  <si>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</si>
  <si>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</si>
  <si>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</si>
  <si>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</si>
  <si>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</si>
  <si>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</si>
  <si>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</si>
  <si>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</si>
  <si>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</si>
  <si>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</si>
  <si>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</si>
  <si>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</si>
  <si>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</si>
  <si>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</si>
  <si>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</si>
  <si>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</si>
  <si>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</si>
  <si>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</si>
  <si>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</si>
  <si>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</si>
  <si>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</si>
  <si>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</si>
  <si>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</si>
  <si>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</si>
  <si>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</si>
  <si>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</si>
  <si>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</si>
  <si>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</si>
  <si>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</si>
  <si>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</si>
  <si>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</si>
  <si>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</si>
  <si>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</si>
  <si>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</si>
  <si>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</si>
  <si>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</si>
  <si>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</si>
  <si>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</si>
  <si>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</si>
  <si>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</si>
  <si>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</si>
  <si>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</si>
  <si>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</si>
  <si>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</si>
  <si>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</si>
  <si>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</si>
  <si>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</si>
  <si>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</si>
  <si>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</si>
  <si>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</si>
  <si>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</si>
  <si>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</si>
  <si>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</si>
  <si>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</si>
  <si>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</si>
  <si>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</si>
  <si>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</si>
  <si>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</si>
  <si>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</si>
  <si>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</si>
  <si>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</si>
  <si>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</si>
  <si>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</si>
  <si>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</si>
  <si>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</si>
  <si>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</si>
  <si>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</si>
  <si>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</si>
  <si>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</si>
  <si>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</si>
  <si>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</si>
  <si>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</si>
  <si>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</si>
  <si>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</si>
  <si>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</si>
  <si>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</si>
  <si>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</si>
  <si>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</si>
  <si>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</si>
  <si>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</si>
  <si>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</si>
  <si>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</si>
  <si>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</si>
  <si>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</si>
  <si>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</si>
  <si>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</si>
  <si>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</si>
  <si>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</si>
  <si>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</si>
  <si>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</si>
  <si>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</si>
  <si>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</si>
  <si>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</si>
  <si>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</si>
  <si>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</si>
  <si>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</si>
  <si>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</si>
  <si>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</si>
  <si>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</si>
  <si>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</si>
  <si>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</si>
  <si>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</si>
  <si>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</si>
  <si>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</si>
  <si>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</si>
  <si>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</si>
  <si>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</si>
  <si>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</si>
  <si>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</si>
  <si>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</si>
  <si>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</si>
  <si>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</si>
  <si>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</si>
  <si>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</si>
  <si>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</si>
  <si>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</si>
  <si>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</si>
  <si>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</si>
  <si>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</si>
  <si>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</si>
  <si>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</si>
  <si>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</si>
  <si>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</si>
  <si>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</si>
  <si>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</si>
  <si>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</si>
  <si>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</si>
  <si>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</si>
  <si>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</si>
  <si>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</si>
  <si>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</si>
  <si>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</si>
  <si>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</si>
  <si>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</si>
  <si>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</si>
  <si>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</si>
  <si>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</si>
  <si>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</si>
  <si>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</si>
  <si>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</si>
  <si>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</si>
  <si>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</si>
  <si>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</si>
  <si>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</si>
  <si>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</si>
  <si>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</si>
  <si>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</si>
  <si>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</si>
  <si>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</si>
  <si>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</si>
  <si>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</si>
  <si>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</si>
  <si>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</si>
  <si>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</si>
  <si>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</si>
  <si>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</si>
  <si>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</si>
  <si>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</si>
  <si>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</si>
  <si>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</si>
  <si>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</si>
  <si>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</si>
  <si>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</si>
  <si>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</si>
  <si>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</si>
  <si>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</si>
  <si>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</si>
  <si>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</si>
  <si>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</si>
  <si>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</si>
  <si>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</si>
  <si>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</si>
  <si>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</si>
  <si>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</si>
  <si>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</si>
  <si>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</si>
  <si>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</si>
  <si>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</si>
  <si>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</si>
  <si>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</si>
  <si>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</si>
  <si>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</si>
  <si>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</si>
  <si>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</si>
  <si>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</si>
  <si>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</si>
  <si>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</si>
  <si>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</si>
  <si>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</si>
  <si>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</si>
  <si>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</si>
  <si>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</si>
  <si>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</si>
  <si>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</si>
  <si>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</si>
  <si>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</si>
  <si>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</si>
  <si>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</si>
  <si>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</si>
  <si>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</si>
  <si>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</si>
  <si>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</si>
  <si>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</si>
  <si>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</si>
  <si>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</si>
  <si>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</si>
  <si>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</si>
  <si>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</si>
  <si>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</si>
  <si>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</si>
  <si>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</si>
  <si>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</si>
  <si>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</si>
  <si>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</si>
  <si>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</si>
  <si>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</si>
  <si>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</si>
  <si>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</si>
  <si>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</si>
  <si>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</si>
  <si>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</si>
  <si>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</si>
  <si>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</si>
  <si>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</si>
  <si>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</si>
  <si>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</si>
  <si>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</si>
  <si>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</si>
  <si>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</si>
  <si>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</si>
  <si>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</si>
  <si>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</si>
  <si>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</si>
  <si>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</si>
  <si>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</si>
  <si>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</si>
  <si>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</si>
  <si>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</si>
  <si>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</si>
  <si>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</si>
  <si>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</si>
  <si>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</si>
  <si>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</si>
  <si>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</si>
  <si>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</si>
  <si>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</si>
  <si>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</si>
  <si>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</si>
  <si>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</si>
  <si>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</si>
  <si>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</si>
  <si>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</si>
  <si>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</si>
  <si>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</si>
  <si>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</si>
  <si>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</si>
  <si>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</si>
  <si>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</si>
  <si>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</si>
  <si>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</si>
  <si>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</si>
  <si>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</si>
  <si>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</si>
  <si>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</si>
  <si>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</si>
  <si>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</si>
  <si>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</si>
  <si>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</si>
  <si>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</si>
  <si>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</si>
  <si>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</si>
  <si>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</si>
  <si>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</si>
  <si>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</si>
  <si>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</si>
  <si>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</si>
  <si>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</si>
  <si>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</si>
  <si>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</si>
  <si>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</si>
  <si>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</si>
  <si>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</si>
  <si>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</si>
  <si>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</si>
  <si>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</si>
  <si>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</si>
  <si>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</si>
  <si>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</si>
  <si>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</si>
  <si>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</si>
  <si>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</si>
  <si>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</si>
  <si>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</si>
  <si>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</si>
  <si>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</si>
  <si>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</si>
  <si>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</si>
  <si>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</si>
  <si>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</si>
  <si>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</si>
  <si>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</si>
  <si>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</si>
  <si>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</si>
  <si>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</si>
  <si>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</si>
  <si>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</si>
  <si>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</si>
  <si>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</si>
  <si>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</si>
  <si>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</si>
  <si>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</si>
  <si>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</si>
  <si>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</si>
  <si>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</si>
  <si>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</si>
  <si>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</si>
  <si>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</si>
  <si>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</si>
  <si>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</si>
  <si>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</si>
  <si>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</si>
  <si>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</si>
  <si>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</si>
  <si>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</si>
  <si>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</si>
  <si>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</si>
  <si>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</si>
  <si>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</si>
  <si>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</si>
  <si>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</si>
  <si>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</si>
  <si>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</si>
  <si>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</si>
  <si>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</si>
  <si>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</si>
  <si>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</si>
  <si>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</si>
  <si>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</si>
  <si>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</si>
  <si>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</si>
  <si>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</si>
  <si>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</si>
  <si>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</si>
  <si>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</si>
  <si>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</si>
  <si>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</si>
  <si>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</si>
  <si>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</si>
  <si>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</si>
  <si>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</si>
  <si>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</si>
  <si>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</si>
  <si>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</si>
  <si>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</si>
  <si>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</si>
  <si>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</si>
  <si>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</si>
  <si>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</si>
  <si>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</si>
  <si>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</si>
  <si>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</si>
  <si>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</si>
  <si>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</si>
  <si>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</si>
  <si>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</si>
  <si>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</si>
  <si>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</si>
  <si>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</si>
  <si>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</si>
  <si>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</si>
  <si>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</si>
  <si>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</si>
  <si>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</si>
  <si>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</si>
  <si>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</si>
  <si>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</si>
  <si>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</si>
  <si>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</si>
  <si>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</si>
  <si>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</si>
  <si>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</si>
  <si>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</si>
  <si>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</si>
  <si>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</si>
  <si>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</si>
  <si>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</si>
  <si>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</si>
  <si>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</si>
  <si>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</si>
  <si>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</si>
  <si>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</si>
  <si>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</si>
  <si>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</si>
  <si>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</si>
  <si>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</si>
  <si>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</si>
  <si>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</si>
  <si>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</si>
  <si>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</si>
  <si>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</si>
  <si>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</si>
  <si>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</si>
  <si>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</si>
  <si>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</si>
  <si>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</si>
  <si>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</si>
  <si>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</si>
  <si>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</si>
  <si>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</si>
  <si>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</si>
  <si>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</si>
  <si>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</si>
  <si>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</si>
  <si>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</si>
  <si>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</si>
  <si>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</si>
  <si>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</si>
  <si>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</si>
  <si>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</si>
  <si>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</si>
  <si>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</si>
  <si>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</si>
  <si>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</si>
  <si>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</si>
  <si>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</si>
  <si>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</si>
  <si>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</si>
  <si>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</si>
  <si>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</si>
  <si>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</si>
  <si>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</si>
  <si>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</si>
  <si>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</si>
  <si>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</si>
  <si>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</si>
  <si>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</si>
  <si>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</si>
  <si>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</si>
  <si>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</si>
  <si>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</si>
  <si>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</si>
  <si>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</si>
  <si>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</si>
  <si>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</si>
  <si>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</si>
  <si>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</si>
  <si>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</si>
  <si>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</si>
  <si>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</si>
  <si>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</si>
  <si>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</si>
  <si>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</si>
  <si>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</si>
  <si>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</si>
  <si>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</si>
  <si>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</si>
  <si>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</si>
  <si>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</si>
  <si>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</si>
  <si>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</si>
  <si>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</si>
  <si>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</si>
  <si>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</si>
  <si>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</si>
  <si>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</si>
  <si>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</si>
  <si>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</si>
  <si>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</si>
  <si>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</si>
  <si>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</si>
  <si>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</si>
  <si>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</si>
  <si>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</si>
  <si>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</si>
  <si>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</si>
  <si>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</si>
  <si>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</si>
  <si>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</si>
  <si>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</si>
  <si>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</si>
  <si>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</si>
  <si>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</si>
  <si>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</si>
  <si>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</si>
  <si>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</si>
  <si>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</si>
  <si>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</si>
  <si>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</si>
  <si>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</si>
  <si>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</si>
  <si>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</si>
  <si>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</si>
  <si>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</si>
  <si>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</si>
  <si>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</si>
  <si>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</si>
  <si>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</si>
  <si>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</si>
  <si>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</si>
  <si>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</si>
  <si>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</si>
  <si>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</si>
  <si>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</si>
  <si>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</si>
  <si>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</si>
  <si>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</si>
  <si>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</si>
  <si>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</si>
  <si>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</si>
  <si>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</si>
  <si>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</si>
  <si>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</si>
  <si>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</si>
  <si>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</si>
  <si>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</si>
  <si>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</si>
  <si>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</si>
  <si>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</si>
  <si>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</si>
  <si>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</si>
  <si>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</si>
  <si>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</si>
  <si>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</si>
  <si>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</si>
  <si>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</si>
  <si>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</si>
  <si>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</si>
  <si>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</si>
  <si>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</si>
  <si>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</si>
  <si>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</si>
  <si>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</si>
  <si>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</si>
  <si>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</si>
  <si>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</si>
  <si>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</si>
  <si>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</si>
  <si>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</si>
  <si>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</si>
  <si>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</si>
  <si>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</si>
  <si>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</si>
  <si>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</si>
  <si>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</si>
  <si>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</si>
  <si>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</si>
  <si>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</si>
  <si>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</si>
  <si>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</si>
  <si>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</si>
  <si>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</si>
  <si>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</si>
  <si>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</si>
  <si>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</si>
  <si>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</si>
  <si>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</si>
  <si>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</si>
  <si>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</si>
  <si>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</si>
  <si>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</si>
  <si>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</si>
  <si>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</si>
  <si>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</si>
  <si>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</si>
  <si>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</si>
  <si>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</si>
  <si>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</si>
  <si>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</si>
  <si>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</si>
  <si>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</si>
  <si>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</si>
  <si>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</si>
  <si>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</si>
  <si>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</si>
  <si>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</si>
  <si>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</si>
  <si>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</si>
  <si>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</si>
  <si>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</si>
  <si>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</si>
  <si>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</si>
  <si>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</si>
  <si>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</si>
  <si>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</si>
  <si>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</si>
  <si>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</si>
  <si>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</si>
  <si>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</si>
  <si>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</si>
  <si>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</si>
  <si>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</si>
  <si>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</si>
  <si>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</si>
  <si>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</si>
  <si>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</si>
  <si>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</si>
  <si>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</si>
  <si>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</si>
  <si>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</si>
  <si>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</si>
  <si>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</si>
  <si>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</si>
  <si>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</si>
  <si>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</si>
  <si>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</si>
  <si>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</si>
  <si>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</si>
  <si>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</si>
  <si>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</si>
  <si>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</si>
  <si>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</si>
  <si>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</si>
  <si>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</si>
  <si>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</si>
  <si>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</si>
  <si>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</si>
  <si>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</si>
  <si>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</si>
  <si>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</si>
  <si>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</si>
  <si>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</si>
  <si>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</si>
  <si>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</si>
  <si>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</si>
  <si>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</si>
  <si>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</si>
  <si>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</si>
  <si>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</si>
  <si>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</si>
  <si>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</si>
  <si>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</si>
  <si>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</si>
  <si>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</si>
  <si>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</si>
  <si>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</si>
  <si>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</si>
  <si>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</si>
  <si>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</si>
  <si>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</si>
  <si>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</si>
  <si>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</si>
  <si>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</si>
  <si>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</si>
  <si>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</si>
  <si>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</si>
  <si>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</si>
  <si>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</si>
  <si>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</si>
  <si>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</si>
  <si>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</si>
  <si>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</si>
  <si>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</si>
  <si>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</si>
  <si>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</si>
  <si>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</si>
  <si>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</si>
  <si>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</si>
  <si>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</si>
  <si>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</si>
  <si>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</si>
  <si>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</si>
  <si>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</si>
  <si>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</si>
  <si>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</si>
  <si>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</si>
  <si>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</si>
  <si>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</si>
  <si>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</si>
  <si>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</si>
  <si>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</si>
  <si>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</si>
  <si>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</si>
  <si>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</si>
  <si>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</si>
  <si>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</si>
  <si>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</si>
  <si>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</si>
  <si>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</si>
  <si>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</si>
  <si>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</si>
  <si>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</si>
  <si>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</si>
  <si>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</si>
  <si>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</si>
  <si>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</si>
  <si>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</si>
  <si>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</si>
  <si>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</si>
  <si>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</si>
  <si>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</si>
  <si>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</si>
  <si>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</si>
  <si>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</si>
  <si>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</si>
  <si>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</si>
  <si>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</si>
  <si>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</si>
  <si>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</si>
  <si>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</si>
  <si>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</si>
  <si>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</si>
  <si>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</si>
  <si>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</si>
  <si>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</si>
  <si>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</si>
  <si>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</si>
  <si>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</si>
  <si>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</si>
  <si>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</si>
  <si>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</si>
  <si>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</si>
  <si>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</si>
  <si>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</si>
  <si>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</si>
  <si>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</si>
  <si>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</si>
  <si>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</si>
  <si>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</si>
  <si>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</si>
  <si>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</si>
  <si>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</si>
  <si>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</si>
  <si>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</si>
  <si>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</si>
  <si>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</si>
  <si>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</si>
  <si>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</si>
  <si>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</si>
  <si>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</si>
  <si>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</si>
  <si>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</si>
  <si>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</si>
  <si>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</si>
  <si>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</si>
  <si>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</si>
  <si>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</si>
  <si>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</si>
  <si>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</si>
  <si>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</si>
  <si>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</si>
  <si>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</si>
  <si>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</si>
  <si>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</si>
  <si>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</si>
  <si>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</si>
  <si>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</si>
  <si>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</si>
  <si>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</si>
  <si>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</si>
  <si>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</si>
  <si>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</si>
  <si>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</si>
  <si>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</si>
  <si>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</si>
  <si>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</si>
  <si>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</si>
  <si>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</si>
  <si>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</si>
  <si>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</si>
  <si>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</si>
  <si>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</si>
  <si>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</si>
  <si>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</si>
  <si>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</si>
  <si>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</si>
  <si>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</si>
  <si>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</si>
  <si>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</si>
  <si>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</si>
  <si>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</si>
  <si>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</si>
  <si>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</si>
  <si>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</si>
  <si>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</si>
  <si>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</si>
  <si>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</si>
  <si>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</si>
  <si>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</si>
  <si>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</si>
  <si>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</si>
  <si>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</si>
  <si>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</si>
  <si>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</si>
  <si>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</si>
  <si>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</si>
  <si>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</si>
  <si>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</si>
  <si>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</si>
  <si>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</si>
  <si>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</si>
  <si>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</si>
  <si>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</si>
  <si>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</si>
  <si>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</si>
  <si>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</si>
  <si>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</si>
  <si>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</si>
  <si>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</si>
  <si>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</si>
  <si>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</si>
  <si>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</si>
  <si>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</si>
  <si>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</si>
  <si>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</si>
  <si>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</si>
  <si>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</si>
  <si>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</si>
  <si>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</si>
  <si>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</si>
  <si>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</si>
  <si>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</si>
  <si>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</si>
  <si>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</si>
  <si>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</si>
  <si>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</si>
  <si>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</si>
  <si>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</si>
  <si>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</si>
  <si>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</si>
  <si>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</si>
  <si>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</si>
  <si>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</si>
  <si>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</si>
  <si>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</si>
  <si>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</si>
  <si>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</si>
  <si>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</si>
  <si>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</si>
  <si>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</si>
  <si>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</si>
  <si>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</si>
  <si>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</si>
  <si>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</si>
  <si>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</si>
  <si>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</si>
  <si>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</si>
  <si>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</si>
  <si>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</si>
  <si>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</si>
  <si>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</si>
  <si>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</si>
  <si>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</si>
  <si>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</si>
  <si>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</si>
  <si>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</si>
  <si>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</si>
  <si>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</si>
  <si>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</si>
  <si>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</si>
  <si>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</si>
  <si>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</si>
  <si>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</si>
  <si>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</si>
  <si>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</si>
  <si>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</si>
  <si>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</si>
  <si>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</si>
  <si>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</si>
  <si>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</si>
  <si>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</si>
  <si>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</si>
  <si>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</si>
  <si>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</si>
  <si>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</si>
  <si>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</si>
  <si>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</si>
  <si>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</si>
  <si>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</si>
  <si>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</si>
  <si>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</si>
  <si>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</si>
  <si>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</si>
  <si>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</si>
  <si>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</si>
  <si>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</si>
  <si>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</si>
  <si>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</si>
  <si>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</si>
  <si>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</si>
  <si>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</si>
  <si>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</si>
  <si>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</si>
  <si>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</si>
  <si>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</si>
  <si>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</si>
  <si>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</si>
  <si>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</si>
  <si>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</si>
  <si>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</si>
  <si>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</si>
  <si>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</si>
  <si>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</si>
  <si>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</si>
  <si>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</si>
  <si>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</si>
  <si>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</si>
  <si>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</si>
  <si>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</si>
  <si>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</si>
  <si>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</si>
  <si>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</si>
  <si>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</si>
  <si>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</si>
  <si>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</si>
  <si>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</si>
  <si>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</si>
  <si>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</si>
  <si>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</si>
  <si>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</si>
  <si>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</si>
  <si>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</si>
  <si>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</si>
  <si>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</si>
  <si>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</si>
  <si>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</si>
  <si>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</si>
  <si>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</si>
  <si>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</si>
  <si>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</si>
  <si>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</si>
  <si>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</si>
  <si>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</si>
  <si>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</si>
  <si>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</si>
  <si>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</si>
  <si>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</si>
  <si>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</si>
  <si>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</si>
  <si>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</si>
  <si>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</si>
  <si>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</si>
  <si>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</si>
  <si>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</si>
  <si>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</si>
  <si>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</si>
  <si>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</si>
  <si>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</si>
  <si>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</si>
  <si>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</si>
  <si>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</si>
  <si>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</si>
  <si>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</si>
  <si>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</si>
  <si>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</si>
  <si>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</si>
  <si>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</si>
  <si>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</si>
  <si>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</si>
  <si>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</si>
  <si>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</si>
  <si>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</si>
  <si>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</si>
  <si>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</si>
  <si>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</si>
  <si>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</si>
  <si>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</si>
  <si>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</si>
  <si>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</si>
  <si>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</si>
  <si>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</si>
  <si>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</si>
  <si>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</si>
  <si>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</si>
  <si>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</si>
  <si>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</si>
  <si>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</si>
  <si>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</si>
  <si>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</si>
  <si>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</si>
  <si>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</si>
  <si>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</si>
  <si>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</si>
  <si>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</si>
  <si>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</si>
  <si>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</si>
  <si>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</si>
  <si>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</si>
  <si>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</si>
  <si>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</si>
  <si>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</si>
  <si>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</si>
  <si>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</si>
  <si>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</si>
  <si>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</si>
  <si>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</si>
  <si>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</si>
  <si>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</si>
  <si>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</si>
  <si>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</si>
  <si>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</si>
  <si>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</si>
  <si>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</si>
  <si>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</si>
  <si>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</si>
  <si>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</si>
  <si>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</si>
  <si>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</si>
  <si>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</si>
  <si>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</si>
  <si>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</si>
  <si>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</si>
  <si>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</si>
  <si>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</si>
  <si>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</si>
  <si>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</si>
  <si>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</si>
  <si>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</si>
  <si>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</si>
  <si>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</si>
  <si>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</si>
  <si>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</si>
  <si>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</si>
  <si>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</si>
  <si>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</si>
  <si>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</si>
  <si>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</si>
  <si>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</si>
  <si>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</si>
  <si>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</si>
  <si>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</si>
  <si>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</si>
  <si>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</si>
  <si>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</si>
  <si>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</si>
  <si>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</si>
  <si>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</si>
  <si>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</si>
  <si>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</si>
  <si>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</si>
  <si>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</si>
  <si>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</si>
  <si>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</si>
  <si>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</si>
  <si>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</si>
  <si>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</si>
  <si>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</si>
  <si>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</si>
  <si>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</si>
  <si>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</si>
  <si>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</si>
  <si>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</si>
  <si>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</si>
  <si>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</si>
  <si>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</si>
  <si>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</si>
  <si>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</si>
  <si>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</si>
  <si>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</si>
  <si>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</si>
  <si>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</si>
  <si>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</si>
  <si>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</si>
  <si>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</si>
  <si>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</si>
  <si>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</si>
  <si>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</si>
  <si>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</si>
  <si>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</si>
  <si>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</si>
  <si>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</si>
  <si>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</si>
  <si>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</si>
  <si>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</si>
  <si>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</si>
  <si>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</si>
  <si>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</si>
  <si>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</si>
  <si>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</si>
  <si>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</si>
  <si>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</si>
  <si>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</si>
  <si>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</si>
  <si>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</si>
  <si>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</si>
  <si>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</si>
  <si>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</si>
  <si>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</si>
  <si>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</si>
  <si>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</si>
  <si>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</si>
  <si>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</si>
  <si>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</si>
  <si>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</si>
  <si>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</si>
  <si>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</si>
  <si>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</si>
  <si>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</si>
  <si>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</si>
  <si>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</si>
  <si>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</si>
  <si>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</si>
  <si>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</si>
  <si>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</si>
  <si>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</si>
  <si>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</si>
  <si>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</si>
  <si>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</si>
  <si>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</si>
  <si>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</si>
  <si>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</si>
  <si>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</si>
  <si>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</si>
  <si>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</si>
  <si>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</si>
  <si>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</si>
  <si>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</si>
  <si>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</si>
  <si>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</si>
  <si>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</si>
  <si>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</si>
  <si>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</si>
  <si>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</si>
  <si>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</si>
  <si>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</si>
  <si>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</si>
  <si>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</si>
  <si>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</si>
  <si>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</si>
  <si>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</si>
  <si>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</si>
  <si>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</si>
  <si>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</si>
  <si>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</si>
  <si>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</si>
  <si>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</si>
  <si>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</si>
  <si>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</si>
  <si>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</si>
  <si>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</si>
  <si>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</si>
  <si>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</si>
  <si>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</si>
  <si>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</si>
  <si>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</si>
  <si>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</si>
  <si>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</si>
  <si>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</si>
  <si>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</si>
  <si>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</si>
  <si>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</si>
  <si>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</si>
  <si>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</si>
  <si>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</si>
  <si>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</si>
  <si>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</si>
  <si>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</si>
  <si>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</si>
  <si>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</si>
  <si>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</si>
  <si>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</si>
  <si>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</si>
  <si>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</si>
  <si>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</si>
  <si>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</si>
  <si>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</si>
  <si>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</si>
  <si>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</si>
  <si>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</si>
  <si>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</si>
  <si>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</si>
  <si>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</si>
  <si>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</si>
  <si>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</si>
  <si>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</si>
  <si>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</si>
  <si>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</si>
  <si>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</si>
  <si>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</si>
  <si>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</si>
  <si>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</si>
  <si>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</si>
  <si>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</si>
  <si>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</si>
  <si>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</si>
  <si>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</si>
  <si>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</si>
  <si>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</si>
  <si>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</si>
  <si>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</si>
  <si>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</si>
  <si>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</si>
  <si>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</si>
  <si>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</si>
  <si>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</si>
  <si>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</si>
  <si>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</si>
  <si>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</si>
  <si>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</si>
  <si>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</si>
  <si>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</si>
  <si>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</si>
  <si>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</si>
  <si>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</si>
  <si>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</si>
  <si>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</si>
  <si>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</si>
  <si>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</si>
  <si>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</si>
  <si>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</si>
  <si>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</si>
  <si>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</si>
  <si>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</si>
  <si>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</si>
  <si>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</si>
  <si>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</si>
  <si>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</si>
  <si>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</si>
  <si>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</si>
  <si>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</si>
  <si>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</si>
  <si>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</si>
  <si>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</si>
  <si>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</si>
  <si>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</si>
  <si>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</si>
  <si>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</si>
  <si>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</si>
  <si>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</si>
  <si>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</si>
  <si>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</si>
  <si>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</si>
  <si>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</si>
  <si>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</si>
  <si>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</si>
  <si>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</si>
  <si>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</si>
  <si>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</si>
  <si>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</si>
  <si>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</si>
  <si>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</si>
  <si>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</si>
  <si>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</si>
  <si>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</si>
  <si>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</si>
  <si>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</si>
  <si>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</si>
  <si>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</si>
  <si>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</si>
  <si>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</si>
  <si>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</si>
  <si>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</si>
  <si>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</si>
  <si>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</si>
  <si>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</si>
  <si>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</si>
  <si>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</si>
  <si>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</si>
  <si>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</si>
  <si>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</si>
  <si>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</si>
  <si>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</si>
  <si>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</si>
  <si>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</si>
  <si>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</si>
  <si>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</si>
  <si>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</si>
  <si>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</si>
  <si>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</si>
  <si>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</si>
  <si>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</si>
  <si>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</si>
  <si>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</si>
  <si>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</si>
  <si>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</si>
  <si>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</si>
  <si>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</si>
  <si>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</si>
  <si>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</si>
  <si>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</si>
  <si>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</si>
  <si>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</si>
  <si>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</si>
  <si>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</si>
  <si>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</si>
  <si>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</si>
  <si>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</si>
  <si>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</si>
  <si>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</si>
  <si>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</si>
  <si>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</si>
  <si>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</si>
  <si>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</si>
  <si>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</si>
  <si>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</si>
  <si>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</si>
  <si>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</si>
  <si>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</si>
  <si>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</si>
  <si>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</si>
  <si>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</si>
  <si>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</si>
  <si>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</si>
  <si>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</si>
  <si>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</si>
  <si>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</si>
  <si>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</si>
  <si>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</si>
  <si>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</si>
  <si>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</si>
  <si>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</si>
  <si>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</si>
  <si>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</si>
  <si>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</si>
  <si>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</si>
  <si>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</si>
  <si>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</si>
  <si>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</si>
  <si>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</si>
  <si>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</si>
  <si>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</si>
  <si>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</si>
  <si>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</si>
  <si>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</si>
  <si>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</si>
  <si>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</si>
  <si>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</si>
  <si>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</si>
  <si>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</si>
  <si>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</si>
  <si>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</si>
  <si>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</si>
  <si>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</si>
  <si>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</si>
  <si>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</si>
  <si>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</si>
  <si>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</si>
  <si>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</si>
  <si>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</si>
  <si>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</si>
  <si>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</si>
  <si>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</si>
  <si>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</si>
  <si>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</si>
  <si>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</si>
  <si>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</si>
  <si>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</si>
  <si>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</si>
  <si>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</si>
  <si>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</si>
  <si>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</si>
  <si>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</si>
  <si>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</si>
  <si>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</si>
  <si>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</si>
  <si>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</si>
  <si>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</si>
  <si>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</si>
  <si>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</si>
  <si>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</si>
  <si>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</si>
  <si>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</si>
  <si>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</si>
  <si>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</si>
  <si>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</si>
  <si>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</si>
  <si>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</si>
  <si>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</si>
  <si>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</si>
  <si>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</si>
  <si>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</si>
  <si>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</si>
  <si>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</si>
  <si>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</si>
  <si>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</si>
  <si>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</si>
  <si>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</si>
  <si>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</si>
  <si>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</si>
  <si>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</si>
  <si>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</si>
  <si>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</si>
  <si>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</si>
  <si>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</si>
  <si>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</si>
  <si>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</si>
  <si>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</si>
  <si>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</si>
  <si>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</si>
  <si>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</si>
  <si>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</si>
  <si>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</si>
  <si>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</si>
  <si>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</si>
  <si>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</si>
  <si>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</si>
  <si>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</si>
  <si>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</si>
  <si>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</si>
  <si>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</si>
  <si>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</si>
  <si>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</si>
  <si>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</si>
  <si>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</si>
  <si>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</si>
  <si>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</si>
  <si>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</si>
  <si>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</si>
  <si>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</si>
  <si>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</si>
  <si>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</si>
  <si>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</si>
  <si>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</si>
  <si>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</si>
  <si>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</si>
  <si>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</si>
  <si>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</si>
  <si>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</si>
  <si>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</si>
  <si>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</si>
  <si>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</si>
  <si>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</si>
  <si>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</si>
  <si>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</si>
  <si>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</si>
  <si>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</si>
  <si>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</si>
  <si>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</si>
  <si>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</si>
  <si>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</si>
  <si>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</si>
  <si>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</si>
  <si>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</si>
  <si>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</si>
  <si>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</si>
  <si>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</si>
  <si>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</si>
  <si>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</si>
  <si>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</si>
  <si>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</si>
  <si>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</si>
  <si>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</si>
  <si>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</si>
  <si>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</si>
  <si>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</si>
  <si>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</si>
  <si>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</si>
  <si>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</si>
  <si>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</si>
  <si>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</si>
  <si>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</si>
  <si>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</si>
  <si>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</si>
  <si>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</si>
  <si>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</si>
  <si>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</si>
  <si>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</si>
  <si>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</si>
  <si>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</si>
  <si>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</si>
  <si>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</si>
  <si>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</si>
  <si>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</si>
  <si>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</si>
  <si>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</si>
  <si>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</si>
  <si>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</si>
  <si>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</si>
  <si>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</si>
  <si>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</si>
  <si>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</si>
  <si>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</si>
  <si>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</si>
  <si>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</si>
  <si>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</si>
  <si>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</si>
  <si>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</si>
  <si>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</si>
  <si>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</si>
  <si>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</si>
  <si>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</si>
  <si>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</si>
  <si>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</si>
  <si>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</si>
  <si>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</si>
  <si>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</si>
  <si>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</si>
  <si>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</si>
  <si>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</si>
  <si>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</si>
  <si>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</si>
  <si>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</si>
  <si>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</si>
  <si>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</si>
  <si>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</si>
  <si>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</si>
  <si>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</si>
  <si>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</si>
  <si>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</si>
  <si>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</si>
  <si>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</si>
  <si>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</si>
  <si>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</si>
  <si>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</si>
  <si>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</si>
  <si>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</si>
  <si>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</si>
  <si>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</si>
  <si>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</si>
  <si>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</si>
  <si>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</si>
  <si>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</si>
  <si>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</si>
  <si>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</si>
  <si>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</si>
  <si>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</si>
  <si>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</si>
  <si>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</si>
  <si>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</si>
  <si>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</si>
  <si>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</si>
  <si>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</si>
  <si>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</si>
  <si>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</si>
  <si>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</si>
  <si>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</si>
  <si>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</si>
  <si>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</si>
  <si>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</si>
  <si>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</si>
  <si>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</si>
  <si>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</si>
  <si>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</si>
  <si>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</si>
  <si>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</si>
  <si>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</si>
  <si>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</si>
  <si>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</si>
  <si>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</si>
  <si>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</si>
  <si>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</si>
  <si>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</si>
  <si>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</si>
  <si>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</si>
  <si>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</si>
  <si>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</si>
  <si>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</si>
  <si>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</si>
  <si>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</si>
  <si>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</si>
  <si>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</si>
  <si>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</si>
  <si>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</si>
  <si>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</si>
  <si>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</si>
  <si>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</si>
  <si>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</si>
  <si>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</si>
  <si>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</si>
  <si>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</si>
  <si>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</si>
  <si>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</si>
  <si>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</si>
  <si>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</si>
  <si>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</si>
  <si>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</si>
  <si>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</si>
  <si>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</si>
  <si>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</si>
  <si>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</si>
  <si>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</si>
  <si>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</si>
  <si>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</si>
  <si>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</si>
  <si>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</si>
  <si>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</si>
  <si>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</si>
  <si>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</si>
  <si>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</si>
  <si>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</si>
  <si>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</si>
  <si>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</si>
  <si>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</si>
  <si>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</si>
  <si>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</si>
  <si>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</si>
  <si>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</si>
  <si>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</si>
  <si>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</si>
  <si>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</si>
  <si>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</si>
  <si>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</si>
  <si>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</si>
  <si>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</si>
  <si>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</si>
  <si>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</si>
  <si>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</si>
  <si>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</si>
  <si>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</si>
  <si>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</si>
  <si>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</si>
  <si>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</si>
  <si>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</si>
  <si>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</si>
  <si>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</si>
  <si>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</si>
  <si>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</si>
  <si>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</si>
  <si>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</si>
  <si>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</si>
  <si>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</si>
  <si>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</si>
  <si>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</si>
  <si>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</si>
  <si>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</si>
  <si>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</si>
  <si>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</si>
  <si>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</si>
  <si>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</si>
  <si>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</si>
  <si>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</si>
  <si>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</si>
  <si>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</si>
  <si>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</si>
  <si>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</si>
  <si>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</si>
  <si>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</si>
  <si>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</si>
  <si>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</si>
  <si>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</si>
  <si>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</si>
  <si>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</si>
  <si>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</si>
  <si>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</si>
  <si>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</si>
  <si>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</si>
  <si>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</si>
  <si>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</si>
  <si>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</si>
  <si>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</si>
  <si>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</si>
  <si>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</si>
  <si>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</si>
  <si>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</si>
  <si>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</si>
  <si>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</si>
  <si>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</si>
  <si>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</si>
  <si>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</si>
  <si>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</si>
  <si>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</si>
  <si>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</si>
  <si>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</si>
  <si>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</si>
  <si>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</si>
  <si>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</si>
  <si>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</si>
  <si>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</si>
  <si>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</si>
  <si>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</si>
  <si>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</si>
  <si>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</si>
  <si>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</si>
  <si>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</si>
  <si>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</si>
  <si>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</si>
  <si>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</si>
  <si>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</si>
  <si>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</si>
  <si>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</si>
  <si>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</si>
  <si>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</si>
  <si>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</si>
  <si>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</si>
  <si>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</si>
  <si>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</si>
  <si>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</si>
  <si>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</si>
  <si>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</si>
  <si>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</si>
  <si>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</si>
  <si>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</si>
  <si>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</si>
  <si>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</si>
  <si>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</si>
  <si>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</si>
  <si>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</si>
  <si>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</si>
  <si>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</si>
  <si>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</si>
  <si>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</si>
  <si>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</si>
  <si>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</si>
  <si>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</si>
  <si>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</si>
  <si>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</si>
  <si>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</si>
  <si>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</si>
  <si>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</si>
  <si>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</si>
  <si>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</si>
  <si>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</si>
  <si>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</si>
  <si>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</si>
  <si>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</si>
  <si>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</si>
  <si>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</si>
  <si>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</si>
  <si>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</si>
  <si>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</si>
  <si>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</si>
  <si>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</si>
  <si>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</si>
  <si>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</si>
  <si>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</si>
  <si>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</si>
  <si>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</si>
  <si>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</si>
  <si>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</si>
  <si>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</si>
  <si>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</si>
  <si>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</si>
  <si>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</si>
  <si>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</si>
  <si>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</si>
  <si>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</si>
  <si>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</si>
  <si>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</si>
  <si>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</si>
  <si>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</si>
  <si>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</si>
  <si>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</si>
  <si>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</si>
  <si>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</si>
  <si>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</si>
  <si>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</si>
  <si>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</si>
  <si>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</si>
  <si>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</si>
  <si>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</si>
  <si>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</si>
  <si>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</si>
  <si>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</si>
  <si>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</si>
  <si>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</si>
  <si>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</si>
  <si>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</si>
  <si>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</si>
  <si>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</si>
  <si>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</si>
  <si>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</si>
  <si>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</si>
  <si>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</si>
  <si>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</si>
  <si>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</si>
  <si>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</si>
  <si>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</si>
  <si>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</si>
  <si>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</si>
  <si>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</si>
  <si>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</si>
  <si>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</si>
  <si>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</si>
  <si>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</si>
  <si>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</si>
  <si>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</si>
  <si>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</si>
  <si>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</si>
  <si>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</si>
  <si>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</si>
  <si>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</si>
  <si>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</si>
  <si>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</si>
  <si>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</si>
  <si>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</si>
  <si>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</si>
  <si>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</si>
  <si>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</si>
  <si>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</si>
  <si>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</si>
  <si>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</si>
  <si>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</si>
  <si>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</si>
  <si>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</si>
  <si>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</si>
  <si>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</si>
  <si>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</si>
  <si>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</si>
  <si>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</si>
  <si>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</si>
  <si>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</si>
  <si>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</si>
  <si>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</si>
  <si>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</si>
  <si>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</si>
  <si>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</si>
  <si>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</si>
  <si>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</si>
  <si>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</si>
  <si>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</si>
  <si>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</si>
  <si>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</si>
  <si>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</si>
  <si>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</si>
  <si>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</si>
  <si>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</si>
  <si>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</si>
  <si>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</si>
  <si>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</si>
  <si>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</si>
  <si>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</si>
  <si>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</si>
  <si>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</si>
  <si>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</si>
  <si>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</si>
  <si>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</si>
  <si>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</si>
  <si>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</si>
  <si>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</si>
  <si>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</si>
  <si>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</si>
  <si>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</si>
  <si>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</si>
  <si>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</si>
  <si>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</si>
  <si>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</si>
  <si>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</si>
  <si>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</si>
  <si>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</si>
  <si>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</si>
  <si>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</si>
  <si>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</si>
  <si>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</si>
  <si>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</si>
  <si>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</si>
  <si>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</si>
  <si>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</si>
  <si>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</si>
  <si>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</si>
  <si>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</si>
  <si>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</si>
  <si>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</si>
  <si>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</si>
  <si>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</si>
  <si>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</si>
  <si>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</si>
  <si>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</si>
  <si>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</si>
  <si>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</si>
  <si>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</si>
  <si>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</si>
  <si>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</si>
  <si>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</si>
  <si>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</si>
  <si>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</si>
  <si>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</si>
  <si>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</si>
  <si>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</si>
  <si>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</si>
  <si>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</si>
  <si>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</si>
  <si>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</si>
  <si>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</si>
  <si>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</si>
  <si>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</si>
  <si>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</si>
  <si>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</si>
  <si>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</si>
  <si>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</si>
  <si>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</si>
  <si>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</si>
  <si>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</si>
  <si>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</si>
  <si>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</si>
  <si>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</si>
  <si>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</si>
  <si>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</si>
  <si>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</si>
  <si>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</si>
  <si>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</si>
  <si>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</si>
  <si>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</si>
  <si>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</si>
  <si>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</si>
  <si>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</si>
  <si>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</si>
  <si>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</si>
  <si>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</si>
  <si>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</si>
  <si>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</si>
  <si>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</si>
  <si>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</si>
  <si>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</si>
  <si>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</si>
  <si>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</si>
  <si>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</si>
  <si>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</si>
  <si>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</si>
  <si>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</si>
  <si>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</si>
  <si>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</si>
  <si>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</si>
  <si>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</si>
  <si>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</si>
  <si>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</si>
  <si>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</si>
  <si>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</si>
  <si>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</si>
  <si>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</si>
  <si>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</si>
  <si>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</si>
  <si>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</si>
  <si>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</si>
  <si>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</si>
  <si>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</si>
  <si>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</si>
  <si>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</si>
  <si>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</si>
  <si>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</si>
  <si>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</si>
  <si>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</si>
  <si>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</si>
  <si>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</si>
  <si>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</si>
  <si>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</si>
  <si>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</si>
  <si>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</si>
  <si>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</si>
  <si>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</si>
  <si>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</si>
  <si>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</si>
  <si>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</si>
  <si>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</si>
  <si>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</si>
  <si>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</si>
  <si>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</si>
  <si>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</si>
  <si>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</si>
  <si>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</si>
  <si>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</si>
  <si>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</si>
  <si>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</si>
  <si>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</si>
  <si>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</si>
  <si>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</si>
  <si>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</si>
  <si>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</si>
  <si>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</si>
  <si>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</si>
  <si>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</si>
  <si>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</si>
  <si>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</si>
  <si>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</si>
  <si>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</si>
  <si>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</si>
  <si>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</si>
  <si>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</si>
  <si>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</si>
  <si>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</si>
  <si>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</si>
  <si>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</si>
  <si>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</si>
  <si>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</si>
  <si>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</si>
  <si>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</si>
  <si>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</si>
  <si>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</si>
  <si>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</si>
  <si>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</si>
  <si>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</si>
  <si>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</si>
  <si>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</si>
  <si>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</si>
  <si>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</si>
  <si>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</si>
  <si>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</si>
  <si>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</si>
  <si>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</si>
  <si>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</si>
  <si>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</si>
  <si>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</si>
  <si>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</si>
  <si>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</si>
  <si>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</si>
  <si>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</si>
  <si>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</si>
  <si>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</si>
  <si>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</si>
  <si>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</si>
  <si>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</si>
  <si>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</si>
  <si>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</si>
  <si>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</si>
  <si>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</si>
  <si>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</si>
  <si>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</si>
  <si>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</si>
  <si>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</si>
  <si>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</si>
  <si>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</si>
  <si>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</si>
  <si>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</si>
  <si>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</si>
  <si>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</si>
  <si>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</si>
  <si>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</si>
  <si>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</si>
  <si>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</si>
  <si>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</si>
  <si>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</si>
  <si>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</si>
  <si>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</si>
  <si>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</si>
  <si>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</si>
  <si>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</si>
  <si>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</si>
  <si>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</si>
  <si>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</si>
  <si>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</si>
  <si>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</si>
  <si>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</si>
  <si>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</si>
  <si>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</si>
  <si>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</si>
  <si>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</si>
  <si>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</si>
  <si>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</si>
  <si>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</si>
  <si>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</si>
  <si>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</si>
  <si>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</si>
  <si>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</si>
  <si>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</si>
  <si>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</si>
  <si>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</si>
  <si>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</si>
  <si>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</si>
  <si>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</si>
  <si>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</si>
  <si>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</si>
  <si>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</si>
  <si>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</si>
  <si>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</si>
  <si>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</si>
  <si>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</si>
  <si>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</si>
  <si>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</si>
  <si>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</si>
  <si>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</si>
  <si>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</si>
  <si>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</si>
  <si>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</si>
  <si>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</si>
  <si>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</si>
  <si>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</si>
  <si>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</si>
  <si>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</si>
  <si>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</si>
  <si>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</si>
  <si>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</si>
  <si>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</si>
  <si>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</si>
  <si>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</si>
  <si>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</si>
  <si>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</si>
  <si>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</si>
  <si>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</si>
  <si>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</si>
  <si>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</si>
  <si>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</si>
  <si>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</si>
  <si>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</si>
  <si>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</si>
  <si>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</si>
  <si>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</si>
  <si>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</si>
  <si>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</si>
  <si>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</si>
  <si>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</si>
  <si>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</si>
  <si>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</si>
  <si>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</si>
  <si>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</si>
  <si>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</si>
  <si>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</si>
  <si>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</si>
  <si>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</si>
  <si>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</si>
  <si>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</si>
  <si>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</si>
  <si>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</si>
  <si>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</si>
  <si>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</si>
  <si>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</si>
  <si>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</si>
  <si>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</si>
  <si>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</si>
  <si>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</si>
  <si>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</si>
  <si>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</si>
  <si>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</si>
  <si>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</si>
  <si>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</si>
  <si>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</si>
  <si>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</si>
  <si>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</si>
  <si>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</si>
  <si>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</si>
  <si>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</si>
  <si>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</si>
  <si>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</si>
  <si>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</si>
  <si>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</si>
  <si>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</si>
  <si>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</si>
  <si>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</si>
  <si>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</si>
  <si>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</si>
  <si>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</si>
  <si>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</si>
  <si>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</si>
  <si>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</si>
  <si>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</si>
  <si>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</si>
  <si>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</si>
  <si>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</si>
  <si>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</si>
  <si>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</si>
  <si>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</si>
  <si>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</si>
  <si>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</si>
  <si>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</si>
  <si>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</si>
  <si>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</si>
  <si>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</si>
  <si>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</si>
  <si>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</si>
  <si>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</si>
  <si>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</si>
  <si>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</si>
  <si>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</si>
  <si>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</si>
  <si>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</si>
  <si>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</si>
  <si>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</si>
  <si>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</si>
  <si>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</si>
  <si>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</si>
  <si>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</si>
  <si>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</si>
  <si>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</si>
  <si>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</si>
  <si>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</si>
  <si>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</si>
  <si>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</si>
  <si>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</si>
  <si>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</si>
  <si>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</si>
  <si>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</si>
  <si>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</si>
  <si>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</si>
  <si>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</si>
  <si>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</si>
  <si>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</si>
  <si>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</si>
  <si>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</si>
  <si>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</si>
  <si>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</si>
  <si>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</si>
  <si>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</si>
  <si>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</si>
  <si>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</si>
  <si>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</si>
  <si>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</si>
  <si>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</si>
  <si>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</si>
  <si>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</si>
  <si>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</si>
  <si>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</si>
  <si>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</si>
  <si>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</si>
  <si>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</si>
  <si>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</si>
  <si>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</si>
  <si>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</si>
  <si>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</si>
  <si>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</si>
  <si>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</si>
  <si>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</si>
  <si>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</si>
  <si>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</si>
  <si>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</si>
  <si>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</si>
  <si>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</si>
  <si>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</si>
  <si>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</si>
  <si>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</si>
  <si>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</si>
  <si>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</si>
  <si>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</si>
  <si>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</si>
  <si>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</si>
  <si>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</si>
  <si>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</si>
  <si>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</si>
  <si>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</si>
  <si>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</si>
  <si>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</si>
  <si>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</si>
  <si>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</si>
  <si>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</si>
  <si>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</si>
  <si>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</si>
  <si>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</si>
  <si>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</si>
  <si>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</si>
  <si>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</si>
  <si>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</si>
  <si>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</si>
  <si>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</si>
  <si>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</si>
  <si>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</si>
  <si>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</si>
  <si>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</si>
  <si>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</si>
  <si>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</si>
  <si>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</si>
  <si>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</si>
  <si>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</si>
  <si>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</si>
  <si>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</si>
  <si>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</si>
  <si>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</si>
  <si>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</si>
  <si>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</si>
  <si>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</si>
  <si>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</si>
  <si>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</si>
  <si>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</si>
  <si>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</si>
  <si>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</si>
  <si>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</si>
  <si>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</si>
  <si>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</si>
  <si>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</si>
  <si>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</si>
  <si>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</si>
  <si>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</si>
  <si>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</si>
  <si>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</si>
  <si>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</si>
  <si>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</si>
  <si>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</si>
  <si>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</si>
  <si>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</si>
  <si>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</si>
  <si>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</si>
  <si>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</si>
  <si>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</si>
  <si>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</si>
  <si>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</si>
  <si>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</si>
  <si>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</si>
  <si>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</si>
  <si>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</si>
  <si>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</si>
  <si>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</si>
  <si>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</si>
  <si>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</si>
  <si>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</si>
  <si>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</si>
  <si>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</si>
  <si>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</si>
  <si>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</si>
  <si>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</si>
  <si>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</si>
  <si>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</si>
  <si>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</si>
  <si>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</si>
  <si>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</si>
  <si>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</si>
  <si>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</si>
  <si>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</si>
  <si>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</si>
  <si>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</si>
  <si>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</si>
  <si>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</si>
  <si>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</si>
  <si>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</si>
  <si>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</si>
  <si>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</si>
  <si>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</si>
  <si>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</si>
  <si>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</si>
  <si>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</si>
  <si>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</si>
  <si>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</si>
  <si>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</si>
  <si>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</si>
  <si>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</si>
  <si>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</si>
  <si>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</si>
  <si>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</si>
  <si>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</si>
  <si>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</si>
  <si>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</si>
  <si>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</si>
  <si>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</si>
  <si>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</si>
  <si>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</si>
  <si>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</si>
  <si>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</si>
  <si>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</si>
  <si>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</si>
  <si>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</si>
  <si>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</si>
  <si>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</si>
  <si>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</si>
  <si>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</si>
  <si>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</si>
  <si>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</si>
  <si>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</si>
  <si>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</si>
  <si>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</si>
  <si>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</si>
  <si>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</si>
  <si>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</si>
  <si>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</si>
  <si>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</si>
  <si>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</si>
  <si>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</si>
  <si>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</si>
  <si>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</si>
  <si>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</si>
  <si>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</si>
  <si>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</si>
  <si>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</si>
  <si>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</si>
  <si>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</si>
  <si>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</si>
  <si>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</si>
  <si>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</si>
  <si>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</si>
  <si>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</si>
  <si>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</si>
  <si>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</si>
  <si>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</si>
  <si>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</si>
  <si>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</si>
  <si>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</si>
  <si>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</si>
  <si>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</si>
  <si>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</si>
  <si>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</si>
  <si>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</si>
  <si>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</si>
  <si>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</si>
  <si>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</si>
  <si>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</si>
  <si>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</si>
  <si>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</si>
  <si>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</si>
  <si>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</si>
  <si>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</si>
  <si>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</si>
  <si>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</si>
  <si>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</si>
  <si>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</si>
  <si>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</si>
  <si>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</si>
  <si>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</si>
  <si>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</si>
  <si>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</si>
  <si>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</si>
  <si>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</si>
  <si>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</si>
  <si>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</si>
  <si>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</si>
  <si>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</si>
  <si>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</si>
  <si>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</si>
  <si>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</si>
  <si>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</si>
  <si>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</si>
  <si>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</si>
  <si>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</si>
  <si>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</si>
  <si>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</si>
  <si>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</si>
  <si>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</si>
  <si>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</si>
  <si>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</si>
  <si>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</si>
  <si>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</si>
  <si>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</si>
  <si>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</si>
  <si>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</si>
  <si>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</si>
  <si>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</si>
  <si>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</si>
  <si>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</si>
  <si>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</si>
  <si>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</si>
  <si>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</si>
  <si>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</si>
  <si>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</si>
  <si>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</si>
  <si>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</si>
  <si>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</si>
  <si>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</si>
  <si>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</si>
  <si>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</si>
  <si>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</si>
  <si>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</si>
  <si>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</si>
  <si>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</si>
  <si>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</si>
  <si>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</si>
  <si>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</si>
  <si>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</si>
  <si>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</si>
  <si>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</si>
  <si>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</si>
  <si>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</si>
  <si>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</si>
  <si>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</si>
  <si>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</si>
  <si>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</si>
  <si>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</si>
  <si>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</si>
  <si>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</si>
  <si>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</si>
  <si>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</si>
  <si>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</si>
  <si>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</si>
  <si>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</si>
  <si>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</si>
  <si>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</si>
  <si>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</si>
  <si>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</si>
  <si>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</si>
  <si>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</si>
  <si>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</si>
  <si>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</si>
  <si>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</si>
  <si>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</si>
  <si>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</si>
  <si>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</si>
  <si>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</si>
  <si>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</si>
  <si>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</si>
  <si>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</si>
  <si>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</si>
  <si>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</si>
  <si>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</si>
  <si>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</si>
  <si>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</si>
  <si>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</si>
  <si>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</si>
  <si>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</si>
  <si>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</si>
  <si>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</si>
  <si>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</si>
  <si>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</si>
  <si>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</si>
  <si>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</si>
  <si>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</si>
  <si>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</si>
  <si>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</si>
  <si>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</si>
  <si>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</si>
  <si>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</si>
  <si>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</si>
  <si>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</si>
  <si>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</si>
  <si>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</si>
  <si>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</si>
  <si>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</si>
  <si>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</si>
  <si>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</si>
  <si>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</si>
  <si>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</si>
  <si>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</si>
  <si>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</si>
  <si>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</si>
  <si>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</si>
  <si>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</si>
  <si>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</si>
  <si>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</si>
  <si>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</si>
  <si>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</si>
  <si>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</si>
  <si>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</si>
  <si>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</si>
  <si>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</si>
  <si>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</si>
  <si>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</si>
  <si>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</si>
  <si>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</si>
  <si>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</si>
  <si>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</si>
  <si>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</si>
  <si>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</si>
  <si>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</si>
  <si>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</si>
  <si>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</si>
  <si>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</si>
  <si>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</si>
  <si>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</si>
  <si>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</si>
  <si>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</si>
  <si>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</si>
  <si>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</si>
  <si>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</si>
  <si>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</si>
  <si>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</si>
  <si>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</si>
  <si>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</si>
  <si>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</si>
  <si>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</si>
  <si>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</si>
  <si>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</si>
  <si>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</si>
  <si>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</si>
  <si>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</si>
  <si>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</si>
  <si>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</si>
  <si>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</si>
  <si>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</si>
  <si>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</si>
  <si>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</si>
  <si>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</si>
  <si>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</si>
  <si>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</si>
  <si>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</si>
  <si>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</si>
  <si>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</si>
  <si>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</si>
  <si>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</si>
  <si>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</si>
  <si>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</si>
  <si>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</si>
  <si>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</si>
  <si>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</si>
  <si>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</si>
  <si>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</si>
  <si>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</si>
  <si>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</si>
  <si>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</si>
  <si>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</si>
  <si>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</si>
  <si>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</si>
  <si>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</si>
  <si>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</si>
  <si>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</si>
  <si>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</si>
  <si>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</si>
  <si>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</si>
  <si>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</si>
  <si>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</si>
  <si>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</si>
  <si>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</si>
  <si>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</si>
  <si>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</si>
  <si>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</si>
  <si>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</si>
  <si>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</si>
  <si>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</si>
  <si>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</si>
  <si>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</si>
  <si>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</si>
  <si>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</si>
  <si>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</si>
  <si>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</si>
  <si>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</si>
  <si>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</si>
  <si>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</si>
  <si>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</si>
  <si>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</si>
  <si>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</si>
  <si>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</si>
  <si>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</si>
  <si>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</si>
  <si>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</si>
  <si>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</si>
  <si>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</si>
  <si>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</si>
  <si>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</si>
  <si>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</si>
  <si>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</si>
  <si>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</si>
  <si>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</si>
  <si>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</si>
  <si>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</si>
  <si>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</si>
  <si>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</si>
  <si>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</si>
  <si>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</si>
  <si>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</si>
  <si>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</si>
  <si>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</si>
  <si>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</si>
  <si>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</si>
  <si>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</si>
  <si>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</si>
  <si>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</si>
  <si>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</si>
  <si>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</si>
  <si>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</si>
  <si>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</si>
  <si>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</si>
  <si>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</si>
  <si>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</si>
  <si>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</si>
  <si>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</si>
  <si>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</si>
  <si>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</si>
  <si>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</si>
  <si>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</si>
  <si>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</si>
  <si>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</si>
  <si>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</si>
  <si>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</si>
  <si>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</si>
  <si>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</si>
  <si>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</si>
  <si>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</si>
  <si>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</si>
  <si>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</si>
  <si>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</si>
  <si>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</si>
  <si>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</si>
  <si>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</si>
  <si>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</si>
  <si>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</si>
  <si>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</si>
  <si>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</si>
  <si>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</si>
  <si>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</si>
  <si>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</si>
  <si>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</si>
  <si>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</si>
  <si>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</si>
  <si>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</si>
  <si>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</si>
  <si>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</si>
  <si>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</si>
  <si>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</si>
  <si>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</si>
  <si>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</si>
  <si>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</si>
  <si>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</si>
  <si>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</si>
  <si>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</si>
  <si>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</si>
  <si>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</si>
  <si>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</si>
  <si>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</si>
  <si>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</si>
  <si>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</si>
  <si>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</si>
  <si>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</si>
  <si>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</si>
  <si>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</si>
  <si>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</si>
  <si>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</si>
  <si>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</si>
  <si>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</si>
  <si>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</si>
  <si>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</si>
  <si>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</si>
  <si>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</si>
  <si>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</si>
  <si>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</si>
  <si>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</si>
  <si>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</si>
  <si>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</si>
  <si>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</si>
  <si>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</si>
  <si>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</si>
  <si>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</si>
  <si>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</si>
  <si>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</si>
  <si>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</si>
  <si>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</si>
  <si>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</si>
  <si>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</si>
  <si>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</si>
  <si>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</si>
  <si>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</si>
  <si>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</si>
  <si>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</si>
  <si>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</si>
  <si>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</si>
  <si>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</si>
  <si>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</si>
  <si>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</si>
  <si>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</si>
  <si>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</si>
  <si>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</si>
  <si>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</si>
  <si>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</si>
  <si>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</si>
  <si>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</si>
  <si>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</si>
  <si>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</si>
  <si>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</si>
  <si>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</si>
  <si>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</si>
  <si>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</si>
  <si>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</si>
  <si>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</si>
  <si>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</si>
  <si>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</si>
  <si>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</si>
  <si>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</si>
  <si>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</si>
  <si>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</si>
  <si>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</si>
  <si>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</si>
  <si>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</si>
  <si>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</si>
  <si>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</si>
  <si>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</si>
  <si>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</si>
  <si>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</si>
  <si>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</si>
  <si>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</si>
  <si>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</si>
  <si>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</si>
  <si>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</si>
  <si>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</si>
  <si>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</si>
  <si>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</si>
  <si>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</si>
  <si>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</si>
  <si>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</si>
  <si>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</si>
  <si>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</si>
  <si>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</si>
  <si>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</si>
  <si>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</si>
  <si>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</si>
  <si>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</si>
  <si>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</si>
  <si>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</si>
  <si>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</si>
  <si>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</si>
  <si>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</si>
  <si>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</si>
  <si>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</si>
  <si>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</si>
  <si>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</si>
  <si>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</si>
  <si>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</si>
  <si>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</si>
  <si>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</si>
  <si>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</si>
  <si>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</si>
  <si>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</si>
  <si>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</si>
  <si>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</si>
  <si>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</si>
  <si>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</si>
  <si>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</si>
  <si>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</si>
  <si>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</si>
  <si>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</si>
  <si>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</si>
  <si>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</si>
  <si>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</si>
  <si>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</si>
  <si>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</si>
  <si>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</si>
  <si>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</si>
  <si>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</si>
  <si>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</si>
  <si>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</si>
  <si>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</si>
  <si>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</si>
  <si>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</si>
  <si>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</si>
  <si>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</si>
  <si>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</si>
  <si>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</si>
  <si>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</si>
  <si>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</si>
  <si>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</si>
  <si>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</si>
  <si>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</si>
  <si>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</si>
  <si>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</si>
  <si>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</si>
  <si>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</si>
  <si>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</si>
  <si>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</si>
  <si>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</si>
  <si>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</si>
  <si>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</si>
  <si>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</si>
  <si>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</si>
  <si>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</si>
  <si>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</si>
  <si>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</si>
  <si>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</si>
  <si>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</si>
  <si>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</si>
  <si>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</si>
  <si>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</si>
  <si>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</si>
  <si>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</si>
  <si>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</si>
  <si>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</si>
  <si>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</si>
  <si>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</si>
  <si>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</si>
  <si>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</si>
  <si>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</si>
  <si>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</si>
  <si>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</si>
  <si>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</si>
  <si>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</si>
  <si>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</si>
  <si>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</si>
  <si>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</si>
  <si>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</si>
  <si>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</si>
  <si>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</si>
  <si>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</si>
  <si>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</si>
  <si>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</si>
  <si>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</si>
  <si>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</si>
  <si>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</si>
  <si>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</si>
  <si>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</si>
  <si>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</si>
  <si>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</si>
  <si>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</si>
  <si>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</si>
  <si>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</si>
  <si>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</si>
  <si>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</si>
  <si>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</si>
  <si>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</si>
  <si>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</si>
  <si>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</si>
  <si>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</si>
  <si>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</si>
  <si>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</si>
  <si>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</si>
  <si>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</si>
  <si>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</si>
  <si>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</si>
  <si>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</si>
  <si>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</si>
  <si>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</si>
  <si>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</si>
  <si>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</si>
  <si>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</si>
  <si>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</si>
  <si>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</si>
  <si>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</si>
  <si>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</si>
  <si>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</si>
  <si>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</si>
  <si>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</si>
  <si>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</si>
  <si>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</si>
  <si>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</si>
  <si>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</si>
  <si>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</si>
  <si>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</si>
  <si>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</si>
  <si>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</si>
  <si>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</si>
  <si>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</si>
  <si>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</si>
  <si>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</si>
  <si>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</si>
  <si>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</si>
  <si>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</si>
  <si>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</si>
  <si>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</si>
  <si>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</si>
  <si>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</si>
  <si>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</si>
  <si>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</si>
  <si>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</si>
  <si>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</si>
  <si>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</si>
  <si>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</si>
  <si>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</si>
  <si>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</si>
  <si>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</si>
  <si>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</si>
  <si>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</si>
  <si>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</si>
  <si>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</si>
  <si>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</si>
  <si>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</si>
  <si>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</si>
  <si>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</si>
  <si>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</si>
  <si>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</si>
  <si>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</si>
  <si>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</si>
  <si>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</si>
  <si>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</si>
  <si>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</si>
  <si>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</si>
  <si>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</si>
  <si>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</si>
  <si>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</si>
  <si>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</si>
  <si>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</si>
  <si>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</si>
  <si>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</si>
  <si>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</si>
  <si>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</si>
  <si>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</si>
  <si>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</si>
  <si>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</si>
  <si>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</si>
  <si>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</si>
  <si>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</si>
  <si>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</si>
  <si>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</si>
  <si>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</si>
  <si>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</si>
  <si>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</si>
  <si>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</si>
  <si>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</si>
  <si>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</si>
  <si>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</si>
  <si>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</si>
  <si>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</si>
  <si>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</si>
  <si>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</si>
  <si>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</si>
  <si>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</si>
  <si>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</si>
  <si>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</si>
  <si>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</si>
  <si>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</si>
  <si>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</si>
  <si>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</si>
  <si>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</si>
  <si>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</si>
  <si>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</si>
  <si>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</si>
  <si>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</si>
  <si>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</si>
  <si>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</si>
  <si>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</si>
  <si>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</si>
  <si>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</si>
  <si>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</si>
  <si>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</si>
  <si>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</si>
  <si>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</si>
  <si>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</si>
  <si>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</si>
  <si>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</si>
  <si>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</si>
  <si>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</si>
  <si>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</si>
  <si>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</si>
  <si>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</si>
  <si>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</si>
  <si>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</si>
  <si>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</si>
  <si>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</si>
  <si>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</si>
  <si>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</si>
  <si>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</si>
  <si>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</si>
  <si>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</si>
  <si>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</si>
  <si>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</si>
  <si>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</si>
  <si>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</si>
  <si>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</si>
  <si>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</si>
  <si>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</si>
  <si>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</si>
  <si>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</si>
  <si>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</si>
  <si>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</si>
  <si>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</si>
  <si>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</si>
  <si>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</si>
  <si>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</si>
  <si>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</si>
  <si>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</si>
  <si>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</si>
  <si>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</si>
  <si>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</si>
  <si>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</si>
  <si>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</si>
  <si>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</si>
  <si>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</si>
  <si>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</si>
  <si>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</si>
  <si>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</si>
  <si>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</si>
  <si>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</si>
  <si>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</si>
  <si>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</si>
  <si>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</si>
  <si>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</si>
  <si>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</si>
  <si>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</si>
  <si>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</si>
  <si>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</si>
  <si>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</si>
  <si>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</si>
  <si>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</si>
  <si>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</si>
  <si>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</si>
  <si>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</si>
  <si>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</si>
  <si>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</si>
  <si>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</si>
  <si>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</si>
  <si>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</si>
  <si>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</si>
  <si>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</si>
  <si>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</si>
  <si>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</si>
  <si>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</si>
  <si>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</si>
  <si>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</si>
  <si>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</si>
  <si>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</si>
  <si>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</si>
  <si>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</si>
  <si>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</si>
  <si>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</si>
  <si>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</si>
  <si>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</si>
  <si>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</si>
  <si>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</si>
  <si>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</si>
  <si>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</si>
  <si>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</si>
  <si>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</si>
  <si>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</si>
  <si>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</si>
  <si>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</si>
  <si>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</si>
  <si>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</si>
  <si>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</si>
  <si>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</si>
  <si>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</si>
  <si>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</si>
  <si>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</si>
  <si>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</si>
  <si>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</si>
  <si>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</si>
  <si>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</si>
  <si>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</si>
  <si>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</si>
  <si>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</si>
  <si>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</si>
  <si>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</si>
  <si>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</si>
  <si>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</si>
  <si>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</si>
  <si>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</si>
  <si>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</si>
  <si>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</si>
  <si>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</si>
  <si>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</si>
  <si>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</si>
  <si>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</si>
  <si>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</si>
  <si>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</si>
  <si>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</si>
  <si>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</si>
  <si>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</si>
  <si>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</si>
  <si>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</si>
  <si>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</si>
  <si>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</si>
  <si>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</si>
  <si>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</si>
  <si>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</si>
  <si>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</si>
  <si>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</si>
  <si>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</si>
  <si>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</si>
  <si>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</si>
  <si>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</si>
  <si>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</si>
  <si>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</si>
  <si>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</si>
  <si>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</si>
  <si>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</si>
  <si>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</si>
  <si>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</si>
  <si>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</si>
  <si>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</si>
  <si>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</si>
  <si>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</si>
  <si>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</si>
  <si>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</si>
  <si>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</si>
  <si>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</si>
  <si>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</si>
  <si>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</si>
  <si>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</si>
  <si>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</si>
  <si>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</si>
  <si>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</si>
  <si>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</si>
  <si>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</si>
  <si>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</si>
  <si>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</si>
  <si>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</si>
  <si>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</si>
  <si>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</si>
  <si>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</si>
  <si>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</si>
  <si>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</si>
  <si>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</si>
  <si>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</si>
  <si>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</si>
  <si>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</si>
  <si>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</si>
  <si>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</si>
  <si>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</si>
  <si>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</si>
  <si>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</si>
  <si>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</si>
  <si>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</si>
  <si>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</si>
  <si>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</si>
  <si>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</si>
  <si>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</si>
  <si>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</si>
  <si>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</si>
  <si>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</si>
  <si>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</si>
  <si>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</si>
  <si>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</si>
  <si>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</si>
  <si>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</si>
  <si>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</si>
  <si>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</si>
  <si>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</si>
  <si>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</si>
  <si>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</si>
  <si>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</si>
  <si>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</si>
  <si>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</si>
  <si>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</si>
  <si>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</si>
  <si>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</si>
  <si>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</si>
  <si>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</si>
  <si>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</si>
  <si>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</si>
  <si>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</si>
  <si>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</si>
  <si>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</si>
  <si>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</si>
  <si>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</si>
  <si>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</si>
  <si>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</si>
  <si>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</si>
  <si>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</si>
  <si>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</si>
  <si>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</si>
  <si>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</si>
  <si>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</si>
  <si>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</si>
  <si>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</si>
  <si>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</si>
  <si>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</si>
  <si>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</si>
  <si>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</si>
  <si>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</si>
  <si>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</si>
  <si>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</si>
  <si>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</si>
  <si>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</si>
  <si>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</si>
  <si>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</si>
  <si>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</si>
  <si>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</si>
  <si>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</si>
  <si>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</si>
  <si>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</si>
  <si>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</si>
  <si>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</si>
  <si>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</si>
  <si>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</si>
  <si>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</si>
  <si>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</si>
  <si>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</si>
  <si>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</si>
  <si>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</si>
  <si>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</si>
  <si>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</si>
  <si>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</si>
  <si>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</si>
  <si>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</si>
  <si>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</si>
  <si>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</si>
  <si>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</si>
  <si>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</si>
  <si>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</si>
  <si>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</si>
  <si>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</si>
  <si>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</si>
  <si>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</si>
  <si>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</si>
  <si>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</si>
  <si>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</si>
  <si>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</si>
  <si>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</si>
  <si>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</si>
  <si>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</si>
  <si>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</si>
  <si>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</si>
  <si>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</si>
  <si>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</si>
  <si>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</si>
  <si>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</si>
  <si>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</si>
  <si>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</si>
  <si>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</si>
  <si>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</si>
  <si>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</si>
  <si>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</si>
  <si>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</si>
  <si>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</si>
  <si>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</si>
  <si>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</si>
  <si>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</si>
  <si>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</si>
  <si>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</si>
  <si>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</si>
  <si>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</si>
  <si>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</si>
  <si>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</si>
  <si>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</si>
  <si>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</si>
  <si>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</si>
  <si>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</si>
  <si>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</si>
  <si>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</si>
  <si>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</si>
  <si>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</si>
  <si>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</si>
  <si>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</si>
  <si>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</si>
  <si>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</si>
  <si>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</si>
  <si>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</si>
  <si>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</si>
  <si>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</si>
  <si>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</si>
  <si>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</si>
  <si>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</si>
  <si>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</si>
  <si>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</si>
  <si>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</si>
  <si>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</si>
  <si>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</si>
  <si>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</si>
  <si>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</si>
  <si>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</si>
  <si>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</si>
  <si>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</si>
  <si>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</si>
  <si>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</si>
  <si>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</si>
  <si>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</si>
  <si>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</si>
  <si>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</si>
  <si>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</si>
  <si>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</si>
  <si>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</si>
  <si>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</si>
  <si>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</si>
  <si>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</si>
  <si>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</si>
  <si>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</si>
  <si>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</si>
  <si>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</si>
  <si>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</si>
  <si>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</si>
  <si>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</si>
  <si>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</si>
  <si>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</si>
  <si>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</si>
  <si>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</si>
  <si>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</si>
  <si>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</si>
  <si>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</si>
  <si>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</si>
  <si>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</si>
  <si>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</si>
  <si>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</si>
  <si>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</si>
  <si>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</si>
  <si>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</si>
  <si>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</si>
  <si>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</si>
  <si>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</si>
  <si>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</si>
  <si>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</si>
  <si>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</si>
  <si>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</si>
  <si>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</si>
  <si>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</si>
  <si>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</si>
  <si>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</si>
  <si>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</si>
  <si>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</si>
  <si>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</si>
  <si>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</si>
  <si>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</si>
  <si>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</si>
  <si>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</si>
  <si>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</si>
  <si>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</si>
  <si>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</si>
  <si>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</si>
  <si>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</si>
  <si>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</si>
  <si>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</si>
  <si>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</si>
  <si>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</si>
  <si>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</si>
  <si>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</si>
  <si>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</si>
  <si>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</si>
  <si>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</si>
  <si>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</si>
  <si>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</si>
  <si>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</si>
  <si>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</si>
  <si>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</si>
  <si>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</si>
  <si>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</si>
  <si>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</si>
  <si>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</si>
  <si>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</si>
  <si>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</si>
  <si>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</si>
  <si>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</si>
  <si>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</si>
  <si>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</si>
  <si>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</si>
  <si>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</si>
  <si>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</si>
  <si>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</si>
  <si>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</si>
  <si>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</si>
  <si>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</si>
  <si>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</si>
  <si>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</si>
  <si>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</si>
  <si>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</si>
  <si>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</si>
  <si>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</si>
  <si>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</si>
  <si>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</si>
  <si>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</si>
  <si>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</si>
  <si>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</si>
  <si>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</si>
  <si>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</si>
  <si>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</si>
  <si>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</si>
  <si>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</si>
  <si>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</si>
  <si>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</si>
  <si>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</si>
  <si>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</si>
  <si>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</si>
  <si>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</si>
  <si>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</si>
  <si>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</si>
  <si>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</si>
  <si>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</si>
  <si>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</si>
  <si>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</si>
  <si>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</si>
  <si>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</si>
  <si>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</si>
  <si>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</si>
  <si>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</si>
  <si>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</si>
  <si>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</si>
  <si>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</si>
  <si>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</si>
  <si>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</si>
  <si>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</si>
  <si>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</si>
  <si>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</si>
  <si>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</si>
  <si>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</si>
  <si>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</si>
  <si>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</si>
  <si>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</si>
  <si>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</si>
  <si>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</si>
  <si>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</si>
  <si>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</si>
  <si>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</si>
  <si>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</si>
  <si>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</si>
  <si>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</si>
  <si>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</si>
  <si>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</si>
  <si>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</si>
  <si>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</si>
  <si>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</si>
  <si>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</si>
  <si>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</si>
  <si>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</si>
  <si>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</si>
  <si>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</si>
  <si>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</si>
  <si>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</si>
  <si>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</si>
  <si>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</si>
  <si>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</si>
  <si>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</si>
  <si>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</si>
  <si>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</si>
  <si>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</si>
  <si>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</si>
  <si>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</si>
  <si>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</si>
  <si>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</si>
  <si>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</si>
  <si>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</si>
  <si>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</si>
  <si>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</si>
  <si>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</si>
  <si>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</si>
  <si>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</si>
  <si>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</si>
  <si>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</si>
  <si>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</si>
  <si>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</si>
  <si>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</si>
  <si>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</si>
  <si>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</si>
  <si>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</si>
  <si>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</si>
  <si>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</si>
  <si>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</si>
  <si>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</si>
  <si>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</si>
  <si>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</si>
  <si>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</si>
  <si>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</si>
  <si>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</si>
  <si>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</si>
  <si>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</si>
  <si>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</si>
  <si>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</si>
  <si>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</si>
  <si>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</si>
  <si>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</si>
  <si>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</si>
  <si>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</si>
  <si>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</si>
  <si>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</si>
  <si>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</si>
  <si>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</si>
  <si>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</si>
  <si>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</si>
  <si>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</si>
  <si>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</si>
  <si>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</si>
  <si>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</si>
  <si>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</si>
  <si>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</si>
  <si>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</si>
  <si>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</si>
  <si>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</si>
  <si>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</si>
  <si>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</si>
  <si>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</si>
  <si>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</si>
  <si>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</si>
  <si>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</si>
  <si>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</si>
  <si>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</si>
  <si>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</si>
  <si>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</si>
  <si>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</si>
  <si>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</si>
  <si>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</si>
  <si>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</si>
  <si>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</si>
  <si>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</si>
  <si>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</si>
  <si>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</si>
  <si>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</si>
  <si>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</si>
  <si>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</si>
  <si>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</si>
  <si>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</si>
  <si>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</si>
  <si>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</si>
  <si>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</si>
  <si>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</si>
  <si>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</si>
  <si>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</si>
  <si>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</si>
  <si>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</si>
  <si>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</si>
  <si>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</si>
  <si>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</si>
  <si>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</si>
  <si>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</si>
  <si>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</si>
  <si>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</si>
  <si>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</si>
  <si>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</si>
  <si>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</si>
  <si>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</si>
  <si>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</si>
  <si>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</si>
  <si>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</si>
  <si>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</si>
  <si>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</si>
  <si>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</si>
  <si>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</si>
  <si>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</si>
  <si>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</si>
  <si>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</si>
  <si>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</si>
  <si>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</si>
  <si>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</si>
  <si>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</si>
  <si>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</si>
  <si>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</si>
  <si>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</si>
  <si>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</si>
  <si>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</si>
  <si>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</si>
  <si>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</si>
  <si>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</si>
  <si>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</si>
  <si>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</si>
  <si>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</si>
  <si>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</si>
  <si>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</si>
  <si>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</si>
  <si>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</si>
  <si>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</si>
  <si>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</si>
  <si>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</si>
  <si>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</si>
  <si>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</si>
  <si>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</si>
  <si>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</si>
  <si>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</si>
  <si>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</si>
  <si>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</si>
  <si>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</si>
  <si>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</si>
  <si>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</si>
  <si>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</si>
  <si>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</si>
  <si>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</si>
  <si>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</si>
  <si>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</si>
  <si>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</si>
  <si>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</si>
  <si>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</si>
  <si>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</si>
  <si>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</si>
  <si>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</si>
  <si>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</si>
  <si>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</si>
  <si>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</si>
  <si>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</si>
  <si>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</si>
  <si>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</si>
  <si>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</si>
  <si>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</si>
  <si>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</si>
  <si>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</si>
  <si>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</si>
  <si>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</si>
  <si>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</si>
  <si>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</si>
  <si>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</si>
  <si>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</si>
  <si>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</si>
  <si>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</si>
  <si>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</si>
  <si>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</si>
  <si>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</si>
  <si>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</si>
  <si>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</si>
  <si>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</si>
  <si>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</si>
  <si>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</si>
  <si>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</si>
  <si>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</si>
  <si>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</si>
  <si>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</si>
  <si>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</si>
  <si>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</si>
  <si>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</si>
  <si>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</si>
  <si>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</si>
  <si>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</si>
  <si>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</si>
  <si>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</si>
  <si>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</si>
  <si>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</si>
  <si>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</si>
  <si>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</si>
  <si>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</si>
  <si>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</si>
  <si>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</si>
  <si>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</si>
  <si>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</si>
  <si>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</si>
  <si>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</si>
  <si>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</si>
  <si>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</si>
  <si>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</si>
  <si>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</si>
  <si>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</si>
  <si>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</si>
  <si>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</si>
  <si>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</si>
  <si>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</si>
  <si>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</si>
  <si>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</si>
  <si>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</si>
  <si>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</si>
  <si>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</si>
  <si>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</si>
  <si>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</si>
  <si>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</si>
  <si>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</si>
  <si>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</si>
  <si>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</si>
  <si>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</si>
  <si>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</si>
  <si>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</si>
  <si>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</si>
  <si>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</si>
  <si>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</si>
  <si>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</si>
  <si>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</si>
  <si>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</si>
  <si>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</si>
  <si>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</si>
  <si>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</si>
  <si>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</si>
  <si>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</si>
  <si>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</si>
  <si>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</si>
  <si>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</si>
  <si>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</si>
  <si>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</si>
  <si>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</si>
  <si>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</si>
  <si>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</si>
  <si>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</si>
  <si>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</si>
  <si>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</si>
  <si>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</si>
  <si>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</si>
  <si>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</si>
  <si>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</si>
  <si>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</si>
  <si>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</si>
  <si>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</si>
  <si>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</si>
  <si>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</si>
  <si>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</si>
  <si>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</si>
  <si>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</si>
  <si>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</si>
  <si>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</si>
  <si>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</si>
  <si>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</si>
  <si>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</si>
  <si>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</si>
  <si>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</si>
  <si>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</si>
  <si>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</si>
  <si>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</si>
  <si>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</si>
  <si>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</si>
  <si>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</si>
  <si>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</si>
  <si>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</si>
  <si>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</si>
  <si>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</si>
  <si>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</si>
  <si>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</si>
  <si>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</si>
  <si>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</si>
  <si>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</si>
  <si>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</si>
  <si>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</si>
  <si>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</si>
  <si>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</si>
  <si>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</si>
  <si>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</si>
  <si>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</si>
  <si>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</si>
  <si>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</si>
  <si>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</si>
  <si>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</si>
  <si>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</si>
  <si>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</si>
  <si>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</si>
  <si>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</si>
  <si>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</si>
  <si>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</si>
  <si>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</si>
  <si>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</si>
  <si>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</si>
  <si>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</si>
  <si>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</si>
  <si>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</si>
  <si>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</si>
  <si>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</si>
  <si>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</si>
  <si>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</si>
  <si>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</si>
  <si>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</si>
  <si>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</si>
  <si>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</si>
  <si>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</si>
  <si>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</si>
  <si>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</si>
  <si>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</si>
  <si>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</si>
  <si>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</si>
  <si>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</si>
  <si>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</si>
  <si>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</si>
  <si>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</si>
  <si>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</si>
  <si>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</si>
  <si>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</si>
  <si>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</si>
  <si>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</si>
  <si>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</si>
  <si>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</si>
  <si>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</si>
  <si>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</si>
  <si>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</si>
  <si>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</si>
  <si>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</si>
  <si>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</si>
  <si>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</si>
  <si>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</si>
  <si>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</si>
  <si>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</si>
  <si>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</si>
  <si>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</si>
  <si>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</si>
  <si>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</si>
  <si>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</si>
  <si>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</si>
  <si>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</si>
  <si>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</si>
  <si>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</si>
  <si>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</si>
  <si>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</si>
  <si>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</si>
  <si>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</si>
  <si>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</si>
  <si>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</si>
  <si>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</si>
  <si>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</si>
  <si>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</si>
  <si>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</si>
  <si>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</si>
  <si>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</si>
  <si>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</si>
  <si>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</si>
  <si>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</si>
  <si>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</si>
  <si>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</si>
  <si>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</si>
  <si>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</si>
  <si>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</si>
  <si>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</si>
  <si>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</si>
  <si>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</si>
  <si>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</si>
  <si>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</si>
  <si>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</si>
  <si>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</si>
  <si>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</si>
  <si>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</si>
  <si>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</si>
  <si>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</si>
  <si>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</si>
  <si>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</si>
  <si>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</si>
  <si>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</si>
  <si>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</si>
  <si>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</si>
  <si>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</si>
  <si>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</si>
  <si>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</si>
  <si>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</si>
  <si>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</si>
  <si>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</si>
  <si>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</si>
  <si>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</si>
  <si>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</si>
  <si>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</si>
  <si>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</si>
  <si>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</si>
  <si>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</si>
  <si>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</si>
  <si>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</si>
  <si>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</si>
  <si>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</si>
  <si>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</si>
  <si>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</si>
  <si>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</si>
  <si>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</si>
  <si>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</si>
  <si>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</si>
  <si>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</si>
  <si>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</si>
  <si>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</si>
  <si>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</si>
  <si>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</si>
  <si>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</si>
  <si>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</si>
  <si>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</si>
  <si>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</si>
  <si>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</si>
  <si>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</si>
  <si>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</si>
  <si>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</si>
  <si>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</si>
  <si>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</si>
  <si>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</si>
  <si>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</si>
  <si>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</si>
  <si>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</si>
  <si>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</si>
  <si>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</si>
  <si>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</si>
  <si>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</si>
  <si>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</si>
  <si>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</si>
  <si>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</si>
  <si>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</si>
  <si>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</si>
  <si>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</si>
  <si>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</si>
  <si>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</si>
  <si>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</si>
  <si>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</si>
  <si>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</si>
  <si>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</si>
  <si>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</si>
  <si>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</si>
  <si>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</si>
  <si>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</si>
  <si>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</si>
  <si>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</si>
  <si>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</si>
  <si>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</si>
  <si>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</si>
  <si>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</si>
  <si>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</si>
  <si>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</si>
  <si>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</si>
  <si>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</si>
  <si>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</si>
  <si>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</si>
  <si>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</si>
  <si>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</si>
  <si>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</si>
  <si>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</si>
  <si>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</si>
  <si>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</si>
  <si>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</si>
  <si>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</si>
  <si>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</si>
  <si>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</si>
  <si>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</si>
  <si>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</si>
  <si>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</si>
  <si>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</si>
  <si>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</si>
  <si>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</si>
  <si>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</si>
  <si>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</si>
  <si>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</si>
  <si>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</si>
  <si>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</si>
  <si>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</si>
  <si>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</si>
  <si>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</si>
  <si>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</si>
  <si>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</si>
  <si>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</si>
  <si>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</si>
  <si>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</si>
  <si>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</si>
  <si>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</si>
  <si>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</si>
  <si>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</si>
  <si>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</si>
  <si>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</si>
  <si>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</si>
  <si>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</si>
  <si>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</si>
  <si>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</si>
  <si>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</si>
  <si>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</si>
  <si>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</si>
  <si>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</si>
  <si>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</si>
  <si>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</si>
  <si>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</si>
  <si>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</si>
  <si>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</si>
  <si>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</si>
  <si>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</si>
  <si>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</si>
  <si>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</si>
  <si>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</si>
  <si>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</si>
  <si>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</si>
  <si>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</si>
  <si>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</si>
  <si>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</si>
  <si>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</si>
  <si>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</si>
  <si>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</si>
  <si>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</si>
  <si>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</si>
  <si>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</si>
  <si>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</si>
  <si>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</si>
  <si>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</si>
  <si>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</si>
  <si>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</si>
  <si>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</si>
  <si>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</si>
  <si>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</si>
  <si>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</si>
  <si>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</si>
  <si>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</si>
  <si>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</si>
  <si>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</si>
  <si>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</si>
  <si>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</si>
  <si>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</si>
  <si>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</si>
  <si>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</si>
  <si>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</si>
  <si>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</si>
  <si>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</si>
  <si>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</si>
  <si>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</si>
  <si>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</si>
  <si>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</si>
  <si>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</si>
  <si>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</si>
  <si>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</si>
  <si>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</si>
  <si>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</si>
  <si>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</si>
  <si>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</si>
  <si>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</si>
  <si>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</si>
  <si>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</si>
  <si>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</si>
  <si>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</si>
  <si>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</si>
  <si>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</si>
  <si>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</si>
  <si>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</si>
  <si>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</si>
  <si>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</si>
  <si>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</si>
  <si>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</si>
  <si>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</si>
  <si>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</si>
  <si>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</si>
  <si>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</si>
  <si>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</si>
  <si>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</si>
  <si>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</si>
  <si>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</si>
  <si>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</si>
  <si>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</si>
  <si>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</si>
  <si>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</si>
  <si>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</si>
  <si>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</si>
  <si>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</si>
  <si>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</si>
  <si>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</si>
  <si>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</si>
  <si>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</si>
  <si>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</si>
  <si>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</si>
  <si>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</si>
  <si>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</si>
  <si>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</si>
  <si>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</si>
  <si>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</si>
  <si>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</si>
  <si>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</si>
  <si>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</si>
  <si>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</si>
  <si>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</si>
  <si>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</si>
  <si>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</si>
  <si>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</si>
  <si>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</si>
  <si>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</si>
  <si>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</si>
  <si>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</si>
  <si>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</si>
  <si>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</si>
  <si>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</si>
  <si>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</si>
  <si>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</si>
  <si>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</si>
  <si>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</si>
  <si>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</si>
  <si>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</si>
  <si>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</si>
  <si>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</si>
  <si>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</si>
  <si>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</si>
  <si>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</si>
  <si>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</si>
  <si>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</si>
  <si>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</si>
  <si>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</si>
  <si>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</si>
  <si>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</si>
  <si>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</si>
  <si>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</si>
  <si>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</si>
  <si>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</si>
  <si>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</si>
  <si>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</si>
  <si>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</si>
  <si>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</si>
  <si>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</si>
  <si>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</si>
  <si>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</si>
  <si>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</si>
  <si>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</si>
  <si>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</si>
  <si>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</si>
  <si>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</si>
  <si>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</si>
  <si>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</si>
  <si>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</si>
  <si>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</si>
  <si>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</si>
  <si>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</si>
  <si>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</si>
  <si>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</si>
  <si>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</si>
  <si>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</si>
  <si>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</si>
  <si>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</si>
  <si>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</si>
  <si>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</si>
  <si>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</si>
  <si>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</si>
  <si>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</si>
  <si>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</si>
  <si>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</si>
  <si>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</si>
  <si>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</si>
  <si>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</si>
  <si>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</si>
  <si>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</si>
  <si>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</si>
  <si>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</si>
  <si>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</si>
  <si>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</si>
  <si>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</si>
  <si>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</si>
  <si>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</si>
  <si>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</si>
  <si>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</si>
  <si>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</si>
  <si>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</si>
  <si>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</si>
  <si>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</si>
  <si>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</si>
  <si>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</si>
  <si>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</si>
  <si>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</si>
  <si>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</si>
  <si>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</si>
  <si>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</si>
  <si>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</si>
  <si>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</si>
  <si>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</si>
  <si>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</si>
  <si>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</si>
  <si>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</si>
  <si>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</si>
  <si>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</si>
  <si>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</si>
  <si>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</si>
  <si>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</si>
  <si>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</si>
  <si>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</si>
  <si>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</si>
  <si>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</si>
  <si>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</si>
  <si>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</si>
  <si>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</si>
  <si>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</si>
  <si>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</si>
  <si>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</si>
  <si>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</si>
  <si>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</si>
  <si>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</si>
  <si>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</si>
  <si>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</si>
  <si>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</si>
  <si>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</si>
  <si>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</si>
  <si>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</si>
  <si>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</si>
  <si>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</si>
  <si>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</si>
  <si>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</si>
  <si>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</si>
  <si>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</si>
  <si>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</si>
  <si>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</si>
  <si>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</si>
  <si>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</si>
  <si>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</si>
  <si>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</si>
  <si>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</si>
  <si>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</si>
  <si>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</si>
  <si>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</si>
  <si>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</si>
  <si>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</si>
  <si>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</si>
  <si>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</si>
  <si>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</si>
  <si>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</si>
  <si>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</si>
  <si>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</si>
  <si>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</si>
  <si>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</si>
  <si>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</si>
  <si>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</si>
  <si>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</si>
  <si>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</si>
  <si>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</si>
  <si>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</si>
  <si>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</si>
  <si>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</si>
  <si>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</si>
  <si>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</si>
  <si>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</si>
  <si>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</si>
  <si>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</si>
  <si>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</si>
  <si>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</si>
  <si>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</si>
  <si>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</si>
  <si>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</si>
  <si>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</si>
  <si>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</si>
  <si>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</si>
  <si>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</si>
  <si>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</si>
  <si>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</si>
  <si>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</si>
  <si>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</si>
  <si>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</si>
  <si>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</si>
  <si>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</si>
  <si>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</si>
  <si>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</si>
  <si>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</si>
  <si>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</si>
  <si>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</si>
  <si>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</si>
  <si>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</si>
  <si>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</si>
  <si>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</si>
  <si>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</si>
  <si>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</si>
  <si>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</si>
  <si>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</si>
  <si>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</si>
  <si>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</si>
  <si>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</si>
  <si>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</si>
  <si>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</si>
  <si>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</si>
  <si>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</si>
  <si>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</si>
  <si>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</si>
  <si>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</si>
  <si>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</si>
  <si>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</si>
  <si>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</si>
  <si>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</si>
  <si>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</si>
  <si>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</si>
  <si>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</si>
  <si>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</si>
  <si>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</si>
  <si>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</si>
  <si>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</si>
  <si>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</si>
  <si>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</si>
  <si>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</si>
  <si>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</si>
  <si>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</si>
  <si>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</si>
  <si>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</si>
  <si>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</si>
  <si>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</si>
  <si>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</si>
  <si>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</si>
  <si>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</si>
  <si>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</si>
  <si>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</si>
  <si>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</si>
  <si>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</si>
  <si>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</si>
  <si>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</si>
  <si>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</si>
  <si>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</si>
  <si>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</si>
  <si>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</si>
  <si>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</si>
  <si>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</si>
  <si>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</si>
  <si>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</si>
  <si>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</si>
  <si>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</si>
  <si>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</si>
  <si>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</si>
  <si>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</si>
  <si>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</si>
  <si>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</si>
  <si>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</si>
  <si>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</si>
  <si>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</si>
  <si>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</si>
  <si>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</si>
  <si>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</si>
  <si>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</si>
  <si>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</si>
  <si>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</si>
  <si>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</si>
  <si>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</si>
  <si>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</si>
  <si>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</si>
  <si>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</si>
  <si>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</si>
  <si>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</si>
  <si>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</si>
  <si>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</si>
  <si>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</si>
  <si>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</si>
  <si>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</si>
  <si>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</si>
  <si>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</si>
  <si>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</si>
  <si>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</si>
  <si>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</si>
  <si>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</si>
  <si>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</si>
  <si>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</si>
  <si>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</si>
  <si>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</si>
  <si>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</si>
  <si>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</si>
  <si>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</si>
  <si>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</si>
  <si>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</si>
  <si>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</si>
  <si>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</si>
  <si>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</si>
  <si>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</si>
  <si>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</si>
  <si>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</si>
  <si>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</si>
  <si>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</si>
  <si>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</si>
  <si>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</si>
  <si>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</si>
  <si>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</si>
  <si>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</si>
  <si>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</si>
  <si>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</si>
  <si>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</si>
  <si>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</si>
  <si>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</si>
  <si>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</si>
  <si>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</si>
  <si>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</si>
  <si>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</si>
  <si>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</si>
  <si>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</si>
  <si>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</si>
  <si>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</si>
  <si>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</si>
  <si>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</si>
  <si>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</si>
  <si>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</si>
  <si>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</si>
  <si>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</si>
  <si>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</si>
  <si>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</si>
  <si>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</si>
  <si>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</si>
  <si>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</si>
  <si>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</si>
  <si>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</si>
  <si>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</si>
  <si>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</si>
  <si>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</si>
  <si>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</si>
  <si>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</si>
  <si>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</si>
  <si>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</si>
  <si>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</si>
  <si>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</si>
  <si>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</si>
  <si>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</si>
  <si>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</si>
  <si>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</si>
  <si>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</si>
  <si>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</si>
  <si>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</si>
  <si>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</si>
  <si>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</si>
  <si>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</si>
  <si>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</si>
  <si>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</si>
  <si>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</si>
  <si>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</si>
  <si>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</si>
  <si>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</si>
  <si>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</si>
  <si>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</si>
  <si>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</si>
  <si>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</si>
  <si>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</si>
  <si>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</si>
  <si>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</si>
  <si>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</si>
  <si>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</si>
  <si>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</si>
  <si>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</si>
  <si>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</si>
  <si>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</si>
  <si>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</si>
  <si>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</si>
  <si>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</si>
  <si>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</si>
  <si>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</si>
  <si>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</si>
  <si>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</si>
  <si>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</si>
  <si>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</si>
  <si>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</si>
  <si>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</si>
  <si>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</si>
  <si>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</si>
  <si>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</si>
  <si>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</si>
  <si>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</si>
  <si>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</si>
  <si>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</si>
  <si>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</si>
  <si>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</si>
  <si>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</si>
  <si>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</si>
  <si>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</si>
  <si>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</si>
  <si>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</si>
  <si>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</si>
  <si>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</si>
  <si>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</si>
  <si>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</si>
  <si>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</si>
  <si>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</si>
  <si>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</si>
  <si>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</si>
  <si>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</si>
  <si>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</si>
  <si>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</si>
  <si>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</si>
  <si>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</si>
  <si>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</si>
  <si>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</si>
  <si>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</si>
  <si>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</si>
  <si>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</si>
  <si>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</si>
  <si>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</si>
  <si>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</si>
  <si>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</si>
  <si>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</si>
  <si>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</si>
  <si>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</si>
  <si>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</si>
  <si>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</si>
  <si>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</si>
  <si>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</si>
  <si>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</si>
  <si>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</si>
  <si>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</si>
  <si>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</si>
  <si>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</si>
  <si>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</si>
  <si>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</si>
  <si>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</si>
  <si>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</si>
  <si>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</si>
  <si>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</si>
  <si>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</si>
  <si>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</si>
  <si>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</si>
  <si>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</si>
  <si>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</si>
  <si>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</si>
  <si>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</si>
  <si>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</si>
  <si>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</si>
  <si>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</si>
  <si>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</si>
  <si>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</si>
  <si>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</si>
  <si>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</si>
  <si>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</si>
  <si>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</si>
  <si>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</si>
  <si>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</si>
  <si>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</si>
  <si>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</si>
  <si>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</si>
  <si>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</si>
  <si>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</si>
  <si>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</si>
  <si>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</si>
  <si>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</si>
  <si>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</si>
  <si>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</si>
  <si>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</si>
  <si>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</si>
  <si>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</si>
  <si>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</si>
  <si>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</si>
  <si>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</si>
  <si>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</si>
  <si>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</si>
  <si>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</si>
  <si>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</si>
  <si>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</si>
  <si>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</si>
  <si>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</si>
  <si>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</si>
  <si>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</si>
  <si>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</si>
  <si>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</si>
  <si>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</si>
  <si>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</si>
  <si>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</si>
  <si>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</si>
  <si>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</si>
  <si>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</si>
  <si>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</si>
  <si>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</si>
  <si>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</si>
  <si>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</si>
  <si>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</si>
  <si>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</si>
  <si>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</si>
  <si>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</si>
  <si>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</si>
  <si>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</si>
  <si>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</si>
  <si>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</si>
  <si>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</si>
  <si>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</si>
  <si>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</si>
  <si>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</si>
  <si>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</si>
  <si>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</si>
  <si>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</si>
  <si>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</si>
  <si>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</si>
  <si>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</si>
  <si>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</si>
  <si>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</si>
  <si>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</si>
  <si>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</si>
  <si>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</si>
  <si>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</si>
  <si>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</si>
  <si>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</si>
  <si>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</si>
  <si>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</si>
  <si>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</si>
  <si>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</si>
  <si>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</si>
  <si>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</si>
  <si>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</si>
  <si>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</si>
  <si>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</si>
  <si>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</si>
  <si>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</si>
  <si>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</si>
  <si>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</si>
  <si>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</si>
  <si>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</si>
  <si>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</si>
  <si>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</si>
  <si>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</si>
  <si>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</si>
  <si>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</si>
  <si>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</si>
  <si>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</si>
  <si>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</si>
  <si>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</si>
  <si>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</si>
  <si>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</si>
  <si>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</si>
  <si>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</si>
  <si>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</si>
  <si>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</si>
  <si>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</si>
  <si>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</si>
  <si>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</si>
  <si>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</si>
  <si>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</si>
  <si>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</si>
  <si>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</si>
  <si>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</si>
  <si>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</si>
  <si>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</si>
  <si>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</si>
  <si>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</si>
  <si>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</si>
  <si>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</si>
  <si>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</si>
  <si>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</si>
  <si>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</si>
  <si>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</si>
  <si>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</si>
  <si>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</si>
  <si>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</si>
  <si>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</si>
  <si>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</si>
  <si>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</si>
  <si>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</si>
  <si>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</si>
  <si>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</si>
  <si>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</si>
  <si>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</si>
  <si>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</si>
  <si>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</si>
  <si>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</si>
  <si>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</si>
  <si>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</si>
  <si>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</si>
  <si>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</si>
  <si>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</si>
  <si>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</si>
  <si>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</si>
  <si>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</si>
  <si>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</si>
  <si>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</si>
  <si>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</si>
  <si>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</si>
  <si>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</si>
  <si>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</si>
  <si>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</si>
  <si>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</si>
  <si>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</si>
  <si>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</si>
  <si>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</si>
  <si>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</si>
  <si>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</si>
  <si>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</si>
  <si>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</si>
  <si>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</si>
  <si>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</si>
  <si>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</si>
  <si>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</si>
  <si>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</si>
  <si>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</si>
  <si>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</si>
  <si>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</si>
  <si>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</si>
  <si>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</si>
  <si>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</si>
  <si>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</si>
  <si>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</si>
  <si>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</si>
  <si>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</si>
  <si>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</si>
  <si>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</si>
  <si>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</si>
  <si>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</si>
  <si>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</si>
  <si>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</si>
  <si>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</si>
  <si>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</si>
  <si>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</si>
  <si>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</si>
  <si>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</si>
  <si>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</si>
  <si>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</si>
  <si>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</si>
  <si>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</si>
  <si>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</si>
  <si>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</si>
  <si>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</si>
  <si>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</si>
  <si>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</si>
  <si>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</si>
  <si>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</si>
  <si>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</si>
  <si>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</si>
  <si>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</si>
  <si>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</si>
  <si>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</si>
  <si>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</si>
  <si>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</si>
  <si>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</si>
  <si>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</si>
  <si>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</si>
  <si>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</si>
  <si>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</si>
  <si>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</si>
  <si>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</si>
  <si>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</si>
  <si>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</si>
  <si>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</si>
  <si>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</si>
  <si>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</si>
  <si>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</si>
  <si>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</si>
  <si>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</si>
  <si>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</si>
  <si>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</si>
  <si>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</si>
  <si>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</si>
  <si>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</si>
  <si>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</si>
  <si>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</si>
  <si>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</si>
  <si>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</si>
  <si>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</si>
  <si>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</si>
  <si>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</si>
  <si>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</si>
  <si>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</si>
  <si>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</si>
  <si>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</si>
  <si>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</si>
  <si>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</si>
  <si>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</si>
  <si>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</si>
  <si>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</si>
  <si>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</si>
  <si>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</si>
  <si>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</si>
  <si>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</si>
  <si>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</si>
  <si>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</si>
  <si>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</si>
  <si>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</si>
  <si>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</si>
  <si>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</si>
  <si>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</si>
  <si>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</si>
  <si>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</si>
  <si>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</si>
  <si>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</si>
  <si>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</si>
  <si>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</si>
  <si>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</si>
  <si>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</si>
  <si>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</si>
  <si>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</si>
  <si>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</si>
  <si>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</si>
  <si>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</si>
  <si>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</si>
  <si>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</si>
  <si>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</si>
  <si>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</si>
  <si>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</si>
  <si>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</si>
  <si>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</si>
  <si>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</si>
  <si>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</si>
  <si>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</si>
  <si>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</si>
  <si>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</si>
  <si>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</si>
  <si>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</si>
  <si>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</si>
  <si>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</si>
  <si>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</si>
  <si>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</si>
  <si>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</si>
  <si>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</si>
  <si>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</si>
  <si>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</si>
  <si>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</si>
  <si>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</si>
  <si>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</si>
  <si>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</si>
  <si>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</si>
  <si>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</si>
  <si>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</si>
  <si>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</si>
  <si>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</si>
  <si>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</si>
  <si>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</si>
  <si>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</si>
  <si>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</si>
  <si>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</si>
  <si>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</si>
  <si>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</si>
  <si>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</si>
  <si>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</si>
  <si>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</si>
  <si>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</si>
  <si>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</si>
  <si>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</si>
  <si>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</si>
  <si>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</si>
  <si>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</si>
  <si>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</si>
  <si>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</si>
  <si>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</si>
  <si>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</si>
  <si>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</si>
  <si>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</si>
  <si>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</si>
  <si>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</si>
  <si>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</si>
  <si>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</si>
  <si>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</si>
  <si>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</si>
  <si>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</si>
  <si>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</si>
  <si>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</si>
  <si>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</si>
  <si>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</si>
  <si>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</si>
  <si>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</si>
  <si>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</si>
  <si>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</si>
  <si>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</si>
  <si>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</si>
  <si>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</si>
  <si>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</si>
  <si>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</si>
  <si>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</si>
  <si>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</si>
  <si>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</si>
  <si>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</si>
  <si>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</si>
  <si>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</si>
  <si>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</si>
  <si>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</si>
  <si>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</si>
  <si>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</si>
  <si>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</si>
  <si>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</si>
  <si>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</si>
  <si>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</si>
  <si>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</si>
  <si>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</si>
  <si>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</si>
  <si>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</si>
  <si>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</si>
  <si>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</si>
  <si>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</si>
  <si>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</si>
  <si>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</si>
  <si>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</si>
  <si>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</si>
  <si>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</si>
  <si>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</si>
  <si>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</si>
  <si>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</si>
  <si>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</si>
  <si>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</si>
  <si>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</si>
  <si>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</si>
  <si>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</si>
  <si>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</si>
  <si>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</si>
  <si>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</si>
  <si>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</si>
  <si>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</si>
  <si>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</si>
  <si>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</si>
  <si>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</si>
  <si>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</si>
  <si>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</si>
  <si>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</si>
  <si>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</si>
  <si>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</si>
  <si>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</si>
  <si>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</si>
  <si>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</si>
  <si>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</si>
  <si>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</si>
  <si>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</si>
  <si>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</si>
  <si>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</si>
  <si>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</si>
  <si>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</si>
  <si>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</si>
  <si>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</si>
  <si>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</si>
  <si>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</si>
  <si>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</si>
  <si>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</si>
  <si>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</si>
  <si>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</si>
  <si>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</si>
  <si>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</si>
  <si>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</si>
  <si>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</si>
  <si>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</si>
  <si>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</si>
  <si>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</si>
  <si>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</si>
  <si>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</si>
  <si>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</si>
  <si>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</si>
  <si>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</si>
  <si>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</si>
  <si>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</si>
  <si>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</si>
  <si>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</si>
  <si>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</si>
  <si>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</si>
  <si>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</si>
  <si>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</si>
  <si>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</si>
  <si>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</si>
  <si>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</si>
  <si>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</si>
  <si>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</si>
  <si>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</si>
  <si>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</si>
  <si>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</si>
  <si>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</si>
  <si>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</si>
  <si>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</si>
  <si>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</si>
  <si>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</si>
  <si>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</si>
  <si>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</si>
  <si>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</si>
  <si>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</si>
  <si>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</si>
  <si>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</si>
  <si>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</si>
  <si>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</si>
  <si>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</si>
  <si>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</si>
  <si>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</si>
  <si>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</si>
  <si>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</si>
  <si>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</si>
  <si>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</si>
  <si>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</si>
  <si>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</si>
  <si>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</si>
  <si>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</si>
  <si>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</si>
  <si>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</si>
  <si>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</si>
  <si>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</si>
  <si>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</si>
  <si>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</si>
  <si>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</si>
  <si>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</si>
  <si>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</si>
  <si>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</si>
  <si>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</si>
  <si>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</si>
  <si>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</si>
  <si>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</si>
  <si>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</si>
  <si>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</si>
  <si>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</si>
  <si>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</si>
  <si>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</si>
  <si>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</si>
  <si>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</si>
  <si>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</si>
  <si>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</si>
  <si>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</si>
  <si>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</si>
  <si>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</si>
  <si>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</si>
  <si>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</si>
  <si>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</si>
  <si>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</si>
  <si>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</si>
  <si>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</si>
  <si>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</si>
  <si>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</si>
  <si>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</si>
  <si>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</si>
  <si>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</si>
  <si>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</si>
  <si>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</si>
  <si>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</si>
  <si>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</si>
  <si>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</si>
  <si>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</si>
  <si>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</si>
  <si>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</si>
  <si>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</si>
  <si>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</si>
  <si>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</si>
  <si>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</si>
  <si>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</si>
  <si>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</si>
  <si>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</si>
  <si>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</si>
  <si>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</si>
  <si>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</si>
  <si>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</si>
  <si>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</si>
  <si>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</si>
  <si>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</si>
  <si>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</si>
  <si>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</si>
  <si>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</si>
  <si>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</si>
  <si>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</si>
  <si>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</si>
  <si>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</si>
  <si>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</si>
  <si>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</si>
  <si>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</si>
  <si>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</si>
  <si>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</si>
  <si>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</si>
  <si>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</si>
  <si>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</si>
  <si>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</si>
  <si>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</si>
  <si>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</si>
  <si>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</si>
  <si>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</si>
  <si>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</si>
  <si>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</si>
  <si>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</si>
  <si>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</si>
  <si>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</si>
  <si>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</si>
  <si>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</si>
  <si>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</si>
  <si>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</si>
  <si>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</si>
  <si>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</si>
  <si>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</si>
  <si>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</si>
  <si>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</si>
  <si>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</si>
  <si>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</si>
  <si>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</si>
  <si>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</si>
  <si>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</si>
  <si>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</si>
  <si>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</si>
  <si>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</si>
  <si>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</si>
  <si>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</si>
  <si>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</si>
  <si>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</si>
  <si>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</si>
  <si>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</si>
  <si>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</si>
  <si>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</si>
  <si>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</si>
  <si>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</si>
  <si>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</si>
  <si>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</si>
  <si>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</si>
  <si>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</si>
  <si>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</si>
  <si>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</si>
  <si>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</si>
  <si>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</si>
  <si>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</si>
  <si>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</si>
  <si>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</si>
  <si>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</si>
  <si>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</si>
  <si>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</si>
  <si>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</si>
  <si>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</si>
  <si>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</si>
  <si>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</si>
  <si>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</si>
  <si>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</si>
  <si>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</si>
  <si>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</si>
  <si>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</si>
  <si>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</si>
  <si>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</si>
  <si>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</si>
  <si>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</si>
  <si>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</si>
  <si>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</si>
  <si>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</si>
  <si>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</si>
  <si>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</si>
  <si>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</si>
  <si>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</si>
  <si>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</si>
  <si>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</si>
  <si>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</si>
  <si>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</si>
  <si>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</si>
  <si>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</si>
  <si>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</si>
  <si>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</si>
  <si>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</si>
  <si>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</si>
  <si>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</si>
  <si>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</si>
  <si>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</si>
  <si>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</si>
  <si>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</si>
  <si>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</si>
  <si>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</si>
  <si>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</si>
  <si>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</si>
  <si>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</si>
  <si>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</si>
  <si>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</si>
  <si>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</si>
  <si>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</si>
  <si>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</si>
  <si>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</si>
  <si>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</si>
  <si>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</si>
  <si>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</si>
  <si>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</si>
  <si>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</si>
  <si>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</si>
  <si>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</si>
  <si>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</si>
  <si>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</si>
  <si>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</si>
  <si>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</si>
  <si>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</si>
  <si>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</si>
  <si>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</si>
  <si>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</si>
  <si>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</si>
  <si>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</si>
  <si>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</si>
  <si>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</si>
  <si>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</si>
  <si>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</si>
  <si>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</si>
  <si>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</si>
  <si>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</si>
  <si>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</si>
  <si>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</si>
  <si>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</si>
  <si>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</si>
  <si>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</si>
  <si>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</si>
  <si>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</si>
  <si>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</si>
  <si>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</si>
  <si>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</si>
  <si>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</si>
  <si>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</si>
  <si>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</si>
  <si>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</si>
  <si>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</si>
  <si>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</si>
  <si>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</si>
  <si>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</si>
  <si>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</si>
  <si>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</si>
  <si>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</si>
  <si>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</si>
  <si>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</si>
  <si>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</si>
  <si>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</si>
  <si>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</si>
  <si>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</si>
  <si>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</si>
  <si>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</si>
  <si>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</si>
  <si>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</si>
  <si>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</si>
  <si>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</si>
  <si>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</si>
  <si>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</si>
  <si>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</si>
  <si>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</si>
  <si>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</si>
  <si>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</si>
  <si>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</si>
  <si>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</si>
  <si>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</si>
  <si>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</si>
  <si>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</si>
  <si>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</si>
  <si>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</si>
  <si>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</si>
  <si>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</si>
  <si>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</si>
  <si>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</si>
  <si>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</si>
  <si>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</si>
  <si>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</si>
  <si>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</si>
  <si>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</si>
  <si>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</si>
  <si>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</si>
  <si>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</si>
  <si>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</si>
  <si>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</si>
  <si>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</si>
  <si>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</si>
  <si>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</si>
  <si>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</si>
  <si>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</si>
  <si>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</si>
  <si>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</si>
  <si>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</si>
  <si>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</si>
  <si>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</si>
  <si>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</si>
  <si>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</si>
  <si>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</si>
  <si>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</si>
  <si>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</si>
  <si>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</si>
  <si>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</si>
  <si>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</si>
  <si>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</si>
  <si>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</si>
  <si>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</si>
  <si>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</si>
  <si>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</si>
  <si>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</si>
  <si>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</si>
  <si>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</si>
  <si>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</si>
  <si>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</si>
  <si>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</si>
  <si>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</si>
  <si>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</si>
  <si>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</si>
  <si>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</si>
  <si>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</si>
  <si>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</si>
  <si>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</si>
  <si>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</si>
  <si>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</si>
  <si>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</si>
  <si>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</si>
  <si>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</si>
  <si>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</si>
  <si>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</si>
  <si>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</si>
  <si>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</si>
  <si>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</si>
  <si>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</si>
  <si>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</si>
  <si>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</si>
  <si>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</si>
  <si>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</si>
  <si>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</si>
  <si>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</si>
  <si>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</si>
  <si>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</si>
  <si>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</si>
  <si>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</si>
  <si>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</si>
  <si>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</si>
  <si>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</si>
  <si>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</si>
  <si>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</si>
  <si>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</si>
  <si>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</si>
  <si>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</si>
  <si>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</si>
  <si>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</si>
  <si>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</si>
  <si>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</si>
  <si>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</si>
  <si>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</si>
  <si>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</si>
  <si>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</si>
  <si>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</si>
  <si>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</si>
  <si>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</si>
  <si>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</si>
  <si>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</si>
  <si>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</si>
  <si>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</si>
  <si>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</si>
  <si>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</si>
  <si>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</si>
  <si>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</si>
  <si>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</si>
  <si>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</si>
  <si>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</si>
  <si>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</si>
  <si>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</si>
  <si>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</si>
  <si>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</si>
  <si>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</si>
  <si>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</si>
  <si>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</si>
  <si>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</si>
  <si>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</si>
  <si>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</si>
  <si>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</si>
  <si>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</si>
  <si>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</si>
  <si>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</si>
  <si>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</si>
  <si>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</si>
  <si>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</si>
  <si>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</si>
  <si>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</si>
  <si>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</si>
  <si>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</si>
  <si>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</si>
  <si>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</si>
  <si>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</si>
  <si>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</si>
  <si>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</si>
  <si>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</si>
  <si>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</si>
  <si>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</si>
  <si>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</si>
  <si>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</si>
  <si>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</si>
  <si>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</si>
  <si>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</si>
  <si>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</si>
  <si>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</si>
  <si>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</si>
  <si>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</si>
  <si>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</si>
  <si>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</si>
  <si>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</si>
  <si>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</si>
  <si>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</si>
  <si>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</si>
  <si>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</si>
  <si>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</si>
  <si>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</si>
  <si>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</si>
  <si>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</si>
  <si>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</si>
  <si>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</si>
  <si>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</si>
  <si>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</si>
  <si>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</si>
  <si>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</si>
  <si>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</si>
  <si>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</si>
  <si>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</si>
  <si>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</si>
  <si>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</si>
  <si>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</si>
  <si>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</si>
  <si>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</si>
  <si>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</si>
  <si>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</si>
  <si>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</si>
  <si>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</si>
  <si>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</si>
  <si>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</si>
  <si>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</si>
  <si>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</si>
  <si>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</si>
  <si>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</si>
  <si>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</si>
  <si>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</si>
  <si>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</si>
  <si>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</si>
  <si>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</si>
  <si>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</si>
  <si>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</si>
  <si>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</si>
  <si>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</si>
  <si>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</si>
  <si>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</si>
  <si>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</si>
  <si>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</si>
  <si>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</si>
  <si>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</si>
  <si>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</si>
  <si>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</si>
  <si>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</si>
  <si>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</si>
  <si>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</si>
  <si>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</si>
  <si>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</si>
  <si>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</si>
  <si>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</si>
  <si>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</si>
  <si>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</si>
  <si>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</si>
  <si>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</si>
  <si>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</si>
  <si>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</si>
  <si>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</si>
  <si>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</si>
  <si>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</si>
  <si>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</si>
  <si>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</si>
  <si>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</si>
  <si>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</si>
  <si>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</si>
  <si>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</si>
  <si>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</si>
  <si>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</si>
  <si>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</si>
  <si>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</si>
  <si>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</si>
  <si>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</si>
  <si>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</si>
  <si>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</si>
  <si>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</si>
  <si>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</si>
  <si>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</si>
  <si>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</si>
  <si>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</si>
  <si>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</si>
  <si>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</si>
  <si>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</si>
  <si>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</si>
  <si>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</si>
  <si>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</si>
  <si>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</si>
  <si>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</si>
  <si>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</si>
  <si>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</si>
  <si>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</si>
  <si>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</si>
  <si>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</si>
  <si>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</si>
  <si>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</si>
  <si>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</si>
  <si>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</si>
  <si>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</si>
  <si>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</si>
  <si>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</si>
  <si>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</si>
  <si>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</si>
  <si>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</si>
  <si>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</si>
  <si>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</si>
  <si>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</si>
  <si>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</si>
  <si>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</si>
  <si>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</si>
  <si>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</si>
  <si>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</si>
  <si>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</si>
  <si>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</si>
  <si>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</si>
  <si>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</si>
  <si>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</si>
  <si>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</si>
  <si>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</si>
  <si>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</si>
  <si>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</si>
  <si>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</si>
  <si>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</si>
  <si>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</si>
  <si>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</si>
  <si>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</si>
  <si>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</si>
  <si>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</si>
  <si>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</si>
  <si>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</si>
  <si>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</si>
  <si>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</si>
  <si>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</si>
  <si>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</si>
  <si>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</si>
  <si>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</si>
  <si>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</si>
  <si>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</si>
  <si>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</si>
  <si>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</si>
  <si>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</si>
  <si>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</si>
  <si>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</si>
  <si>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</si>
  <si>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</si>
  <si>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</si>
  <si>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</si>
  <si>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</si>
  <si>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</si>
  <si>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</si>
  <si>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</si>
  <si>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</si>
  <si>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</si>
  <si>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</si>
  <si>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</si>
  <si>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</si>
  <si>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</si>
  <si>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</si>
  <si>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</si>
  <si>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</si>
  <si>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</si>
  <si>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</si>
  <si>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</si>
  <si>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</si>
  <si>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</si>
  <si>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</si>
  <si>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</si>
  <si>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</si>
  <si>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</si>
  <si>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</si>
  <si>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</si>
  <si>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</si>
  <si>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</si>
  <si>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</si>
  <si>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</si>
  <si>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</si>
  <si>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</si>
  <si>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</si>
  <si>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</si>
  <si>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</si>
  <si>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</si>
  <si>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</si>
  <si>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</si>
  <si>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</si>
  <si>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</si>
  <si>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</si>
  <si>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</si>
  <si>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</si>
  <si>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</si>
  <si>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</si>
  <si>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</si>
  <si>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</si>
  <si>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</si>
  <si>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</si>
  <si>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</si>
  <si>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</si>
  <si>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</si>
  <si>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</si>
  <si>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</si>
  <si>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</si>
  <si>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</si>
  <si>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</si>
  <si>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</si>
  <si>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</si>
  <si>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</si>
  <si>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</si>
  <si>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</si>
  <si>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</si>
  <si>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</si>
  <si>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</si>
  <si>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</si>
  <si>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</si>
  <si>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</si>
  <si>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</si>
  <si>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</si>
  <si>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</si>
  <si>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</si>
  <si>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</si>
  <si>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</si>
  <si>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</si>
  <si>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</si>
  <si>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</si>
  <si>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</si>
  <si>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</si>
  <si>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</si>
  <si>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</si>
  <si>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</si>
  <si>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</si>
  <si>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</si>
  <si>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</si>
  <si>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</si>
  <si>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</si>
  <si>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</si>
  <si>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</si>
  <si>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</si>
  <si>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</si>
  <si>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</si>
  <si>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</si>
  <si>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</si>
  <si>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</si>
  <si>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</si>
  <si>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</si>
  <si>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</si>
  <si>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</si>
  <si>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</si>
  <si>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</si>
  <si>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</si>
  <si>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</si>
  <si>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</si>
  <si>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</si>
  <si>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</si>
  <si>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</si>
  <si>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</si>
  <si>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</si>
  <si>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</si>
  <si>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</si>
  <si>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</si>
  <si>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</si>
  <si>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</si>
  <si>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</si>
  <si>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</si>
  <si>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</si>
  <si>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</si>
  <si>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</si>
  <si>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</si>
  <si>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</si>
  <si>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</si>
  <si>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</si>
  <si>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</si>
  <si>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</si>
  <si>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</si>
  <si>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</si>
  <si>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</si>
  <si>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</si>
  <si>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</si>
  <si>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</si>
  <si>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</si>
  <si>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</si>
  <si>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</si>
  <si>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</si>
  <si>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</si>
  <si>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</si>
  <si>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</si>
  <si>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</si>
  <si>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</si>
  <si>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</si>
  <si>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</si>
  <si>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</si>
  <si>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</si>
  <si>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</si>
  <si>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</si>
  <si>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</si>
  <si>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</si>
  <si>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</si>
  <si>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</si>
  <si>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</si>
  <si>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</si>
  <si>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</si>
  <si>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</si>
  <si>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</si>
  <si>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</si>
  <si>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</si>
  <si>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</si>
  <si>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</si>
  <si>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</si>
  <si>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</si>
  <si>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</si>
  <si>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</si>
  <si>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</si>
  <si>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</si>
  <si>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</si>
  <si>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</si>
  <si>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</si>
  <si>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</si>
  <si>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</si>
  <si>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</si>
  <si>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</si>
  <si>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</si>
  <si>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</si>
  <si>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</si>
  <si>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</si>
  <si>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</si>
  <si>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</si>
  <si>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</si>
  <si>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</si>
  <si>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</si>
  <si>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</si>
  <si>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</si>
  <si>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</si>
  <si>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</si>
  <si>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</si>
  <si>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</si>
  <si>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</si>
  <si>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</si>
  <si>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</si>
  <si>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</si>
  <si>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</si>
  <si>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</si>
  <si>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</si>
  <si>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</si>
  <si>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</si>
  <si>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</si>
  <si>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</si>
  <si>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</si>
  <si>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</si>
  <si>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</si>
  <si>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</si>
  <si>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</si>
  <si>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</si>
  <si>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</si>
  <si>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</si>
  <si>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</si>
  <si>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</si>
  <si>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</si>
  <si>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</si>
  <si>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</si>
  <si>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</si>
  <si>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</si>
  <si>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</si>
  <si>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</si>
  <si>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</si>
  <si>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</si>
  <si>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</si>
  <si>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</si>
  <si>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</si>
  <si>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</si>
  <si>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</si>
  <si>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</si>
  <si>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</si>
  <si>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</si>
  <si>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</si>
  <si>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</si>
  <si>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</si>
  <si>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</si>
  <si>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</si>
  <si>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</si>
  <si>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</si>
  <si>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</si>
  <si>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</si>
  <si>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</si>
  <si>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</si>
  <si>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</si>
  <si>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</si>
  <si>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</si>
  <si>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</si>
  <si>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</si>
  <si>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</si>
  <si>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</si>
  <si>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</si>
  <si>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</si>
  <si>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</si>
  <si>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</si>
  <si>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</si>
  <si>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</si>
  <si>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</si>
  <si>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</si>
  <si>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</si>
  <si>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</si>
  <si>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</si>
  <si>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</si>
  <si>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</si>
  <si>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</si>
  <si>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</si>
  <si>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</si>
  <si>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</si>
  <si>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</si>
  <si>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</si>
  <si>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</si>
  <si>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</si>
  <si>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</si>
  <si>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</si>
  <si>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</si>
  <si>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</si>
  <si>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</si>
  <si>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</si>
  <si>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</si>
  <si>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</si>
  <si>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</si>
  <si>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</si>
  <si>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</si>
  <si>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</si>
  <si>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</si>
  <si>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</si>
  <si>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</si>
  <si>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</si>
  <si>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</si>
  <si>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</si>
  <si>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</si>
  <si>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</si>
  <si>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</si>
  <si>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</si>
  <si>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</si>
  <si>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</si>
  <si>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</si>
  <si>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</si>
  <si>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</si>
  <si>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</si>
  <si>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</si>
  <si>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</si>
  <si>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</si>
  <si>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</si>
  <si>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</si>
  <si>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</si>
  <si>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</si>
  <si>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</si>
  <si>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</si>
  <si>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</si>
  <si>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</si>
  <si>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</si>
  <si>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</si>
  <si>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</si>
  <si>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</si>
  <si>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</si>
  <si>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</si>
  <si>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</si>
  <si>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</si>
  <si>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</si>
  <si>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</si>
  <si>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</si>
  <si>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</si>
  <si>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</si>
  <si>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</si>
  <si>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</si>
  <si>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</si>
  <si>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</si>
  <si>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</si>
  <si>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</si>
  <si>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</si>
  <si>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</si>
  <si>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</si>
  <si>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</si>
  <si>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</si>
  <si>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</si>
  <si>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</si>
  <si>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</si>
  <si>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</si>
  <si>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</si>
  <si>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</si>
  <si>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</si>
  <si>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</si>
  <si>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</si>
  <si>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</si>
  <si>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</si>
  <si>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</si>
  <si>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</si>
  <si>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</si>
  <si>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</si>
  <si>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</si>
  <si>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</si>
  <si>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</si>
  <si>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</si>
  <si>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</si>
  <si>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</si>
  <si>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</si>
  <si>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</si>
  <si>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</si>
  <si>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</si>
  <si>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</si>
  <si>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</si>
  <si>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</si>
  <si>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</si>
  <si>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</si>
  <si>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</si>
  <si>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</si>
  <si>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</si>
  <si>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</si>
  <si>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</si>
  <si>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</si>
  <si>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</si>
  <si>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</si>
  <si>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</si>
  <si>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</si>
  <si>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</si>
  <si>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</si>
  <si>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</si>
  <si>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</si>
  <si>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</si>
  <si>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</si>
  <si>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</si>
  <si>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</si>
  <si>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</si>
  <si>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</si>
  <si>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</si>
  <si>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</si>
  <si>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</si>
  <si>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</si>
  <si>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</si>
  <si>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</si>
  <si>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</si>
  <si>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</si>
  <si>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</si>
  <si>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</si>
  <si>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</si>
  <si>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</si>
  <si>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</si>
  <si>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</si>
  <si>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</si>
  <si>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</si>
  <si>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</si>
  <si>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</si>
  <si>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</si>
  <si>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</si>
  <si>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</si>
  <si>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</si>
  <si>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</si>
  <si>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</si>
  <si>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</si>
  <si>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</si>
  <si>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</si>
  <si>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</si>
  <si>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</si>
  <si>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</si>
  <si>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</si>
  <si>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</si>
  <si>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</si>
  <si>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</si>
  <si>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</si>
  <si>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</si>
  <si>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</si>
  <si>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</si>
  <si>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</si>
  <si>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</si>
  <si>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</si>
  <si>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</si>
  <si>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</si>
  <si>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</si>
  <si>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</si>
  <si>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</si>
  <si>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</si>
  <si>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</si>
  <si>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</si>
  <si>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</si>
  <si>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</si>
  <si>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</si>
  <si>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</si>
  <si>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</si>
  <si>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</si>
  <si>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</si>
  <si>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</si>
  <si>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</si>
  <si>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</si>
  <si>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</si>
  <si>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</si>
  <si>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</si>
  <si>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</si>
  <si>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</si>
  <si>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</si>
  <si>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</si>
  <si>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</si>
  <si>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</si>
  <si>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</si>
  <si>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</si>
  <si>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</si>
  <si>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</si>
  <si>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</si>
  <si>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</si>
  <si>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</si>
  <si>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</si>
  <si>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</si>
  <si>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</si>
  <si>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</si>
  <si>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</si>
  <si>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</si>
  <si>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</si>
  <si>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</si>
  <si>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</si>
  <si>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</si>
  <si>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</si>
  <si>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</si>
  <si>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</si>
  <si>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</si>
  <si>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</si>
  <si>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</si>
  <si>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</si>
  <si>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</si>
  <si>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</si>
  <si>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</si>
  <si>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</si>
  <si>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</si>
  <si>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</si>
  <si>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</si>
  <si>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</si>
  <si>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</si>
  <si>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</si>
  <si>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</si>
  <si>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</si>
  <si>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</si>
  <si>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</si>
  <si>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</si>
  <si>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</si>
  <si>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</si>
  <si>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</si>
  <si>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</si>
  <si>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</si>
  <si>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</si>
  <si>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</si>
  <si>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</si>
  <si>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</si>
  <si>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</si>
  <si>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</si>
  <si>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</si>
  <si>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</si>
  <si>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</si>
  <si>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</si>
  <si>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</si>
  <si>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</si>
  <si>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</si>
  <si>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</si>
  <si>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</si>
  <si>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</si>
  <si>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</si>
  <si>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</si>
  <si>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</si>
  <si>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</si>
  <si>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</si>
  <si>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</si>
  <si>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</si>
  <si>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</si>
  <si>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</si>
  <si>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</si>
  <si>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</si>
  <si>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</si>
  <si>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</si>
  <si>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</si>
  <si>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</si>
  <si>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</si>
  <si>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</si>
  <si>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</si>
  <si>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</si>
  <si>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</si>
  <si>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</si>
  <si>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</si>
  <si>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</si>
  <si>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</si>
  <si>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</si>
  <si>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</si>
  <si>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</si>
  <si>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</si>
  <si>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</si>
  <si>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</si>
  <si>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</si>
  <si>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</si>
  <si>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</si>
  <si>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</si>
  <si>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</si>
  <si>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</si>
  <si>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</si>
  <si>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</si>
  <si>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</si>
  <si>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</si>
  <si>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</si>
  <si>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</si>
  <si>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</si>
  <si>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</si>
  <si>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</si>
  <si>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</si>
  <si>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</si>
  <si>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</si>
  <si>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</si>
  <si>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</si>
  <si>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</si>
  <si>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</si>
  <si>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</si>
  <si>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</si>
  <si>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</si>
  <si>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</si>
  <si>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</si>
  <si>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</si>
  <si>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</si>
  <si>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</si>
  <si>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</si>
  <si>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</si>
  <si>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</si>
  <si>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</si>
  <si>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</si>
  <si>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</si>
  <si>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</si>
  <si>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</si>
  <si>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</si>
  <si>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</si>
  <si>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</si>
  <si>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</si>
  <si>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</si>
  <si>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</si>
  <si>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</si>
  <si>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</si>
  <si>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</si>
  <si>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</si>
  <si>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</si>
  <si>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</si>
  <si>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</si>
  <si>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</si>
  <si>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</si>
  <si>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</si>
  <si>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</si>
  <si>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</si>
  <si>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</si>
  <si>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</si>
  <si>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</si>
  <si>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</si>
  <si>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</si>
  <si>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</si>
  <si>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</si>
  <si>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</si>
  <si>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</si>
  <si>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</si>
  <si>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</si>
  <si>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</si>
  <si>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</si>
  <si>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</si>
  <si>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</si>
  <si>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</si>
  <si>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</si>
  <si>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</si>
  <si>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</si>
  <si>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</si>
  <si>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</si>
  <si>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</si>
  <si>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</si>
  <si>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</si>
  <si>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</si>
  <si>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</si>
  <si>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</si>
  <si>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</si>
  <si>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</si>
  <si>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</si>
  <si>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</si>
  <si>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</si>
  <si>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</si>
  <si>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</si>
  <si>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</si>
  <si>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</si>
  <si>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</si>
  <si>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</si>
  <si>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</si>
  <si>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</si>
  <si>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</si>
  <si>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</si>
  <si>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</si>
  <si>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</si>
  <si>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</si>
  <si>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</si>
  <si>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</si>
  <si>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</si>
  <si>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</si>
  <si>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</si>
  <si>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</si>
  <si>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</si>
  <si>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</si>
  <si>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</si>
  <si>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</si>
  <si>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</si>
  <si>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</si>
  <si>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</si>
  <si>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</si>
  <si>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</si>
  <si>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</si>
  <si>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</si>
  <si>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</si>
  <si>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</si>
  <si>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</si>
  <si>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</si>
  <si>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</si>
  <si>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</si>
  <si>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</si>
  <si>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</si>
  <si>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</si>
  <si>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</si>
  <si>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</si>
  <si>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</si>
  <si>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</si>
  <si>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</si>
  <si>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</si>
  <si>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</si>
  <si>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</si>
  <si>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</si>
  <si>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</si>
  <si>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</si>
  <si>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</si>
  <si>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</si>
  <si>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</si>
  <si>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</si>
  <si>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</si>
  <si>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</si>
  <si>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</si>
  <si>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</si>
  <si>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</si>
  <si>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</si>
  <si>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</si>
  <si>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</si>
  <si>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</si>
  <si>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</si>
  <si>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</si>
  <si>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</si>
  <si>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</si>
  <si>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</si>
  <si>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</si>
  <si>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</si>
  <si>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</si>
  <si>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</si>
  <si>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</si>
  <si>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</si>
  <si>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</si>
  <si>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</si>
  <si>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</si>
  <si>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</si>
  <si>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</si>
  <si>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</si>
  <si>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</si>
  <si>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</si>
  <si>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</si>
  <si>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</si>
  <si>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</si>
  <si>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</si>
  <si>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</si>
  <si>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</si>
  <si>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</si>
  <si>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</si>
  <si>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</si>
  <si>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</si>
  <si>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</si>
  <si>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</si>
  <si>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</si>
  <si>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</si>
  <si>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</si>
  <si>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</si>
  <si>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</si>
  <si>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</si>
  <si>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</si>
  <si>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</si>
  <si>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</si>
  <si>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</si>
  <si>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</si>
  <si>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</si>
  <si>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</si>
  <si>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</si>
  <si>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</si>
  <si>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</si>
  <si>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</si>
  <si>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</si>
  <si>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</si>
  <si>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</si>
  <si>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</si>
  <si>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</si>
  <si>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</si>
  <si>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</si>
  <si>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</si>
  <si>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</si>
  <si>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</si>
  <si>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</si>
  <si>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</si>
  <si>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</si>
  <si>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</si>
  <si>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</si>
  <si>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</si>
  <si>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</si>
  <si>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</si>
  <si>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</si>
  <si>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</si>
  <si>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</si>
  <si>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</si>
  <si>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</si>
  <si>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</si>
  <si>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</si>
  <si>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</si>
  <si>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</si>
  <si>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</si>
  <si>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</si>
  <si>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</si>
  <si>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</si>
  <si>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</si>
  <si>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</si>
  <si>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</si>
  <si>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</si>
  <si>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</si>
  <si>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</si>
  <si>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</si>
  <si>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</si>
  <si>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</si>
  <si>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</si>
  <si>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</si>
  <si>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</si>
  <si>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</si>
  <si>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</si>
  <si>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</si>
  <si>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</si>
  <si>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</si>
  <si>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</si>
  <si>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</si>
  <si>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</si>
  <si>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</si>
  <si>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</si>
  <si>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</si>
  <si>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</si>
  <si>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</si>
  <si>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</si>
  <si>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</si>
  <si>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</si>
  <si>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</si>
  <si>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</si>
  <si>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</si>
  <si>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</si>
  <si>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</si>
  <si>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</si>
  <si>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</si>
  <si>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</si>
  <si>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</si>
  <si>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</si>
  <si>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</si>
  <si>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</si>
  <si>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</si>
  <si>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</si>
  <si>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</si>
  <si>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</si>
  <si>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</si>
  <si>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</si>
  <si>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</si>
  <si>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</si>
  <si>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</si>
  <si>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</si>
  <si>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</si>
  <si>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</si>
  <si>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</si>
  <si>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</si>
  <si>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</si>
  <si>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</si>
  <si>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</si>
  <si>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</si>
  <si>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</si>
  <si>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</si>
  <si>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</si>
  <si>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</si>
  <si>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</si>
  <si>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</si>
  <si>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</si>
  <si>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</si>
  <si>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</si>
  <si>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</si>
  <si>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</si>
  <si>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</si>
  <si>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</si>
  <si>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</si>
  <si>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</si>
  <si>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</si>
  <si>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</si>
  <si>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</si>
  <si>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</si>
  <si>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</si>
  <si>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</si>
  <si>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</si>
  <si>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</si>
  <si>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</si>
  <si>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</si>
  <si>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</si>
  <si>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</si>
  <si>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</si>
  <si>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</si>
  <si>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</si>
  <si>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</si>
  <si>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</si>
  <si>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</si>
  <si>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</si>
  <si>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</si>
  <si>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</si>
  <si>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</si>
  <si>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</si>
  <si>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</si>
  <si>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</si>
  <si>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</si>
  <si>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</si>
  <si>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</si>
  <si>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</si>
  <si>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</si>
  <si>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</si>
  <si>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</si>
  <si>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</si>
  <si>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</si>
  <si>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</si>
  <si>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</si>
  <si>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</si>
  <si>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</si>
  <si>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</si>
  <si>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</si>
  <si>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</si>
  <si>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</si>
  <si>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</si>
  <si>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</si>
  <si>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</si>
  <si>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</si>
  <si>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</si>
  <si>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</si>
  <si>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</si>
  <si>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</si>
  <si>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</si>
  <si>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</si>
  <si>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</si>
  <si>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</si>
  <si>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</si>
  <si>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</si>
  <si>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</si>
  <si>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</si>
  <si>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</si>
  <si>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</si>
  <si>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</si>
  <si>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</si>
  <si>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</si>
  <si>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</si>
  <si>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</si>
  <si>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</si>
  <si>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</si>
  <si>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</si>
  <si>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</si>
  <si>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</si>
  <si>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</si>
  <si>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</si>
  <si>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</si>
  <si>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</si>
  <si>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</si>
  <si>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</si>
  <si>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</si>
  <si>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</si>
  <si>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</si>
  <si>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</si>
  <si>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</si>
  <si>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</si>
  <si>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</si>
  <si>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</si>
  <si>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</si>
  <si>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</si>
  <si>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</si>
  <si>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</si>
  <si>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</si>
  <si>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</si>
  <si>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</si>
  <si>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</si>
  <si>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</si>
  <si>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</si>
  <si>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</si>
  <si>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</si>
  <si>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</si>
  <si>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</si>
  <si>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</si>
  <si>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</si>
  <si>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</si>
  <si>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</si>
  <si>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</si>
  <si>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</si>
  <si>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</si>
  <si>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</si>
  <si>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</si>
  <si>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</si>
  <si>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</si>
  <si>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</si>
  <si>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</si>
  <si>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</si>
  <si>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</si>
  <si>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</si>
  <si>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</si>
  <si>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</si>
  <si>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</si>
  <si>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</si>
  <si>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</si>
  <si>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</si>
  <si>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</si>
  <si>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</si>
  <si>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</si>
  <si>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</si>
  <si>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</si>
  <si>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</si>
  <si>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</si>
  <si>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</si>
  <si>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</si>
  <si>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</si>
  <si>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</si>
  <si>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</si>
  <si>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</si>
  <si>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</si>
  <si>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</si>
  <si>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</si>
  <si>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</si>
  <si>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</si>
  <si>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</si>
  <si>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</si>
  <si>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</si>
  <si>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</si>
  <si>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</si>
  <si>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</si>
  <si>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</si>
  <si>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</si>
  <si>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</si>
  <si>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</si>
  <si>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</si>
  <si>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</si>
  <si>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</si>
  <si>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</si>
  <si>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</si>
  <si>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</si>
  <si>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</si>
  <si>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</si>
  <si>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</si>
  <si>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</si>
  <si>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</si>
  <si>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</si>
  <si>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</si>
  <si>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</si>
  <si>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</si>
  <si>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</si>
  <si>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</si>
  <si>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</si>
  <si>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</si>
  <si>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</si>
  <si>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</si>
  <si>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</si>
  <si>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</si>
  <si>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</si>
  <si>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</si>
  <si>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</si>
  <si>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</si>
  <si>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</si>
  <si>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</si>
  <si>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</si>
  <si>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</si>
  <si>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</si>
  <si>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</si>
  <si>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</si>
  <si>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</si>
  <si>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</si>
  <si>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</si>
  <si>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</si>
  <si>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</si>
  <si>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</si>
  <si>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</si>
  <si>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</si>
  <si>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</si>
  <si>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</si>
  <si>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</si>
  <si>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</si>
  <si>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</si>
  <si>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</si>
  <si>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</si>
  <si>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</si>
  <si>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</si>
  <si>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</si>
  <si>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</si>
  <si>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</si>
  <si>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</si>
  <si>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</si>
  <si>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</si>
  <si>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</si>
  <si>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</si>
  <si>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</si>
  <si>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</si>
  <si>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</si>
  <si>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</si>
  <si>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</si>
  <si>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</si>
  <si>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</si>
  <si>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</si>
  <si>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</si>
  <si>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</si>
  <si>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</si>
  <si>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</si>
  <si>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</si>
  <si>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</si>
  <si>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</si>
  <si>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</si>
  <si>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</si>
  <si>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</si>
  <si>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</si>
  <si>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</si>
  <si>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</si>
  <si>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</si>
  <si>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</si>
  <si>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</si>
  <si>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</si>
  <si>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</si>
  <si>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</si>
  <si>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</si>
  <si>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</si>
  <si>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</si>
  <si>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</si>
  <si>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</si>
  <si>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</si>
  <si>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</si>
  <si>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</si>
  <si>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</si>
  <si>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</si>
  <si>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</si>
  <si>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</si>
  <si>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</si>
  <si>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</si>
  <si>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</si>
  <si>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</si>
  <si>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</si>
  <si>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</si>
  <si>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</si>
  <si>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</si>
  <si>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</si>
  <si>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</si>
  <si>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</si>
  <si>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</si>
  <si>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</si>
  <si>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</si>
  <si>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</si>
  <si>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</si>
  <si>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</si>
  <si>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</si>
  <si>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</si>
  <si>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</si>
  <si>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</si>
  <si>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</si>
  <si>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</si>
  <si>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</si>
  <si>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</si>
  <si>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</si>
  <si>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</si>
  <si>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</si>
  <si>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</si>
  <si>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</si>
  <si>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</si>
  <si>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</si>
  <si>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</si>
  <si>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</si>
  <si>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</si>
  <si>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</si>
  <si>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</si>
  <si>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</si>
  <si>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</si>
  <si>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</si>
  <si>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</si>
  <si>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</si>
  <si>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</si>
  <si>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</si>
  <si>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</si>
  <si>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</si>
  <si>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</si>
  <si>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</si>
  <si>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</si>
  <si>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</si>
  <si>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</si>
  <si>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</si>
  <si>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</si>
  <si>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</si>
  <si>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</si>
  <si>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</si>
  <si>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</si>
  <si>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</si>
  <si>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</si>
  <si>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</si>
  <si>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</si>
  <si>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</si>
  <si>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</si>
  <si>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</si>
  <si>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</si>
  <si>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</si>
  <si>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</si>
  <si>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</si>
  <si>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</si>
  <si>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</si>
  <si>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</si>
  <si>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</si>
  <si>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</si>
  <si>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</si>
  <si>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</si>
  <si>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</si>
  <si>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</si>
  <si>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</si>
  <si>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</si>
  <si>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</si>
  <si>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</si>
  <si>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</si>
  <si>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</si>
  <si>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</si>
  <si>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</si>
  <si>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</si>
  <si>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</si>
  <si>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</si>
  <si>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</si>
  <si>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</si>
  <si>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</si>
  <si>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</si>
  <si>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</si>
  <si>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</si>
  <si>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</si>
  <si>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</si>
  <si>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</si>
  <si>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</si>
  <si>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</si>
  <si>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</si>
  <si>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</si>
  <si>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</si>
  <si>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</si>
  <si>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</si>
  <si>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</si>
  <si>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</si>
  <si>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</si>
  <si>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</si>
  <si>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</si>
  <si>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</si>
  <si>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</si>
  <si>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</si>
  <si>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</si>
  <si>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</si>
  <si>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</si>
  <si>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</si>
  <si>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</si>
  <si>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</si>
  <si>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</si>
  <si>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</si>
  <si>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</si>
  <si>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</si>
  <si>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</si>
  <si>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</si>
  <si>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</si>
  <si>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</si>
  <si>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</si>
  <si>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</si>
  <si>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</si>
  <si>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</si>
  <si>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</si>
  <si>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</si>
  <si>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</si>
  <si>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</si>
  <si>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</si>
  <si>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</si>
  <si>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</si>
  <si>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</si>
  <si>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</si>
  <si>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</si>
  <si>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</si>
  <si>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</si>
  <si>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</si>
  <si>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</si>
  <si>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</si>
  <si>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</si>
  <si>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</si>
  <si>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</si>
  <si>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</si>
  <si>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</si>
  <si>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</si>
  <si>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</si>
  <si>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</si>
  <si>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</si>
  <si>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</si>
  <si>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</si>
  <si>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</si>
  <si>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</si>
  <si>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</si>
  <si>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</si>
  <si>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</si>
  <si>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</si>
  <si>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</si>
  <si>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</si>
  <si>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</si>
  <si>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</si>
  <si>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</si>
  <si>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</si>
  <si>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</si>
  <si>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</si>
  <si>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</si>
  <si>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</si>
  <si>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</si>
  <si>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</si>
  <si>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</si>
  <si>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</si>
  <si>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</si>
  <si>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</si>
  <si>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</si>
  <si>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</si>
  <si>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</si>
  <si>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</si>
  <si>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</si>
  <si>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</si>
  <si>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</si>
  <si>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</si>
  <si>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</si>
  <si>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</si>
  <si>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</si>
  <si>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</si>
  <si>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</si>
  <si>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</si>
  <si>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</si>
  <si>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</si>
  <si>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</si>
  <si>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</si>
  <si>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</si>
  <si>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</si>
  <si>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</si>
  <si>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</si>
  <si>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</si>
  <si>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</si>
  <si>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</si>
  <si>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</si>
  <si>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</si>
  <si>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</si>
  <si>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</si>
  <si>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</si>
  <si>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</si>
  <si>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</si>
  <si>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</si>
  <si>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</si>
  <si>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</si>
  <si>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</si>
  <si>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</si>
  <si>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</si>
  <si>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</si>
  <si>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</si>
  <si>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</si>
  <si>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</si>
  <si>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</si>
  <si>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</si>
  <si>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</si>
  <si>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</si>
  <si>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</si>
  <si>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</si>
  <si>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</si>
  <si>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</si>
  <si>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</si>
  <si>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</si>
  <si>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</si>
  <si>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</si>
  <si>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</si>
  <si>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</si>
  <si>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</si>
  <si>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</si>
  <si>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</si>
  <si>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</si>
  <si>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</si>
  <si>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</si>
  <si>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</si>
  <si>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</si>
  <si>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</si>
  <si>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</si>
  <si>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</si>
  <si>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</si>
  <si>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</si>
  <si>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</si>
  <si>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</si>
  <si>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</si>
  <si>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</si>
  <si>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</si>
  <si>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</si>
  <si>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</si>
  <si>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</si>
  <si>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</si>
  <si>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</si>
  <si>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</si>
  <si>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</si>
  <si>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</si>
  <si>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</si>
  <si>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</si>
  <si>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</si>
  <si>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</si>
  <si>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</si>
  <si>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</si>
  <si>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</si>
  <si>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</si>
  <si>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</si>
  <si>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</si>
  <si>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</si>
  <si>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</si>
  <si>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</si>
  <si>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</si>
  <si>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</si>
  <si>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</si>
  <si>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</si>
  <si>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</si>
  <si>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</si>
  <si>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</si>
  <si>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</si>
  <si>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</si>
  <si>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</si>
  <si>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</si>
  <si>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</si>
  <si>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</si>
  <si>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</si>
  <si>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</si>
  <si>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</si>
  <si>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</si>
  <si>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</si>
  <si>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</si>
  <si>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</si>
  <si>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</si>
  <si>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</si>
  <si>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</si>
  <si>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</si>
  <si>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</si>
  <si>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</si>
  <si>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</si>
  <si>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</si>
  <si>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</si>
  <si>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</si>
  <si>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</si>
  <si>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</si>
  <si>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</si>
  <si>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</si>
  <si>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</si>
  <si>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</si>
  <si>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</si>
  <si>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</si>
  <si>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</si>
  <si>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</si>
  <si>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</si>
  <si>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</si>
  <si>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</si>
  <si>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</si>
  <si>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</si>
  <si>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</si>
  <si>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</si>
  <si>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</si>
  <si>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</si>
  <si>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</si>
  <si>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</si>
  <si>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</si>
  <si>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</si>
  <si>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</si>
  <si>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</si>
  <si>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</si>
  <si>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</si>
  <si>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</si>
  <si>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</si>
  <si>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</si>
  <si>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</si>
  <si>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</si>
  <si>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</si>
  <si>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</si>
  <si>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</si>
  <si>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</si>
  <si>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</si>
  <si>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</si>
  <si>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</si>
  <si>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</si>
  <si>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</si>
  <si>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</si>
  <si>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</si>
  <si>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</si>
  <si>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</si>
  <si>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</si>
  <si>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</si>
  <si>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</si>
  <si>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</si>
  <si>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</si>
  <si>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</si>
  <si>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</si>
  <si>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</si>
  <si>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</si>
  <si>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</si>
  <si>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</si>
  <si>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</si>
  <si>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</si>
  <si>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</si>
  <si>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</si>
  <si>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</si>
  <si>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</si>
  <si>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</si>
  <si>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</si>
  <si>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</si>
  <si>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</si>
  <si>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</si>
  <si>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</si>
  <si>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</si>
  <si>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</si>
  <si>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</si>
  <si>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</si>
  <si>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</si>
  <si>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</si>
  <si>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</si>
  <si>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</si>
  <si>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</si>
  <si>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</si>
  <si>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</si>
  <si>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</si>
  <si>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</si>
  <si>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</si>
  <si>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</si>
  <si>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</si>
  <si>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</si>
  <si>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</si>
  <si>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</si>
  <si>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</si>
  <si>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</si>
  <si>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</si>
  <si>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</si>
  <si>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</si>
  <si>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</si>
  <si>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</si>
  <si>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</si>
  <si>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</si>
  <si>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</si>
  <si>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</si>
  <si>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</si>
  <si>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</si>
  <si>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</si>
  <si>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</si>
  <si>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</si>
  <si>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</si>
  <si>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</si>
  <si>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</si>
  <si>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</si>
  <si>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</si>
  <si>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</si>
  <si>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</si>
  <si>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</si>
  <si>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</si>
  <si>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</si>
  <si>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</si>
  <si>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</si>
  <si>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</si>
  <si>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</si>
  <si>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</si>
  <si>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</si>
  <si>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</si>
  <si>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</si>
  <si>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</si>
  <si>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</si>
  <si>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</si>
  <si>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</si>
  <si>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</si>
  <si>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</si>
  <si>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</si>
  <si>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</si>
  <si>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</si>
  <si>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</si>
  <si>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</si>
  <si>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</si>
  <si>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</si>
  <si>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</si>
  <si>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</si>
  <si>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</si>
  <si>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</si>
  <si>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</si>
  <si>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</si>
  <si>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</si>
  <si>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</si>
  <si>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</si>
  <si>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</si>
  <si>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</si>
  <si>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</si>
  <si>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</si>
  <si>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</si>
  <si>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</si>
  <si>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</si>
  <si>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</si>
  <si>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</si>
  <si>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</si>
  <si>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</si>
  <si>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</si>
  <si>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</si>
  <si>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</si>
  <si>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</si>
  <si>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</si>
  <si>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</si>
  <si>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</si>
  <si>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</si>
  <si>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</si>
  <si>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</si>
  <si>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</si>
  <si>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</si>
  <si>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</si>
  <si>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</si>
  <si>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</si>
  <si>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</si>
  <si>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</si>
  <si>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</si>
  <si>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</si>
  <si>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</si>
  <si>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</si>
  <si>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</si>
  <si>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</si>
  <si>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</si>
  <si>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</si>
  <si>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</si>
  <si>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</si>
  <si>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</si>
  <si>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</si>
  <si>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</si>
  <si>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</si>
  <si>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</si>
  <si>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</si>
  <si>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</si>
  <si>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</si>
  <si>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</si>
  <si>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</si>
  <si>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</si>
  <si>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</si>
  <si>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</si>
  <si>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</si>
  <si>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</si>
  <si>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</si>
  <si>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</si>
  <si>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</si>
  <si>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</si>
  <si>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</si>
  <si>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</si>
  <si>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</si>
  <si>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</si>
  <si>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</si>
  <si>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</si>
  <si>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</si>
  <si>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</si>
  <si>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</si>
  <si>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</si>
  <si>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</si>
  <si>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</si>
  <si>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</si>
  <si>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</si>
  <si>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</si>
  <si>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</si>
  <si>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</si>
  <si>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</si>
  <si>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</si>
  <si>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</si>
  <si>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</si>
  <si>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</si>
  <si>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</si>
  <si>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</si>
  <si>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</si>
  <si>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</si>
  <si>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</si>
  <si>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</si>
  <si>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</si>
  <si>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</si>
  <si>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</si>
  <si>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</si>
  <si>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</si>
  <si>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</si>
  <si>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</si>
  <si>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</si>
  <si>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</si>
  <si>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</si>
  <si>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</si>
  <si>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</si>
  <si>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</si>
  <si>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</si>
  <si>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</si>
  <si>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</si>
  <si>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</si>
  <si>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</si>
  <si>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</si>
  <si>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</si>
  <si>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</si>
  <si>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</si>
  <si>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</si>
  <si>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</si>
  <si>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</si>
  <si>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</si>
  <si>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</si>
  <si>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</si>
  <si>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</si>
  <si>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</si>
  <si>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</si>
  <si>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</si>
  <si>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</si>
  <si>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</si>
  <si>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</si>
  <si>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</si>
  <si>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</si>
  <si>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</si>
  <si>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</si>
  <si>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</si>
  <si>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</si>
  <si>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</si>
  <si>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</si>
  <si>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</si>
  <si>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</si>
  <si>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</si>
  <si>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</si>
  <si>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</si>
  <si>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</si>
  <si>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</si>
  <si>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</si>
  <si>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</si>
  <si>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</si>
  <si>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</si>
  <si>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</si>
  <si>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</si>
  <si>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</si>
  <si>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</si>
  <si>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</si>
  <si>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</si>
  <si>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</si>
  <si>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</si>
  <si>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</si>
  <si>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</si>
  <si>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</si>
  <si>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</si>
  <si>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</si>
  <si>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</si>
  <si>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</si>
  <si>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</si>
  <si>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</si>
  <si>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</si>
  <si>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</si>
  <si>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</si>
  <si>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</si>
  <si>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</si>
  <si>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</si>
  <si>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</si>
  <si>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</si>
  <si>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</si>
  <si>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</si>
  <si>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</si>
  <si>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</si>
  <si>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</si>
  <si>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</si>
  <si>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</si>
  <si>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</si>
  <si>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</si>
  <si>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</si>
  <si>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</si>
  <si>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</si>
  <si>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</si>
  <si>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</si>
  <si>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</si>
  <si>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</si>
  <si>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</si>
  <si>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</si>
  <si>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</si>
  <si>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</si>
  <si>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</si>
  <si>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</si>
  <si>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</si>
  <si>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</si>
  <si>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</si>
  <si>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</si>
  <si>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</si>
  <si>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</si>
  <si>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</si>
  <si>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</si>
  <si>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</si>
  <si>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</si>
  <si>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</si>
  <si>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</si>
  <si>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</si>
  <si>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</si>
  <si>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</si>
  <si>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</si>
  <si>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</si>
  <si>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</si>
  <si>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</si>
  <si>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</si>
  <si>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</si>
  <si>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</si>
  <si>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</si>
  <si>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</si>
  <si>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</si>
  <si>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</si>
  <si>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</si>
  <si>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</si>
  <si>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</si>
  <si>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</si>
  <si>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</si>
  <si>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</si>
  <si>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</si>
  <si>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</si>
  <si>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</si>
  <si>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</si>
  <si>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</si>
  <si>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</si>
  <si>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</si>
  <si>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</si>
  <si>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</si>
  <si>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</si>
  <si>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</si>
  <si>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</si>
  <si>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</si>
  <si>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</si>
  <si>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</si>
  <si>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</si>
  <si>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</si>
  <si>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</si>
  <si>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</si>
  <si>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</si>
  <si>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</si>
  <si>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</si>
  <si>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</si>
  <si>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</si>
  <si>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</si>
  <si>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</si>
  <si>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</si>
  <si>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</si>
  <si>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</si>
  <si>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</si>
  <si>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</si>
  <si>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</si>
  <si>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</si>
  <si>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</si>
  <si>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</si>
  <si>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</si>
  <si>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</si>
  <si>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</si>
  <si>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</si>
  <si>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</si>
  <si>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</si>
  <si>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</si>
  <si>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</si>
  <si>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</si>
  <si>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</si>
  <si>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</si>
  <si>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</si>
  <si>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</si>
  <si>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</si>
  <si>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</si>
  <si>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</si>
  <si>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</si>
  <si>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</si>
  <si>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</si>
  <si>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</si>
  <si>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</si>
  <si>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</si>
  <si>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</si>
  <si>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</si>
  <si>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</si>
  <si>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</si>
  <si>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</si>
  <si>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</si>
  <si>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</si>
  <si>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</si>
  <si>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</si>
  <si>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</si>
  <si>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</si>
  <si>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</si>
  <si>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</si>
  <si>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</si>
  <si>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</si>
  <si>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</si>
  <si>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</si>
  <si>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</si>
  <si>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</si>
  <si>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</si>
  <si>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</si>
  <si>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</si>
  <si>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</si>
  <si>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</si>
  <si>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</si>
  <si>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</si>
  <si>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</si>
  <si>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</si>
  <si>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</si>
  <si>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</si>
  <si>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</si>
  <si>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</si>
  <si>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</si>
  <si>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</si>
  <si>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</si>
  <si>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</si>
  <si>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</si>
  <si>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</si>
  <si>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</si>
  <si>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</si>
  <si>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</si>
  <si>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</si>
  <si>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</si>
  <si>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</si>
  <si>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</si>
  <si>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</si>
  <si>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</si>
  <si>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</si>
  <si>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</si>
  <si>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</si>
  <si>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</si>
  <si>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</si>
  <si>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</si>
  <si>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</si>
  <si>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</si>
  <si>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</si>
  <si>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</si>
  <si>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</si>
  <si>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</si>
  <si>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</si>
  <si>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</si>
  <si>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</si>
  <si>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</si>
  <si>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</si>
  <si>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</si>
  <si>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</si>
  <si>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</si>
  <si>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</si>
  <si>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</si>
  <si>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</si>
  <si>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</si>
  <si>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</si>
  <si>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</si>
  <si>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</si>
  <si>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</si>
  <si>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</si>
  <si>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</si>
  <si>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</si>
  <si>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</si>
  <si>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</si>
  <si>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</si>
  <si>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</si>
  <si>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</si>
  <si>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</si>
  <si>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</si>
  <si>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</si>
  <si>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</si>
  <si>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</si>
  <si>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</si>
  <si>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</si>
  <si>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</si>
  <si>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</si>
  <si>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</si>
  <si>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</si>
  <si>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</si>
  <si>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</si>
  <si>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</si>
  <si>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</si>
  <si>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</si>
  <si>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</si>
  <si>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</si>
  <si>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</si>
  <si>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</si>
  <si>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</si>
  <si>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</si>
  <si>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</si>
  <si>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</si>
  <si>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</si>
  <si>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</si>
  <si>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</si>
  <si>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</si>
  <si>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</si>
  <si>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</si>
  <si>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</si>
  <si>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</si>
  <si>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</si>
  <si>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</si>
  <si>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</si>
  <si>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</si>
  <si>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</si>
  <si>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</si>
  <si>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</si>
  <si>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</si>
  <si>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</si>
  <si>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</si>
  <si>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</si>
  <si>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</si>
  <si>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</si>
  <si>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</si>
  <si>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</si>
  <si>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</si>
  <si>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</si>
  <si>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</si>
  <si>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</si>
  <si>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</si>
  <si>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</si>
  <si>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</si>
  <si>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</si>
  <si>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</si>
  <si>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</si>
  <si>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</si>
  <si>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</si>
  <si>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</si>
  <si>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</si>
  <si>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</si>
  <si>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</si>
  <si>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</si>
  <si>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</si>
  <si>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</si>
  <si>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</si>
  <si>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</si>
  <si>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</si>
  <si>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</si>
  <si>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</si>
  <si>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</si>
  <si>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</si>
  <si>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</si>
  <si>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</si>
  <si>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</si>
  <si>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</si>
  <si>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</si>
  <si>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</si>
  <si>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</si>
  <si>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</si>
  <si>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</si>
  <si>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</si>
  <si>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</si>
  <si>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</si>
  <si>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</si>
  <si>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</si>
  <si>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</si>
  <si>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</si>
  <si>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</si>
  <si>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</si>
  <si>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</si>
  <si>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</si>
  <si>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</si>
  <si>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</si>
  <si>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</si>
  <si>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</si>
  <si>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</si>
  <si>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</si>
  <si>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</si>
  <si>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</si>
  <si>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</si>
  <si>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</si>
  <si>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</si>
  <si>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</si>
  <si>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</si>
  <si>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</si>
  <si>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</si>
  <si>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</si>
  <si>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</si>
  <si>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</si>
  <si>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</si>
  <si>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</si>
  <si>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</si>
  <si>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</si>
  <si>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</si>
  <si>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</si>
  <si>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</si>
  <si>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</si>
  <si>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</si>
  <si>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</si>
  <si>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</si>
  <si>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</si>
  <si>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</si>
  <si>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</si>
  <si>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</si>
  <si>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</si>
  <si>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</si>
  <si>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</si>
  <si>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</si>
  <si>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</si>
  <si>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</si>
  <si>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</si>
  <si>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</si>
  <si>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</si>
  <si>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</si>
  <si>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</si>
  <si>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</si>
  <si>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</si>
  <si>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</si>
  <si>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</si>
  <si>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</si>
  <si>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</si>
  <si>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</si>
  <si>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</si>
  <si>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</si>
  <si>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</si>
  <si>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</si>
  <si>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</si>
  <si>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</si>
  <si>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</si>
  <si>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</si>
  <si>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</si>
  <si>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</si>
  <si>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</si>
  <si>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</si>
  <si>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</si>
  <si>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</si>
  <si>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</si>
  <si>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</si>
  <si>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</si>
  <si>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</si>
  <si>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</si>
  <si>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</si>
  <si>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</si>
  <si>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</si>
  <si>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</si>
  <si>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</si>
  <si>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</si>
  <si>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</si>
  <si>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</si>
  <si>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</si>
  <si>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</si>
  <si>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</si>
  <si>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</si>
  <si>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</si>
  <si>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</si>
  <si>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</si>
  <si>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</si>
  <si>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</si>
  <si>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</si>
  <si>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</si>
  <si>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</si>
  <si>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</si>
  <si>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</si>
  <si>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</si>
  <si>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</si>
  <si>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</si>
  <si>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</si>
  <si>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</si>
  <si>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</si>
  <si>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</si>
  <si>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</si>
  <si>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</si>
  <si>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</si>
  <si>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</si>
  <si>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</si>
  <si>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</si>
  <si>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</si>
  <si>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</si>
  <si>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</si>
  <si>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</si>
  <si>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</si>
  <si>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</si>
  <si>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</si>
  <si>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</si>
  <si>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</si>
  <si>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</si>
  <si>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</si>
  <si>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</si>
  <si>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</si>
  <si>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</si>
  <si>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</si>
  <si>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</si>
  <si>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</si>
  <si>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</si>
  <si>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</si>
  <si>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</si>
  <si>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</si>
  <si>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</si>
  <si>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</si>
  <si>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</si>
  <si>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</si>
  <si>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</si>
  <si>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</si>
  <si>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</si>
  <si>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</si>
  <si>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</si>
  <si>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</si>
  <si>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</si>
  <si>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</si>
  <si>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</si>
  <si>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</si>
  <si>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</si>
  <si>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</si>
  <si>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</si>
  <si>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</si>
  <si>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</si>
  <si>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</si>
  <si>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</si>
  <si>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</si>
  <si>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</si>
  <si>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</si>
  <si>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</si>
  <si>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</si>
  <si>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</si>
  <si>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</si>
  <si>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</si>
  <si>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</si>
  <si>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</si>
  <si>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</si>
  <si>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</si>
  <si>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</si>
  <si>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</si>
  <si>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</si>
  <si>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</si>
  <si>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</si>
  <si>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</si>
  <si>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</si>
  <si>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</si>
  <si>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</si>
  <si>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</si>
  <si>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</si>
  <si>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</si>
  <si>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</si>
  <si>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</si>
  <si>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</si>
  <si>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</si>
  <si>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</si>
  <si>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</si>
  <si>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</si>
  <si>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</si>
  <si>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</si>
  <si>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</si>
  <si>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</si>
  <si>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</si>
  <si>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</si>
  <si>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</si>
  <si>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</si>
  <si>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</si>
  <si>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</si>
  <si>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</si>
  <si>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</si>
  <si>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</si>
  <si>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</si>
  <si>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</si>
  <si>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</si>
  <si>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</si>
  <si>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</si>
  <si>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</si>
  <si>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</si>
  <si>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</si>
  <si>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</si>
  <si>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</si>
  <si>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</si>
  <si>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</si>
  <si>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</si>
  <si>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</si>
  <si>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</si>
  <si>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</si>
  <si>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</si>
  <si>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</si>
  <si>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</si>
  <si>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</si>
  <si>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</si>
  <si>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</si>
  <si>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</si>
  <si>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</si>
  <si>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</si>
  <si>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</si>
  <si>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</si>
  <si>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</si>
  <si>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</si>
  <si>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</si>
  <si>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</si>
  <si>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</si>
  <si>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</si>
  <si>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</si>
  <si>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</si>
  <si>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</si>
  <si>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</si>
  <si>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</si>
  <si>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</si>
  <si>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</si>
  <si>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</si>
  <si>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</si>
  <si>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</si>
  <si>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</si>
  <si>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</si>
  <si>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</si>
  <si>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</si>
  <si>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</si>
  <si>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</si>
  <si>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</si>
  <si>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</si>
  <si>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</si>
  <si>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</si>
  <si>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</si>
  <si>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</si>
  <si>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</si>
  <si>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</si>
  <si>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</si>
  <si>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</si>
  <si>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</si>
  <si>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</si>
  <si>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</si>
  <si>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</si>
  <si>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</si>
  <si>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</si>
  <si>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</si>
  <si>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</si>
  <si>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</si>
  <si>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</si>
  <si>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</si>
  <si>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</si>
  <si>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</si>
  <si>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</si>
  <si>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</si>
  <si>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</si>
  <si>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</si>
  <si>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</si>
  <si>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</si>
  <si>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</si>
  <si>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</si>
  <si>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</si>
  <si>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</si>
  <si>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</si>
  <si>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</si>
  <si>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</si>
  <si>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</si>
  <si>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</si>
  <si>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</si>
  <si>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</si>
  <si>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</si>
  <si>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</si>
  <si>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</si>
  <si>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</si>
  <si>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</si>
  <si>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</si>
  <si>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</si>
  <si>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</si>
  <si>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</si>
  <si>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</si>
  <si>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</si>
  <si>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</si>
  <si>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</si>
  <si>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</si>
  <si>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</si>
  <si>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</si>
  <si>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</si>
  <si>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</si>
  <si>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</si>
  <si>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</si>
  <si>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</si>
  <si>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</si>
  <si>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</si>
  <si>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</si>
  <si>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</si>
  <si>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</si>
  <si>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</si>
  <si>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</si>
  <si>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</si>
  <si>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</si>
  <si>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</si>
  <si>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</si>
  <si>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</si>
  <si>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</si>
  <si>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</si>
  <si>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</si>
  <si>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</si>
  <si>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</si>
  <si>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</si>
  <si>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</si>
  <si>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</si>
  <si>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</si>
  <si>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</si>
  <si>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</si>
  <si>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</si>
  <si>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</si>
  <si>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</si>
  <si>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</si>
  <si>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</si>
  <si>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</si>
  <si>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</si>
  <si>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</si>
  <si>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</si>
  <si>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</si>
  <si>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</si>
  <si>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</si>
  <si>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</si>
  <si>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</si>
  <si>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</si>
  <si>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</si>
  <si>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</si>
  <si>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</si>
  <si>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</si>
  <si>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</si>
  <si>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</si>
  <si>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</si>
  <si>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</si>
  <si>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</si>
  <si>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</si>
  <si>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</si>
  <si>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</si>
  <si>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</si>
  <si>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</si>
  <si>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</si>
  <si>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</si>
  <si>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</si>
  <si>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</si>
  <si>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</si>
  <si>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</si>
  <si>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</si>
  <si>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</si>
  <si>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</si>
  <si>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</si>
  <si>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</si>
  <si>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</si>
  <si>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</si>
  <si>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</si>
  <si>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</si>
  <si>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</si>
  <si>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</si>
  <si>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</si>
  <si>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</si>
  <si>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</si>
  <si>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</si>
  <si>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</si>
  <si>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</si>
  <si>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</si>
  <si>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</si>
  <si>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</si>
  <si>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</si>
  <si>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</si>
  <si>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</si>
  <si>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</si>
  <si>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</si>
  <si>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</si>
  <si>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</si>
  <si>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</si>
  <si>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</si>
  <si>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</si>
  <si>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</si>
  <si>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</si>
  <si>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</si>
  <si>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</si>
  <si>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</si>
  <si>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</si>
  <si>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</si>
  <si>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</si>
  <si>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</si>
  <si>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</si>
  <si>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</si>
  <si>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</si>
  <si>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</si>
  <si>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</si>
  <si>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</si>
  <si>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</si>
  <si>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</si>
  <si>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</si>
  <si>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</si>
  <si>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</si>
  <si>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</si>
  <si>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</si>
  <si>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</si>
  <si>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</si>
  <si>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</si>
  <si>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</si>
  <si>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</si>
  <si>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</si>
  <si>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</si>
  <si>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</si>
  <si>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</si>
  <si>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</si>
  <si>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</si>
  <si>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</si>
  <si>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</si>
  <si>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</si>
  <si>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</si>
  <si>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</si>
  <si>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</si>
  <si>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</si>
  <si>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</si>
  <si>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</si>
  <si>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</si>
  <si>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</si>
  <si>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</si>
  <si>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</si>
  <si>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</si>
  <si>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</si>
  <si>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</si>
  <si>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</si>
  <si>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</si>
  <si>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</si>
  <si>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</si>
  <si>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</si>
  <si>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</si>
  <si>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</si>
  <si>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</si>
  <si>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</si>
  <si>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</si>
  <si>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</si>
  <si>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</si>
  <si>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</si>
  <si>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</si>
  <si>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</si>
  <si>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</si>
  <si>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</si>
  <si>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</si>
  <si>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</si>
  <si>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</si>
  <si>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</si>
  <si>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</si>
  <si>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</si>
  <si>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</si>
  <si>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</si>
  <si>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</si>
  <si>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</si>
  <si>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</si>
  <si>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</si>
  <si>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</si>
  <si>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</si>
  <si>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</si>
  <si>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</si>
  <si>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</si>
  <si>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</si>
  <si>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</si>
  <si>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</si>
  <si>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</si>
  <si>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</si>
  <si>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</si>
  <si>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</si>
  <si>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</si>
  <si>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</si>
  <si>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</si>
  <si>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</si>
  <si>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</si>
  <si>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</si>
  <si>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</si>
  <si>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</si>
  <si>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</si>
  <si>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</si>
  <si>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</si>
  <si>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</si>
  <si>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</si>
  <si>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</si>
  <si>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</si>
  <si>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</si>
  <si>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</si>
  <si>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</si>
  <si>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</si>
  <si>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</si>
  <si>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</si>
  <si>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</si>
  <si>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</si>
  <si>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</si>
  <si>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</si>
  <si>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</si>
  <si>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</si>
  <si>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</si>
  <si>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</si>
  <si>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</si>
  <si>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</si>
  <si>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</si>
  <si>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</si>
  <si>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</si>
  <si>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</si>
  <si>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</si>
  <si>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</si>
  <si>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</si>
  <si>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</si>
  <si>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</si>
  <si>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</si>
  <si>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</si>
  <si>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</si>
  <si>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</si>
  <si>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</si>
  <si>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</si>
  <si>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</si>
  <si>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</si>
  <si>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</si>
  <si>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</si>
  <si>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</si>
  <si>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</si>
  <si>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</si>
  <si>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</si>
  <si>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</si>
  <si>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</si>
  <si>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</si>
  <si>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</si>
  <si>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</si>
  <si>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</si>
  <si>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</si>
  <si>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</si>
  <si>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</si>
  <si>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</si>
  <si>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</si>
  <si>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</si>
  <si>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</si>
  <si>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</si>
  <si>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</si>
  <si>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</si>
  <si>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</si>
  <si>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</si>
  <si>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</si>
  <si>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</si>
  <si>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</si>
  <si>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</si>
  <si>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</si>
  <si>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</si>
  <si>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</si>
  <si>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</si>
  <si>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</si>
  <si>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</si>
  <si>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</si>
  <si>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</si>
  <si>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</si>
  <si>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</si>
  <si>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</si>
  <si>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</si>
  <si>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</si>
  <si>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</si>
  <si>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</si>
  <si>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</si>
  <si>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</si>
  <si>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</si>
  <si>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</si>
  <si>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</si>
  <si>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</si>
  <si>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</si>
  <si>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</si>
  <si>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</si>
  <si>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</si>
  <si>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</si>
  <si>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</si>
  <si>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</si>
  <si>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</si>
  <si>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</si>
  <si>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</si>
  <si>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</si>
  <si>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</si>
  <si>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</si>
  <si>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</si>
  <si>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</si>
  <si>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</si>
  <si>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</si>
  <si>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</si>
  <si>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</si>
  <si>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</si>
  <si>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</si>
  <si>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</si>
  <si>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</si>
  <si>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</si>
  <si>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</si>
  <si>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</si>
  <si>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</si>
  <si>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</si>
  <si>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</si>
  <si>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</si>
  <si>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</si>
  <si>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</si>
  <si>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</si>
  <si>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</si>
  <si>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</si>
  <si>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</si>
  <si>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</si>
  <si>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</si>
  <si>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</si>
  <si>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</si>
  <si>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</si>
  <si>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</si>
  <si>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</si>
  <si>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</si>
  <si>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</si>
  <si>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</si>
  <si>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</si>
  <si>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</si>
  <si>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</si>
  <si>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</si>
  <si>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</si>
  <si>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</si>
  <si>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</si>
  <si>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</si>
  <si>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</si>
  <si>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</si>
  <si>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</si>
  <si>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</si>
  <si>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</si>
  <si>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</si>
  <si>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</si>
  <si>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</si>
  <si>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</si>
  <si>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</si>
  <si>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</si>
  <si>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</si>
  <si>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</si>
  <si>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</si>
  <si>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</si>
  <si>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</si>
  <si>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</si>
  <si>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</si>
  <si>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</si>
  <si>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</si>
  <si>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</si>
  <si>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</si>
  <si>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</si>
  <si>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</si>
  <si>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</si>
  <si>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</si>
  <si>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</si>
  <si>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</si>
  <si>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</si>
  <si>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</si>
  <si>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</si>
  <si>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</si>
  <si>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</si>
  <si>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</si>
  <si>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</si>
  <si>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</si>
  <si>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</si>
  <si>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</si>
  <si>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</si>
  <si>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</si>
  <si>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</si>
  <si>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</si>
  <si>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</si>
  <si>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</si>
  <si>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</si>
  <si>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</si>
  <si>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</si>
  <si>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</si>
  <si>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</si>
  <si>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</si>
  <si>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</si>
  <si>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</si>
  <si>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</si>
  <si>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</si>
  <si>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</si>
  <si>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</si>
  <si>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</si>
  <si>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</si>
  <si>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</si>
  <si>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</si>
  <si>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</si>
  <si>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</si>
  <si>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</si>
  <si>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</si>
  <si>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</si>
  <si>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</si>
  <si>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</si>
  <si>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</si>
  <si>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</si>
  <si>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</si>
  <si>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</si>
  <si>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</si>
  <si>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</si>
  <si>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</si>
  <si>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</si>
  <si>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</si>
  <si>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</si>
  <si>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</si>
  <si>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</si>
  <si>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</si>
  <si>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</si>
  <si>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</si>
  <si>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</si>
  <si>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</si>
  <si>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</si>
  <si>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</si>
  <si>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</si>
  <si>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</si>
  <si>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</si>
  <si>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</si>
  <si>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</si>
  <si>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</si>
  <si>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</si>
  <si>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</si>
  <si>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</si>
  <si>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</si>
  <si>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</si>
  <si>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</si>
  <si>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</si>
  <si>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</si>
  <si>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</si>
  <si>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</si>
  <si>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</si>
  <si>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</si>
  <si>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</si>
  <si>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</si>
  <si>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</si>
  <si>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</si>
  <si>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</si>
  <si>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</si>
  <si>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</si>
  <si>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</si>
  <si>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</si>
  <si>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</si>
  <si>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</si>
  <si>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</si>
  <si>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</si>
  <si>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</si>
  <si>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</si>
  <si>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</si>
  <si>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</si>
  <si>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</si>
  <si>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</si>
  <si>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</si>
  <si>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</si>
  <si>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</si>
  <si>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</si>
  <si>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</si>
  <si>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</si>
  <si>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</si>
  <si>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</si>
  <si>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</si>
  <si>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</si>
  <si>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</si>
  <si>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</si>
  <si>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</si>
  <si>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</si>
  <si>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</si>
  <si>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</si>
  <si>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</si>
  <si>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</si>
  <si>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</si>
  <si>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</si>
  <si>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</si>
  <si>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</si>
  <si>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</si>
  <si>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</si>
  <si>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</si>
  <si>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</si>
  <si>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</si>
  <si>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</si>
  <si>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</si>
  <si>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</si>
  <si>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</si>
  <si>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</si>
  <si>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</si>
  <si>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</si>
  <si>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</si>
  <si>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</si>
  <si>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</si>
  <si>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</si>
  <si>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</si>
  <si>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</si>
  <si>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</si>
  <si>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</si>
  <si>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</si>
  <si>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</si>
  <si>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</si>
  <si>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</si>
  <si>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</si>
  <si>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</si>
  <si>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</si>
  <si>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</si>
  <si>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</si>
  <si>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</si>
  <si>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</si>
  <si>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</si>
  <si>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</si>
  <si>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</si>
  <si>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</si>
  <si>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</si>
  <si>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</si>
  <si>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</si>
  <si>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</si>
  <si>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</si>
  <si>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</si>
  <si>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</si>
  <si>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</si>
  <si>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</si>
  <si>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</si>
  <si>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</si>
  <si>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</si>
  <si>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</si>
  <si>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</si>
  <si>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</si>
  <si>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</si>
  <si>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</si>
  <si>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</si>
  <si>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</si>
  <si>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</si>
  <si>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</si>
  <si>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</si>
  <si>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</si>
  <si>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</si>
  <si>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</si>
  <si>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</si>
  <si>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</si>
  <si>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</si>
  <si>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</si>
  <si>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</si>
  <si>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</si>
  <si>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</si>
  <si>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</si>
  <si>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</si>
  <si>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</si>
  <si>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</si>
  <si>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</si>
  <si>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</si>
  <si>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</si>
  <si>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</si>
  <si>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</si>
  <si>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</si>
  <si>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</si>
  <si>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</si>
  <si>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</si>
  <si>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</si>
  <si>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</si>
  <si>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</si>
  <si>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</si>
  <si>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</si>
  <si>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</si>
  <si>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</si>
  <si>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</si>
  <si>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</si>
  <si>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</si>
  <si>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</si>
  <si>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</si>
  <si>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</si>
  <si>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</si>
  <si>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</si>
  <si>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</si>
  <si>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</si>
  <si>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</si>
  <si>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</si>
  <si>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</si>
  <si>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</si>
  <si>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</si>
  <si>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</si>
  <si>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</si>
  <si>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</si>
  <si>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</si>
  <si>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</si>
  <si>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</si>
  <si>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</si>
  <si>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</si>
  <si>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</si>
  <si>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</si>
  <si>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</si>
  <si>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</si>
  <si>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</si>
  <si>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</si>
  <si>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</si>
  <si>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</si>
  <si>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</si>
  <si>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</si>
  <si>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</si>
  <si>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</si>
  <si>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</si>
  <si>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</si>
  <si>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</si>
  <si>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</si>
  <si>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</si>
  <si>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</si>
  <si>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</si>
  <si>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</si>
  <si>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</si>
  <si>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</si>
  <si>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</si>
  <si>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</si>
  <si>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</si>
  <si>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</si>
  <si>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</si>
  <si>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</si>
  <si>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</si>
  <si>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</si>
  <si>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</si>
  <si>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</si>
  <si>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</si>
  <si>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</si>
  <si>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</si>
  <si>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</si>
  <si>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</si>
  <si>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</si>
  <si>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</si>
  <si>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</si>
  <si>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</si>
  <si>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</si>
  <si>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</si>
  <si>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</si>
  <si>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</si>
  <si>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</si>
  <si>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</si>
  <si>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</si>
  <si>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</si>
  <si>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</si>
  <si>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</si>
  <si>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</si>
  <si>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</si>
  <si>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</si>
  <si>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</si>
  <si>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</si>
  <si>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</si>
  <si>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</si>
  <si>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</si>
  <si>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</si>
  <si>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</si>
  <si>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</si>
  <si>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</si>
  <si>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</si>
  <si>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</si>
  <si>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</si>
  <si>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</si>
  <si>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</si>
  <si>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</si>
  <si>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</si>
  <si>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</si>
  <si>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</si>
  <si>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</si>
  <si>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</si>
  <si>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</si>
  <si>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</si>
  <si>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</si>
  <si>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</si>
  <si>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</si>
  <si>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</si>
  <si>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</si>
  <si>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</si>
  <si>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</si>
  <si>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</si>
  <si>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</si>
  <si>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</si>
  <si>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</si>
  <si>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</si>
  <si>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</si>
  <si>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</si>
  <si>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</si>
  <si>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</si>
  <si>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</si>
  <si>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</si>
  <si>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</si>
  <si>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</si>
  <si>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</si>
  <si>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</si>
  <si>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</si>
  <si>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</si>
  <si>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</si>
  <si>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</si>
  <si>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</si>
  <si>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</si>
  <si>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</si>
  <si>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</si>
  <si>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</si>
  <si>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</si>
  <si>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</si>
  <si>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</si>
  <si>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</si>
  <si>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</si>
  <si>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</si>
  <si>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</si>
  <si>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</si>
  <si>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</si>
  <si>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</si>
  <si>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</si>
  <si>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</si>
  <si>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</si>
  <si>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</si>
  <si>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</si>
  <si>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</si>
  <si>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</si>
  <si>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</si>
  <si>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</si>
  <si>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</si>
  <si>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</si>
  <si>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</si>
  <si>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</si>
  <si>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</si>
  <si>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</si>
  <si>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</si>
  <si>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</si>
  <si>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</si>
  <si>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</si>
  <si>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</si>
  <si>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</si>
  <si>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</si>
  <si>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</si>
  <si>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</si>
  <si>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</si>
  <si>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</si>
  <si>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</si>
  <si>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</si>
  <si>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</si>
  <si>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</si>
  <si>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</si>
  <si>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</si>
  <si>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</si>
  <si>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</si>
  <si>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</si>
  <si>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</si>
  <si>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</si>
  <si>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</si>
  <si>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</si>
  <si>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</si>
  <si>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</si>
  <si>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</si>
  <si>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</si>
  <si>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</si>
  <si>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</si>
  <si>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</si>
  <si>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</si>
  <si>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</si>
  <si>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</si>
  <si>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</si>
  <si>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</si>
  <si>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</si>
  <si>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</si>
  <si>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</si>
  <si>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</si>
  <si>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</si>
  <si>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</si>
  <si>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</si>
  <si>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</si>
  <si>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</si>
  <si>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</si>
  <si>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</si>
  <si>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</si>
  <si>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</si>
  <si>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</si>
  <si>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</si>
  <si>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</si>
  <si>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</si>
  <si>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</si>
  <si>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</si>
  <si>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</si>
  <si>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</si>
  <si>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</si>
  <si>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</si>
  <si>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</si>
  <si>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</si>
  <si>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</si>
  <si>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</si>
  <si>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</si>
  <si>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</si>
  <si>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</si>
  <si>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</si>
  <si>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</si>
  <si>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</si>
  <si>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</si>
  <si>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</si>
  <si>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</si>
  <si>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</si>
  <si>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</si>
  <si>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</si>
  <si>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</si>
  <si>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</si>
  <si>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</si>
  <si>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</si>
  <si>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</si>
  <si>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</si>
  <si>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</si>
  <si>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</si>
  <si>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</si>
  <si>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</si>
  <si>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</si>
  <si>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</si>
  <si>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</si>
  <si>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</si>
  <si>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</si>
  <si>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</si>
  <si>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</si>
  <si>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</si>
  <si>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</si>
  <si>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</si>
  <si>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</si>
  <si>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</si>
  <si>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</si>
  <si>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</si>
  <si>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</si>
  <si>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</si>
  <si>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</si>
  <si>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</si>
  <si>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</si>
  <si>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</si>
  <si>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</si>
  <si>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</si>
  <si>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</si>
  <si>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</si>
  <si>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</si>
  <si>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</si>
  <si>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</si>
  <si>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</si>
  <si>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</si>
  <si>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</si>
  <si>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</si>
  <si>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</si>
  <si>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</si>
  <si>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</si>
  <si>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</si>
  <si>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</si>
  <si>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</si>
  <si>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</si>
  <si>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</si>
  <si>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</si>
  <si>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</si>
  <si>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</si>
  <si>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</si>
  <si>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</si>
  <si>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</si>
  <si>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</si>
  <si>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</si>
  <si>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</si>
  <si>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</si>
  <si>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</si>
  <si>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</si>
  <si>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</si>
  <si>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</si>
  <si>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</si>
  <si>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</si>
  <si>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</si>
  <si>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</si>
  <si>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</si>
  <si>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</si>
  <si>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</si>
  <si>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</si>
  <si>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</si>
  <si>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</si>
  <si>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</si>
  <si>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</si>
  <si>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</si>
  <si>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</si>
  <si>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</si>
  <si>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</si>
  <si>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</si>
  <si>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</si>
  <si>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</si>
  <si>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</si>
  <si>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</si>
  <si>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</si>
  <si>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</si>
  <si>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</si>
  <si>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</si>
  <si>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</si>
  <si>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</si>
  <si>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</si>
  <si>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</si>
  <si>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</si>
  <si>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</si>
  <si>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</si>
  <si>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</si>
  <si>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</si>
  <si>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</si>
  <si>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</si>
  <si>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</si>
  <si>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</si>
  <si>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</si>
  <si>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</si>
  <si>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</si>
  <si>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</si>
  <si>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</si>
  <si>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</si>
  <si>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</si>
  <si>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</si>
  <si>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</si>
  <si>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</si>
  <si>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</si>
  <si>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</si>
  <si>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</si>
  <si>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</si>
  <si>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</si>
  <si>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</si>
  <si>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</si>
  <si>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</si>
  <si>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</si>
  <si>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</si>
  <si>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</si>
  <si>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</si>
  <si>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</si>
  <si>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</si>
  <si>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</si>
  <si>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</si>
  <si>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</si>
  <si>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</si>
  <si>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</si>
  <si>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</si>
  <si>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</si>
  <si>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</si>
  <si>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</si>
  <si>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</si>
  <si>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</si>
  <si>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</si>
  <si>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</si>
  <si>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</si>
  <si>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</si>
  <si>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</si>
  <si>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</si>
  <si>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</si>
  <si>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</si>
  <si>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</si>
  <si>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</si>
  <si>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</si>
  <si>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</si>
  <si>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</si>
  <si>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</si>
  <si>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</si>
  <si>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</si>
  <si>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</si>
  <si>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</si>
  <si>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</si>
  <si>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</si>
  <si>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</si>
  <si>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</si>
  <si>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</si>
  <si>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</si>
  <si>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</si>
  <si>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</si>
  <si>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</si>
  <si>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</si>
  <si>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</si>
  <si>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</si>
  <si>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</si>
  <si>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</si>
  <si>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</si>
  <si>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</si>
  <si>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</si>
  <si>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</si>
  <si>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</si>
  <si>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</si>
  <si>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</si>
  <si>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</si>
  <si>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</si>
  <si>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</si>
  <si>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</si>
  <si>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</si>
  <si>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</si>
  <si>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</si>
  <si>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</si>
  <si>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</si>
  <si>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</si>
  <si>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</si>
  <si>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</si>
  <si>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</si>
  <si>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</si>
  <si>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</si>
  <si>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</si>
  <si>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</si>
  <si>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</si>
  <si>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</si>
  <si>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</si>
  <si>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</si>
  <si>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</si>
  <si>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</si>
  <si>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</si>
  <si>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</si>
  <si>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</si>
  <si>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</si>
  <si>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</si>
  <si>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</si>
  <si>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</si>
  <si>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</si>
  <si>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</si>
  <si>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</si>
  <si>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</si>
  <si>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</si>
  <si>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</si>
  <si>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</si>
  <si>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</si>
  <si>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</si>
  <si>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</si>
  <si>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</si>
  <si>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</si>
  <si>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</si>
  <si>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</si>
  <si>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</si>
  <si>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</si>
  <si>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</si>
  <si>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</si>
  <si>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</si>
  <si>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</si>
  <si>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</si>
  <si>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</si>
  <si>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</si>
  <si>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</si>
  <si>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</si>
  <si>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</si>
  <si>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</si>
  <si>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</si>
  <si>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</si>
  <si>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</si>
  <si>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</si>
  <si>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</si>
  <si>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</si>
  <si>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</si>
  <si>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</si>
  <si>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</si>
  <si>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</si>
  <si>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</si>
  <si>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</si>
  <si>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</si>
  <si>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</si>
  <si>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</si>
  <si>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</si>
  <si>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</si>
  <si>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</si>
  <si>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</si>
  <si>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</si>
  <si>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</si>
  <si>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</si>
  <si>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</si>
  <si>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</si>
  <si>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</si>
  <si>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</si>
  <si>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</si>
  <si>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</si>
  <si>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</si>
  <si>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</si>
  <si>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</si>
  <si>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</si>
  <si>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</si>
  <si>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</si>
  <si>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</si>
  <si>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</si>
  <si>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</si>
  <si>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</si>
  <si>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</si>
  <si>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</si>
  <si>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</si>
  <si>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</si>
  <si>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</si>
  <si>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</si>
  <si>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</si>
  <si>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</si>
  <si>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</si>
  <si>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</si>
  <si>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</si>
  <si>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</si>
  <si>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</si>
  <si>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</si>
  <si>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</si>
  <si>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</si>
  <si>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</si>
  <si>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</si>
  <si>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</si>
  <si>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</si>
  <si>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</si>
  <si>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</si>
  <si>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</si>
  <si>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</si>
  <si>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</si>
  <si>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</si>
  <si>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</si>
  <si>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</si>
  <si>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</si>
  <si>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</si>
  <si>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</si>
  <si>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</si>
  <si>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</si>
  <si>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</si>
  <si>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</si>
  <si>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</si>
  <si>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</si>
  <si>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</si>
  <si>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</si>
  <si>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</si>
  <si>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</si>
  <si>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</si>
  <si>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</si>
  <si>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</si>
  <si>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</si>
  <si>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</si>
  <si>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</si>
  <si>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</si>
  <si>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</si>
  <si>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</si>
  <si>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</si>
  <si>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</si>
  <si>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</si>
  <si>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</si>
  <si>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</si>
  <si>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</si>
  <si>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</si>
  <si>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</si>
  <si>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</si>
  <si>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</si>
  <si>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</si>
  <si>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</si>
  <si>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</si>
  <si>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</si>
  <si>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</si>
  <si>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</si>
  <si>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</si>
  <si>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</si>
  <si>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</si>
  <si>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</si>
  <si>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</si>
  <si>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</si>
  <si>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</si>
  <si>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</si>
  <si>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</si>
  <si>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</si>
  <si>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</si>
  <si>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</si>
  <si>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</si>
  <si>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</si>
  <si>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</si>
  <si>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</si>
  <si>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</si>
  <si>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</si>
  <si>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</si>
  <si>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</si>
  <si>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</si>
  <si>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</si>
  <si>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</si>
  <si>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</si>
  <si>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</si>
  <si>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</si>
  <si>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</si>
  <si>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</si>
  <si>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</si>
  <si>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</si>
  <si>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</si>
  <si>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</si>
  <si>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</si>
  <si>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</si>
  <si>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</si>
  <si>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</si>
  <si>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</si>
  <si>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</si>
  <si>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</si>
  <si>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</si>
  <si>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</si>
  <si>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</si>
  <si>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</si>
  <si>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</si>
  <si>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</si>
  <si>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</si>
  <si>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</si>
  <si>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</si>
  <si>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</si>
  <si>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</si>
  <si>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</si>
  <si>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</si>
  <si>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</si>
  <si>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</si>
  <si>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</si>
  <si>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</si>
  <si>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</si>
  <si>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</si>
  <si>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</si>
  <si>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</si>
  <si>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</si>
  <si>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</si>
  <si>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</si>
  <si>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</si>
  <si>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</si>
  <si>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</si>
  <si>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</si>
  <si>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</si>
  <si>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</si>
  <si>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</si>
  <si>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</si>
  <si>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</si>
  <si>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</si>
  <si>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</si>
  <si>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</si>
  <si>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</si>
  <si>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</si>
  <si>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</si>
  <si>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</si>
  <si>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</si>
  <si>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</si>
  <si>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</si>
  <si>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</si>
  <si>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</si>
  <si>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</si>
  <si>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</si>
  <si>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</si>
  <si>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</si>
  <si>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</si>
  <si>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</si>
  <si>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</si>
  <si>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</si>
  <si>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</si>
  <si>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</si>
  <si>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</si>
  <si>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</si>
  <si>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</si>
  <si>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</si>
  <si>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</si>
  <si>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</si>
  <si>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</si>
  <si>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</si>
  <si>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</si>
  <si>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</si>
  <si>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</si>
  <si>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</si>
  <si>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</si>
  <si>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</si>
  <si>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</si>
  <si>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</si>
  <si>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</si>
  <si>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</si>
  <si>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</si>
  <si>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</si>
  <si>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</si>
  <si>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</si>
  <si>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</si>
  <si>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</si>
  <si>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</si>
  <si>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</si>
  <si>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</si>
  <si>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</si>
  <si>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</si>
  <si>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</si>
  <si>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</si>
  <si>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</si>
  <si>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</si>
  <si>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</si>
  <si>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</si>
  <si>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</si>
  <si>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</si>
  <si>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</si>
  <si>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</si>
  <si>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</si>
  <si>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</si>
  <si>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</si>
  <si>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</si>
  <si>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</si>
  <si>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</si>
  <si>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</si>
  <si>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</si>
  <si>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</si>
  <si>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</si>
  <si>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</si>
  <si>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</si>
  <si>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</si>
  <si>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</si>
  <si>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</si>
  <si>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</si>
  <si>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</si>
  <si>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</si>
  <si>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</si>
  <si>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</si>
  <si>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</si>
  <si>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</si>
  <si>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</si>
  <si>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</si>
  <si>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</si>
  <si>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</si>
  <si>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</si>
  <si>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</si>
  <si>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</si>
  <si>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</si>
  <si>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</si>
  <si>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</si>
  <si>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</si>
  <si>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</si>
  <si>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</si>
  <si>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</si>
  <si>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</si>
  <si>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</si>
  <si>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</si>
  <si>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</si>
  <si>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</si>
  <si>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</si>
  <si>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</si>
  <si>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</si>
  <si>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</si>
  <si>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</si>
  <si>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</si>
  <si>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</si>
  <si>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</si>
  <si>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</si>
  <si>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</si>
  <si>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</si>
  <si>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</si>
  <si>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</si>
  <si>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</si>
  <si>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</si>
  <si>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</si>
  <si>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</si>
  <si>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</si>
  <si>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</si>
  <si>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</si>
  <si>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</si>
  <si>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</si>
  <si>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</si>
  <si>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</si>
  <si>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</si>
  <si>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</si>
  <si>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</si>
  <si>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</si>
  <si>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</si>
  <si>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</si>
  <si>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</si>
  <si>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</si>
  <si>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</si>
  <si>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</si>
  <si>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</si>
  <si>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</si>
  <si>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</si>
  <si>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</si>
  <si>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</si>
  <si>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</si>
  <si>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</si>
  <si>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</si>
  <si>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</si>
  <si>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</si>
  <si>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</si>
  <si>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</si>
  <si>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</si>
  <si>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</si>
  <si>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</si>
  <si>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</si>
  <si>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</si>
  <si>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</si>
  <si>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</si>
  <si>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</si>
  <si>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</si>
  <si>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</si>
  <si>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</si>
  <si>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</si>
  <si>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</si>
  <si>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</si>
  <si>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</si>
  <si>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</si>
  <si>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</si>
  <si>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</si>
  <si>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</si>
  <si>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</si>
  <si>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</si>
  <si>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</si>
  <si>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</si>
  <si>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</si>
  <si>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</si>
  <si>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</si>
  <si>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</si>
  <si>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</si>
  <si>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</si>
  <si>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</si>
  <si>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</si>
  <si>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</si>
  <si>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</si>
  <si>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</si>
  <si>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</si>
  <si>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</si>
  <si>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</si>
  <si>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</si>
  <si>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</si>
  <si>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</si>
  <si>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</si>
  <si>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</si>
  <si>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</si>
  <si>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</si>
  <si>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</si>
  <si>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</si>
  <si>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</si>
  <si>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</si>
  <si>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</si>
  <si>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</si>
  <si>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</si>
  <si>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</si>
  <si>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</si>
  <si>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</si>
  <si>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</si>
  <si>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</si>
  <si>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</si>
  <si>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</si>
  <si>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</si>
  <si>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</si>
  <si>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</si>
  <si>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</si>
  <si>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</si>
  <si>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</si>
  <si>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</si>
  <si>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</si>
  <si>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</si>
  <si>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</si>
  <si>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</si>
  <si>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</si>
  <si>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</si>
  <si>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</si>
  <si>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</si>
  <si>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</si>
  <si>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</si>
  <si>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</si>
  <si>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</si>
  <si>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</si>
  <si>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</si>
  <si>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</si>
  <si>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</si>
  <si>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</si>
  <si>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</si>
  <si>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</si>
  <si>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</si>
  <si>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</si>
  <si>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</si>
  <si>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</si>
  <si>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</si>
  <si>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</si>
  <si>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</si>
  <si>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</si>
  <si>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</si>
  <si>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</si>
  <si>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</si>
  <si>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</si>
  <si>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</si>
  <si>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</si>
  <si>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</si>
  <si>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</si>
  <si>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</si>
  <si>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</si>
  <si>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</si>
  <si>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</si>
  <si>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</si>
  <si>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</si>
  <si>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</si>
  <si>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</si>
  <si>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</si>
  <si>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</si>
  <si>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</si>
  <si>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</si>
  <si>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</si>
  <si>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</si>
  <si>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</si>
  <si>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</si>
  <si>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</si>
  <si>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</si>
  <si>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</si>
  <si>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</si>
  <si>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</si>
  <si>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</si>
  <si>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</si>
  <si>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</si>
  <si>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</si>
  <si>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</si>
  <si>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</si>
  <si>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</si>
  <si>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</si>
  <si>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</si>
  <si>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</si>
  <si>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</si>
  <si>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</si>
  <si>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</si>
  <si>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</si>
  <si>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</si>
  <si>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</si>
  <si>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</si>
  <si>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</si>
  <si>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</si>
  <si>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</si>
  <si>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</si>
  <si>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</si>
  <si>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</si>
  <si>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</si>
  <si>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</si>
  <si>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</si>
  <si>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</si>
  <si>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</si>
  <si>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</si>
  <si>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</si>
  <si>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</si>
  <si>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</si>
  <si>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</si>
  <si>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</si>
  <si>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</si>
  <si>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</si>
  <si>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</si>
  <si>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</si>
  <si>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</si>
  <si>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</si>
  <si>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</si>
  <si>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</si>
  <si>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</si>
  <si>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</si>
  <si>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</si>
  <si>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</si>
  <si>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</si>
  <si>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</si>
  <si>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</si>
  <si>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</si>
  <si>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</si>
  <si>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</si>
  <si>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</si>
  <si>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</si>
  <si>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</si>
  <si>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</si>
  <si>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</si>
  <si>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</si>
  <si>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</si>
  <si>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</si>
  <si>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</si>
  <si>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</si>
  <si>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</si>
  <si>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</si>
  <si>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</si>
  <si>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</si>
  <si>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</si>
  <si>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</si>
  <si>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</si>
  <si>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</si>
  <si>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</si>
  <si>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</si>
  <si>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</si>
  <si>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</si>
  <si>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</si>
  <si>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</si>
  <si>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</si>
  <si>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</si>
  <si>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</si>
  <si>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</si>
  <si>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</si>
  <si>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</si>
  <si>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</si>
  <si>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</si>
  <si>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</si>
  <si>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</si>
  <si>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</si>
  <si>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</si>
  <si>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</si>
  <si>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</si>
  <si>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</si>
  <si>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</si>
  <si>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</si>
  <si>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</si>
  <si>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</si>
  <si>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</si>
  <si>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</si>
  <si>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</si>
  <si>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</si>
  <si>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</si>
  <si>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</si>
  <si>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</si>
  <si>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</si>
  <si>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</si>
  <si>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</si>
  <si>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</si>
  <si>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</si>
  <si>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</si>
  <si>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</si>
  <si>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</si>
  <si>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</si>
  <si>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</si>
  <si>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</si>
  <si>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</si>
  <si>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</si>
  <si>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</si>
  <si>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</si>
  <si>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</si>
  <si>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</si>
  <si>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</si>
  <si>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</si>
  <si>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</si>
  <si>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</si>
  <si>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</si>
  <si>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</si>
  <si>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</si>
  <si>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</si>
  <si>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</si>
  <si>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</si>
  <si>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</si>
  <si>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</si>
  <si>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</si>
  <si>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</si>
  <si>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</si>
  <si>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</si>
  <si>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</si>
  <si>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</si>
  <si>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</si>
  <si>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</si>
  <si>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</si>
  <si>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</si>
  <si>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</si>
  <si>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</si>
  <si>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</si>
  <si>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</si>
  <si>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</si>
  <si>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</si>
  <si>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</si>
  <si>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</si>
  <si>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</si>
  <si>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</si>
  <si>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</si>
  <si>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</si>
  <si>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</si>
  <si>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</si>
  <si>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</si>
  <si>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</si>
  <si>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</si>
  <si>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</si>
  <si>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</si>
  <si>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</si>
  <si>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</si>
  <si>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</si>
  <si>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</si>
  <si>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</si>
  <si>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</si>
  <si>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</si>
  <si>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</si>
  <si>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</si>
  <si>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</si>
  <si>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</si>
  <si>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</si>
  <si>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</si>
  <si>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</si>
  <si>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</si>
  <si>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</si>
  <si>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</si>
  <si>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</si>
  <si>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</si>
  <si>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</si>
  <si>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</si>
  <si>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</si>
  <si>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</si>
  <si>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</si>
  <si>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</si>
  <si>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</si>
  <si>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</si>
  <si>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</si>
  <si>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</si>
  <si>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</si>
  <si>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</si>
  <si>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</si>
  <si>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</si>
  <si>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</si>
  <si>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</si>
  <si>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</si>
  <si>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</si>
  <si>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</si>
  <si>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</si>
  <si>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</si>
  <si>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</si>
  <si>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</si>
  <si>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</si>
  <si>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</si>
  <si>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</si>
  <si>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</si>
  <si>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</si>
  <si>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</si>
  <si>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</si>
  <si>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</si>
  <si>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</si>
  <si>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</si>
  <si>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</si>
  <si>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</si>
  <si>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</si>
  <si>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</si>
  <si>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</si>
  <si>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</si>
  <si>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</si>
  <si>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</si>
  <si>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</si>
  <si>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</si>
  <si>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</si>
  <si>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</si>
  <si>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</si>
  <si>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</si>
  <si>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</si>
  <si>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</si>
  <si>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</si>
  <si>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</si>
  <si>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</si>
  <si>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</si>
  <si>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</si>
  <si>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</si>
  <si>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</si>
  <si>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</si>
  <si>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</si>
  <si>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</si>
  <si>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</si>
  <si>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</si>
  <si>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</si>
  <si>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</si>
  <si>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</si>
  <si>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</si>
  <si>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</si>
  <si>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</si>
  <si>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</si>
  <si>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</si>
  <si>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</si>
  <si>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</si>
  <si>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</si>
  <si>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</si>
  <si>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</si>
  <si>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</si>
  <si>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</si>
  <si>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</si>
  <si>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</si>
  <si>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</si>
  <si>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</si>
  <si>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</si>
  <si>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</si>
  <si>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</si>
  <si>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</si>
  <si>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</si>
  <si>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</si>
  <si>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</si>
  <si>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</si>
  <si>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</si>
  <si>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</si>
  <si>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</si>
  <si>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</si>
  <si>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</si>
  <si>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</si>
  <si>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</si>
  <si>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</si>
  <si>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</si>
  <si>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</si>
  <si>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</si>
  <si>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</si>
  <si>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</si>
  <si>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</si>
  <si>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</si>
  <si>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</si>
  <si>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</si>
  <si>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</si>
  <si>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</si>
  <si>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</si>
  <si>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</si>
  <si>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</si>
  <si>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</si>
  <si>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</si>
  <si>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</si>
  <si>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</si>
  <si>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</si>
  <si>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</si>
  <si>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</si>
  <si>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</si>
  <si>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</si>
  <si>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</si>
  <si>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</si>
  <si>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</si>
  <si>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</si>
  <si>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</si>
  <si>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</si>
  <si>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</si>
  <si>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</si>
  <si>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</si>
  <si>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</si>
  <si>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</si>
  <si>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</si>
  <si>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</si>
  <si>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</si>
  <si>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</si>
  <si>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</si>
  <si>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</si>
  <si>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</si>
  <si>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</si>
  <si>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</si>
  <si>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</si>
  <si>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</si>
  <si>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</si>
  <si>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</si>
  <si>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</si>
  <si>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</si>
  <si>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</si>
  <si>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</si>
  <si>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</si>
  <si>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</si>
  <si>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</si>
  <si>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</si>
  <si>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</si>
  <si>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</si>
  <si>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</si>
  <si>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</si>
  <si>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</si>
  <si>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</si>
  <si>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</si>
  <si>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</si>
  <si>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</si>
  <si>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</si>
  <si>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</si>
  <si>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</si>
  <si>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</si>
  <si>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</si>
  <si>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</si>
  <si>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</si>
  <si>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</si>
  <si>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</si>
  <si>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</si>
  <si>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</si>
  <si>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</si>
  <si>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</si>
  <si>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</si>
  <si>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</si>
  <si>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</si>
  <si>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</si>
  <si>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</si>
  <si>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</si>
  <si>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</si>
  <si>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</si>
  <si>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</si>
  <si>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</si>
  <si>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</si>
  <si>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</si>
  <si>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</si>
  <si>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</si>
  <si>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</si>
  <si>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</si>
  <si>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</si>
  <si>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</si>
  <si>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</si>
  <si>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</si>
  <si>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</si>
  <si>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</si>
  <si>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</si>
  <si>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</si>
  <si>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</si>
  <si>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</si>
  <si>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</si>
  <si>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</si>
  <si>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</si>
  <si>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</si>
  <si>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</si>
  <si>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</si>
  <si>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</si>
  <si>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</si>
  <si>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</si>
  <si>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</si>
  <si>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</si>
  <si>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</si>
  <si>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</si>
  <si>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</si>
  <si>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</si>
  <si>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</si>
  <si>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</si>
  <si>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</si>
  <si>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</si>
  <si>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</si>
  <si>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</si>
  <si>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</si>
  <si>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</si>
  <si>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</si>
  <si>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</si>
  <si>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</si>
  <si>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</si>
  <si>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</si>
  <si>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</si>
  <si>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</si>
  <si>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</si>
  <si>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</si>
  <si>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</si>
  <si>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</si>
  <si>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</si>
  <si>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</si>
  <si>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</si>
  <si>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</si>
  <si>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</si>
  <si>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</si>
  <si>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</si>
  <si>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</si>
  <si>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</si>
  <si>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</si>
  <si>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</si>
  <si>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</si>
  <si>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</si>
  <si>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</si>
  <si>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</si>
  <si>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</si>
  <si>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</si>
  <si>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</si>
  <si>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</si>
  <si>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</si>
  <si>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</si>
  <si>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</si>
  <si>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</si>
  <si>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</si>
  <si>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</si>
  <si>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</si>
  <si>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</si>
  <si>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</si>
  <si>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</si>
  <si>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</si>
  <si>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</si>
  <si>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</si>
  <si>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</si>
  <si>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</si>
  <si>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</si>
  <si>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</si>
  <si>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</si>
  <si>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</si>
  <si>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</si>
  <si>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</si>
  <si>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</si>
  <si>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</si>
  <si>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</si>
  <si>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</si>
  <si>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</si>
  <si>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</si>
  <si>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</si>
  <si>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</si>
  <si>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</si>
  <si>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</si>
  <si>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</si>
  <si>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</si>
  <si>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</si>
  <si>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</si>
  <si>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</si>
  <si>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</si>
  <si>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</si>
  <si>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</si>
  <si>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</si>
  <si>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</si>
  <si>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</si>
  <si>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</si>
  <si>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</si>
  <si>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</si>
  <si>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</si>
  <si>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</si>
  <si>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</si>
  <si>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</si>
  <si>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</si>
  <si>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</si>
  <si>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</si>
  <si>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</si>
  <si>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</si>
  <si>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</si>
  <si>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</si>
  <si>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</si>
  <si>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</si>
  <si>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</si>
  <si>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</si>
  <si>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</si>
  <si>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</si>
  <si>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</si>
  <si>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</si>
  <si>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</si>
  <si>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</si>
  <si>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</si>
  <si>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</si>
  <si>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</si>
  <si>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</si>
  <si>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</si>
  <si>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</si>
  <si>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</si>
  <si>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</si>
  <si>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</si>
  <si>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</si>
  <si>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</si>
  <si>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</si>
  <si>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</si>
  <si>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</si>
  <si>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</si>
  <si>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</si>
  <si>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</si>
  <si>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</si>
  <si>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</si>
  <si>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</si>
  <si>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</si>
  <si>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</si>
  <si>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</si>
  <si>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</si>
  <si>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</si>
  <si>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</si>
  <si>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</si>
  <si>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</si>
  <si>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</si>
  <si>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</si>
  <si>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</si>
  <si>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</si>
  <si>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</si>
  <si>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</si>
  <si>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</si>
  <si>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</si>
  <si>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</si>
  <si>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</si>
  <si>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</si>
  <si>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</si>
  <si>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</si>
  <si>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</si>
  <si>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</si>
  <si>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</si>
  <si>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</si>
  <si>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</si>
  <si>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</si>
  <si>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</si>
  <si>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</si>
  <si>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</si>
  <si>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</si>
  <si>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</si>
  <si>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</si>
  <si>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</si>
  <si>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</si>
  <si>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</si>
  <si>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</si>
  <si>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</si>
  <si>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</si>
  <si>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</si>
  <si>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</si>
  <si>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</si>
  <si>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</si>
  <si>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</si>
  <si>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</si>
  <si>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</si>
  <si>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</si>
  <si>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</si>
  <si>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</si>
  <si>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</si>
  <si>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</si>
  <si>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</si>
  <si>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</si>
  <si>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</si>
  <si>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</si>
  <si>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</si>
  <si>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</si>
  <si>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</si>
  <si>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</si>
  <si>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</si>
  <si>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</si>
  <si>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</si>
  <si>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</si>
  <si>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</si>
  <si>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</si>
  <si>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</si>
  <si>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</si>
  <si>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</si>
  <si>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</si>
  <si>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</si>
  <si>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</si>
  <si>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</si>
  <si>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</si>
  <si>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</si>
  <si>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</si>
  <si>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</si>
  <si>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</si>
  <si>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</si>
  <si>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</si>
  <si>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</si>
  <si>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</si>
  <si>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</si>
  <si>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</si>
  <si>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</si>
  <si>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</si>
  <si>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</si>
  <si>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</si>
  <si>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</si>
  <si>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</si>
  <si>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</si>
  <si>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</si>
  <si>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</si>
  <si>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</si>
  <si>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</si>
  <si>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</si>
  <si>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</si>
  <si>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</si>
  <si>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</si>
  <si>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</si>
  <si>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</si>
  <si>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</si>
  <si>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</si>
  <si>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</si>
  <si>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</si>
  <si>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</si>
  <si>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</si>
  <si>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</si>
  <si>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</si>
  <si>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</si>
  <si>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</si>
  <si>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</si>
  <si>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</si>
  <si>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</si>
  <si>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</si>
  <si>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</si>
  <si>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</si>
  <si>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</si>
  <si>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</si>
  <si>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</si>
  <si>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</si>
  <si>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</si>
  <si>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</si>
  <si>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</si>
  <si>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</si>
  <si>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</si>
  <si>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</si>
  <si>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</si>
  <si>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</si>
  <si>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</si>
  <si>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</si>
  <si>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</si>
  <si>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</si>
  <si>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</si>
  <si>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</si>
  <si>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</si>
  <si>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</si>
  <si>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</si>
  <si>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</si>
  <si>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</si>
  <si>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</si>
  <si>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</si>
  <si>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</si>
  <si>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</si>
  <si>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</si>
  <si>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</si>
  <si>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</si>
  <si>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</si>
  <si>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</si>
  <si>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</si>
  <si>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</si>
  <si>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</si>
  <si>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</si>
  <si>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</si>
  <si>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</si>
  <si>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</si>
  <si>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</si>
  <si>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</si>
  <si>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</si>
  <si>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</si>
  <si>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</si>
  <si>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</si>
  <si>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</si>
  <si>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</si>
  <si>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</si>
  <si>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</si>
  <si>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</si>
  <si>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</si>
  <si>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</si>
  <si>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</si>
  <si>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</si>
  <si>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</si>
  <si>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</si>
  <si>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</si>
  <si>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</si>
  <si>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</si>
  <si>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</si>
  <si>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</si>
  <si>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</si>
  <si>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</si>
  <si>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</si>
  <si>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</si>
  <si>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</si>
  <si>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</si>
  <si>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</si>
  <si>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</si>
  <si>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</si>
  <si>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</si>
  <si>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</si>
  <si>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</si>
  <si>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</si>
  <si>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</si>
  <si>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</si>
  <si>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</si>
  <si>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</si>
  <si>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</si>
  <si>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</si>
  <si>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</si>
  <si>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</si>
  <si>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</si>
  <si>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</si>
  <si>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</si>
  <si>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</si>
  <si>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</si>
  <si>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</si>
  <si>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</si>
  <si>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</si>
  <si>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</si>
  <si>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</si>
  <si>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</si>
  <si>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</si>
  <si>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</si>
  <si>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</si>
  <si>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</si>
  <si>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</si>
  <si>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</si>
  <si>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</si>
  <si>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</si>
  <si>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</si>
  <si>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</si>
  <si>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</si>
  <si>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</si>
  <si>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</si>
  <si>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</si>
  <si>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</si>
  <si>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</si>
  <si>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</si>
  <si>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</si>
  <si>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</si>
  <si>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</si>
  <si>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</si>
  <si>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</si>
  <si>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</si>
  <si>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</si>
  <si>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</si>
  <si>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</si>
  <si>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</si>
  <si>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</si>
  <si>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</si>
  <si>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</si>
  <si>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</si>
  <si>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</si>
  <si>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</si>
  <si>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</si>
  <si>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</si>
  <si>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</si>
  <si>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</si>
  <si>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</si>
  <si>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</si>
  <si>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</si>
  <si>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</si>
  <si>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</si>
  <si>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</si>
  <si>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</si>
  <si>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</si>
  <si>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</si>
  <si>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</si>
  <si>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</si>
  <si>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</si>
  <si>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</si>
  <si>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</si>
  <si>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</si>
  <si>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</si>
  <si>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</si>
  <si>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</si>
  <si>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</si>
  <si>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</si>
  <si>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</si>
  <si>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</si>
  <si>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</si>
  <si>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</si>
  <si>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</si>
  <si>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</si>
  <si>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</si>
  <si>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</si>
  <si>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</si>
  <si>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</si>
  <si>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</si>
  <si>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</si>
  <si>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</si>
  <si>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</si>
  <si>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</si>
  <si>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</si>
  <si>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</si>
  <si>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</si>
  <si>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</si>
  <si>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</si>
  <si>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</si>
  <si>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</si>
  <si>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</si>
  <si>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</si>
  <si>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</si>
  <si>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</si>
  <si>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</si>
  <si>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</si>
  <si>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</si>
  <si>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</si>
  <si>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</si>
  <si>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</si>
  <si>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</si>
  <si>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</si>
  <si>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</si>
  <si>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</si>
  <si>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</si>
  <si>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</si>
  <si>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</si>
  <si>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</si>
  <si>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</si>
  <si>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</si>
  <si>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</si>
  <si>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</si>
  <si>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</si>
  <si>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</si>
  <si>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</si>
  <si>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</si>
  <si>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</si>
  <si>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</si>
  <si>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</si>
  <si>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</si>
  <si>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</si>
  <si>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</si>
  <si>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</si>
  <si>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</si>
  <si>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</si>
  <si>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</si>
  <si>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</si>
  <si>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</si>
  <si>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</si>
  <si>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</si>
  <si>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</si>
  <si>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</si>
  <si>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</si>
  <si>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</si>
  <si>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</si>
  <si>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</si>
  <si>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</si>
  <si>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</si>
  <si>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</si>
  <si>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</si>
  <si>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</si>
  <si>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</si>
  <si>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</si>
  <si>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</si>
  <si>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</si>
  <si>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</si>
  <si>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</si>
  <si>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</si>
  <si>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</si>
  <si>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</si>
  <si>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</si>
  <si>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</si>
  <si>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</si>
  <si>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</si>
  <si>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</si>
  <si>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</si>
  <si>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</si>
  <si>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</si>
  <si>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</si>
  <si>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</si>
  <si>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</si>
  <si>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</si>
  <si>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</si>
  <si>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</si>
  <si>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</si>
  <si>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</si>
  <si>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</si>
  <si>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</si>
  <si>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</si>
  <si>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</si>
  <si>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</si>
  <si>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</si>
  <si>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</si>
  <si>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</si>
  <si>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</si>
  <si>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</si>
  <si>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</si>
  <si>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</si>
  <si>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</si>
  <si>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</si>
  <si>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</si>
  <si>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</si>
  <si>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</si>
  <si>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</si>
  <si>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</si>
  <si>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</si>
  <si>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</si>
  <si>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</si>
  <si>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</si>
  <si>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</si>
  <si>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</si>
  <si>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</si>
  <si>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</si>
  <si>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</si>
  <si>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</si>
  <si>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</si>
  <si>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</si>
  <si>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</si>
  <si>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</si>
  <si>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</si>
  <si>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</si>
  <si>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</si>
  <si>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</si>
  <si>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</si>
  <si>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</si>
  <si>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</si>
  <si>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</si>
  <si>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</si>
  <si>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</si>
  <si>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</si>
  <si>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</si>
  <si>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</si>
  <si>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</si>
  <si>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</si>
  <si>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</si>
  <si>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</si>
  <si>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</si>
  <si>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</si>
  <si>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</si>
  <si>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</si>
  <si>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</si>
  <si>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</si>
  <si>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</si>
  <si>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</si>
  <si>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</si>
  <si>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</si>
  <si>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</si>
  <si>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</si>
  <si>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</si>
  <si>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</si>
  <si>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</si>
  <si>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</si>
  <si>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</si>
  <si>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</si>
  <si>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</si>
  <si>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</si>
  <si>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</si>
  <si>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</si>
  <si>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</si>
  <si>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</si>
  <si>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</si>
  <si>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</si>
  <si>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</si>
  <si>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</si>
  <si>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</si>
  <si>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</si>
  <si>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</si>
  <si>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</si>
  <si>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</si>
  <si>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</si>
  <si>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</si>
  <si>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</si>
  <si>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</si>
  <si>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</si>
  <si>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</si>
  <si>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</si>
  <si>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</si>
  <si>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</si>
  <si>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</si>
  <si>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</si>
  <si>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</si>
  <si>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</si>
  <si>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</si>
  <si>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</si>
  <si>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</si>
  <si>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</si>
  <si>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</si>
  <si>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</si>
  <si>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</si>
  <si>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</si>
  <si>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</si>
  <si>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</si>
  <si>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</si>
  <si>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</si>
  <si>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</si>
  <si>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</si>
  <si>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</si>
  <si>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</si>
  <si>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</si>
  <si>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</si>
  <si>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</si>
  <si>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</si>
  <si>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</si>
  <si>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</si>
  <si>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</si>
  <si>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</si>
  <si>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</si>
  <si>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</si>
  <si>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</si>
  <si>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</si>
  <si>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</si>
  <si>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</si>
  <si>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</si>
  <si>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</si>
  <si>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</si>
  <si>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</si>
  <si>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</si>
  <si>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</si>
  <si>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</si>
  <si>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</si>
  <si>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</si>
  <si>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</si>
  <si>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</si>
  <si>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</si>
  <si>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</si>
  <si>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</si>
  <si>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</si>
  <si>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</si>
  <si>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</si>
  <si>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</si>
  <si>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</si>
  <si>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</si>
  <si>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</si>
  <si>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</si>
  <si>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</si>
  <si>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</si>
  <si>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</si>
  <si>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</si>
  <si>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</si>
  <si>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</si>
  <si>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</si>
  <si>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</si>
  <si>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</si>
  <si>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</si>
  <si>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</si>
  <si>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</si>
  <si>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</si>
  <si>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</si>
  <si>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</si>
  <si>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</si>
  <si>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</si>
  <si>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</si>
  <si>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</si>
  <si>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</si>
  <si>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</si>
  <si>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</si>
  <si>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</si>
  <si>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</si>
  <si>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</si>
  <si>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</si>
  <si>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</si>
  <si>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</si>
  <si>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</si>
  <si>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</si>
  <si>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</si>
  <si>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</si>
  <si>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</si>
  <si>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</si>
  <si>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</si>
  <si>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</si>
  <si>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</si>
  <si>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</si>
  <si>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</si>
  <si>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</si>
  <si>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</si>
  <si>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</si>
  <si>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</si>
  <si>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</si>
  <si>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</si>
  <si>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</si>
  <si>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</si>
  <si>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</si>
  <si>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</si>
  <si>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</si>
  <si>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</si>
  <si>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</si>
  <si>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</si>
  <si>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</si>
  <si>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</si>
  <si>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</si>
  <si>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</si>
  <si>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</si>
  <si>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</si>
  <si>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</si>
  <si>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</si>
  <si>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</si>
  <si>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</si>
  <si>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</si>
  <si>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</si>
  <si>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</si>
  <si>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</si>
  <si>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</si>
  <si>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</si>
  <si>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</si>
  <si>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</si>
  <si>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</si>
  <si>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</si>
  <si>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</si>
  <si>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</si>
  <si>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</si>
  <si>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</si>
  <si>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</si>
  <si>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</si>
  <si>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</si>
  <si>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</si>
  <si>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</si>
  <si>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</si>
  <si>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</si>
  <si>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</si>
  <si>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</si>
  <si>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</si>
  <si>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</si>
  <si>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</si>
  <si>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</si>
  <si>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</si>
  <si>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</si>
  <si>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</si>
  <si>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</si>
  <si>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</si>
  <si>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</si>
  <si>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</si>
  <si>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</si>
  <si>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</si>
  <si>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</si>
  <si>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</si>
  <si>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</si>
  <si>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</si>
  <si>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</si>
  <si>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</si>
  <si>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</si>
  <si>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</si>
  <si>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</si>
  <si>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</si>
  <si>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</si>
  <si>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</si>
  <si>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</si>
  <si>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</si>
  <si>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</si>
  <si>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</si>
  <si>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</si>
  <si>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</si>
  <si>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</si>
  <si>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</si>
  <si>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</si>
  <si>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</si>
  <si>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</si>
  <si>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</si>
  <si>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</si>
  <si>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</si>
  <si>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</si>
  <si>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</si>
  <si>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</si>
  <si>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</si>
  <si>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</si>
  <si>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</si>
  <si>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</si>
  <si>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</si>
  <si>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</si>
  <si>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</si>
  <si>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</si>
  <si>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</si>
  <si>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</si>
  <si>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</si>
  <si>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</si>
  <si>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</si>
  <si>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</si>
  <si>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</si>
  <si>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</si>
  <si>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</si>
  <si>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</si>
  <si>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</si>
  <si>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</si>
  <si>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</si>
  <si>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</si>
  <si>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</si>
  <si>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</si>
  <si>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</si>
  <si>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</si>
  <si>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</si>
  <si>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</si>
  <si>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</si>
  <si>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</si>
  <si>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</si>
  <si>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</si>
  <si>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</si>
  <si>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</si>
  <si>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</si>
  <si>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</si>
  <si>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</si>
  <si>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</si>
  <si>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</si>
  <si>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</si>
  <si>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</si>
  <si>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</si>
  <si>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</si>
  <si>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</si>
  <si>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</si>
  <si>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</si>
  <si>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</si>
  <si>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</si>
  <si>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</si>
  <si>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</si>
  <si>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</si>
  <si>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</si>
  <si>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</si>
  <si>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</si>
  <si>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</si>
  <si>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</si>
  <si>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</si>
  <si>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</si>
  <si>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</si>
  <si>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</si>
  <si>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</si>
  <si>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</si>
  <si>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</si>
  <si>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</si>
  <si>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</si>
  <si>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</si>
  <si>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</si>
  <si>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</si>
  <si>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</si>
  <si>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</si>
  <si>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</si>
  <si>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</si>
  <si>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</si>
  <si>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</si>
  <si>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</si>
  <si>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</si>
  <si>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</si>
  <si>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</si>
  <si>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</si>
  <si>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</si>
  <si>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</si>
  <si>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</si>
  <si>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</si>
  <si>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</si>
  <si>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</si>
  <si>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</si>
  <si>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</si>
  <si>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</si>
  <si>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</si>
  <si>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</si>
  <si>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</si>
  <si>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</si>
  <si>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</si>
  <si>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</si>
  <si>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</si>
  <si>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</si>
  <si>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</si>
  <si>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</si>
  <si>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</si>
  <si>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</si>
  <si>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</si>
  <si>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</si>
  <si>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</si>
  <si>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</si>
  <si>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</si>
  <si>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</si>
  <si>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</si>
  <si>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</si>
  <si>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</si>
  <si>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</si>
  <si>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</si>
  <si>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</si>
  <si>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</si>
  <si>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</si>
  <si>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</si>
  <si>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</si>
  <si>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</si>
  <si>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</si>
  <si>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</si>
  <si>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</si>
  <si>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</si>
  <si>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</si>
  <si>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</si>
  <si>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</si>
  <si>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</si>
  <si>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</si>
  <si>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</si>
  <si>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</si>
  <si>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</si>
  <si>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</si>
  <si>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</si>
  <si>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</si>
  <si>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</si>
  <si>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</si>
  <si>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</si>
  <si>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</si>
  <si>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</si>
  <si>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</si>
  <si>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</si>
  <si>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</si>
  <si>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</si>
  <si>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</si>
  <si>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</si>
  <si>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</si>
  <si>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</si>
  <si>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</si>
  <si>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</si>
  <si>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</si>
  <si>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</si>
  <si>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</si>
  <si>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</si>
  <si>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</si>
  <si>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</si>
  <si>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</si>
  <si>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</si>
  <si>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</si>
  <si>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</si>
  <si>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</si>
  <si>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</si>
  <si>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</si>
  <si>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</si>
  <si>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</si>
  <si>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</si>
  <si>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</si>
  <si>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</si>
  <si>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</si>
  <si>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</si>
  <si>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</si>
  <si>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</si>
  <si>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</si>
  <si>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</si>
  <si>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</si>
  <si>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</si>
  <si>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</si>
  <si>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</si>
  <si>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</si>
  <si>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</si>
  <si>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</si>
  <si>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</si>
  <si>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</si>
  <si>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</si>
  <si>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</si>
  <si>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</si>
  <si>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</si>
  <si>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</si>
  <si>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</si>
  <si>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</si>
  <si>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</si>
  <si>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</si>
  <si>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</si>
  <si>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</si>
  <si>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</si>
  <si>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</si>
  <si>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</si>
  <si>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</si>
  <si>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</si>
  <si>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</si>
  <si>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</si>
  <si>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</si>
  <si>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</si>
  <si>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</si>
  <si>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</si>
  <si>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</si>
  <si>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</si>
  <si>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</si>
  <si>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</si>
  <si>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</si>
  <si>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</si>
  <si>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</si>
  <si>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</si>
  <si>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</si>
  <si>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</si>
  <si>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</si>
  <si>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</si>
  <si>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</si>
  <si>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</si>
  <si>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</si>
  <si>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</si>
  <si>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</si>
  <si>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</si>
  <si>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</si>
  <si>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</si>
  <si>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</si>
  <si>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</si>
  <si>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</si>
  <si>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</si>
  <si>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</si>
  <si>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</si>
  <si>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</si>
  <si>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</si>
  <si>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</si>
  <si>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</si>
  <si>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</si>
  <si>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</si>
  <si>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</si>
  <si>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</si>
  <si>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</si>
  <si>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</si>
  <si>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</si>
  <si>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</si>
  <si>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</si>
  <si>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</si>
  <si>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</si>
  <si>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</si>
  <si>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</si>
  <si>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</si>
  <si>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</si>
  <si>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</si>
  <si>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</si>
  <si>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</si>
  <si>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</si>
  <si>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</si>
  <si>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</si>
  <si>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</si>
  <si>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</si>
  <si>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</si>
  <si>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</si>
  <si>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</si>
  <si>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</si>
  <si>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</si>
  <si>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</si>
  <si>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</si>
  <si>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</si>
  <si>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</si>
  <si>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</si>
  <si>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</si>
  <si>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</si>
  <si>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</si>
  <si>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</si>
  <si>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</si>
  <si>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</si>
  <si>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</si>
  <si>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</si>
  <si>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</si>
  <si>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</si>
  <si>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</si>
  <si>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</si>
  <si>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</si>
  <si>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</si>
  <si>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</si>
  <si>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</si>
  <si>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</si>
  <si>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</si>
  <si>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</si>
  <si>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</si>
  <si>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</si>
  <si>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</si>
  <si>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</si>
  <si>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</si>
  <si>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</si>
  <si>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</si>
  <si>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</si>
  <si>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</si>
  <si>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</si>
  <si>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</si>
  <si>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</si>
  <si>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</si>
  <si>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</si>
  <si>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</si>
  <si>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</si>
  <si>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</si>
  <si>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</si>
  <si>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</si>
  <si>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</si>
  <si>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</si>
  <si>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</si>
  <si>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</si>
  <si>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</si>
  <si>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</si>
  <si>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</si>
  <si>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</si>
  <si>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</si>
  <si>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</si>
  <si>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</si>
  <si>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</si>
  <si>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</si>
  <si>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</si>
  <si>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</si>
  <si>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</si>
  <si>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</si>
  <si>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</si>
  <si>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</si>
  <si>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</si>
  <si>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</si>
  <si>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</si>
  <si>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</si>
  <si>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</si>
  <si>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</si>
  <si>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</si>
  <si>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</si>
  <si>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</si>
  <si>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</si>
  <si>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</si>
  <si>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</si>
  <si>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</si>
  <si>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</si>
  <si>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</si>
  <si>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</si>
  <si>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</si>
  <si>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</si>
  <si>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</si>
  <si>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</si>
  <si>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</si>
  <si>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</si>
  <si>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</si>
  <si>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</si>
  <si>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</si>
  <si>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</si>
  <si>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</si>
  <si>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</si>
  <si>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</si>
  <si>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</si>
  <si>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</si>
  <si>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</si>
  <si>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</si>
  <si>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</si>
  <si>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</si>
  <si>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</si>
  <si>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</si>
  <si>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</si>
  <si>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</si>
  <si>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</si>
  <si>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</si>
  <si>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</si>
  <si>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</si>
  <si>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</si>
  <si>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</si>
  <si>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</si>
  <si>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</si>
  <si>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</si>
  <si>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</si>
  <si>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</si>
  <si>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</si>
  <si>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</si>
  <si>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</si>
  <si>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</si>
  <si>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</si>
  <si>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</si>
  <si>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</si>
  <si>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</si>
  <si>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</si>
  <si>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</si>
  <si>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</si>
  <si>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</si>
  <si>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</si>
  <si>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</si>
  <si>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</si>
  <si>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</si>
  <si>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</si>
  <si>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</si>
  <si>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</si>
  <si>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</si>
  <si>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</si>
  <si>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</si>
  <si>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</si>
  <si>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</si>
  <si>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</si>
  <si>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</si>
  <si>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</si>
  <si>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</si>
  <si>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</si>
  <si>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</si>
  <si>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</si>
  <si>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</si>
  <si>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</si>
  <si>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</si>
  <si>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</si>
  <si>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</si>
  <si>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</si>
  <si>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</si>
  <si>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</si>
  <si>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</si>
  <si>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</si>
  <si>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</si>
  <si>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</si>
  <si>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</si>
  <si>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</si>
  <si>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</si>
  <si>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</si>
  <si>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</si>
  <si>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</si>
  <si>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</si>
  <si>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</si>
  <si>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</si>
  <si>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</si>
  <si>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</si>
  <si>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</si>
  <si>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</si>
  <si>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</si>
  <si>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</si>
  <si>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</si>
  <si>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</si>
  <si>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</si>
  <si>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</si>
  <si>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</si>
  <si>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</si>
  <si>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</si>
  <si>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</si>
  <si>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</si>
  <si>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</si>
  <si>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</si>
  <si>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</si>
  <si>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</si>
  <si>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</si>
  <si>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</si>
  <si>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</si>
  <si>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</si>
  <si>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</si>
  <si>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</si>
  <si>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</si>
  <si>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</si>
  <si>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</si>
  <si>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</si>
  <si>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</si>
  <si>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</si>
  <si>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</si>
  <si>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</si>
  <si>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</si>
  <si>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</si>
  <si>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</si>
  <si>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</si>
  <si>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</si>
  <si>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</si>
  <si>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</si>
  <si>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</si>
  <si>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</si>
  <si>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</si>
  <si>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</si>
  <si>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</si>
  <si>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</si>
  <si>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</si>
  <si>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</si>
  <si>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</si>
  <si>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</si>
  <si>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</si>
  <si>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</si>
  <si>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</si>
  <si>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</si>
  <si>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</si>
  <si>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</si>
  <si>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</si>
  <si>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</si>
  <si>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</si>
  <si>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</si>
  <si>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</si>
  <si>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</si>
  <si>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</si>
  <si>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</si>
  <si>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</si>
  <si>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</si>
  <si>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</si>
  <si>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</si>
  <si>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</si>
  <si>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</si>
  <si>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</si>
  <si>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</si>
  <si>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</si>
  <si>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</si>
  <si>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</si>
  <si>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</si>
  <si>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</si>
  <si>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</si>
  <si>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</si>
  <si>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</si>
  <si>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</si>
  <si>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</si>
  <si>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</si>
  <si>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</si>
  <si>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</si>
  <si>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</si>
  <si>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</si>
  <si>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</si>
  <si>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</si>
  <si>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</si>
  <si>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</si>
  <si>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</si>
  <si>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</si>
  <si>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</si>
  <si>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</si>
  <si>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</si>
  <si>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</si>
  <si>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</si>
  <si>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</si>
  <si>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</si>
  <si>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</si>
  <si>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</si>
  <si>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</si>
  <si>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</si>
  <si>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</si>
  <si>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</si>
  <si>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</si>
  <si>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</si>
  <si>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</si>
  <si>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</si>
  <si>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</si>
  <si>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</si>
  <si>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</si>
  <si>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</si>
  <si>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</si>
  <si>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</si>
  <si>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</si>
  <si>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</si>
  <si>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</si>
  <si>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</si>
  <si>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</si>
  <si>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</si>
  <si>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</si>
  <si>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</si>
  <si>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</si>
  <si>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</si>
  <si>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</si>
  <si>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</si>
  <si>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</si>
  <si>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</si>
  <si>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</si>
  <si>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</si>
  <si>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</si>
  <si>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</si>
  <si>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</si>
  <si>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</si>
  <si>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</si>
  <si>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</si>
  <si>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</si>
  <si>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</si>
  <si>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</si>
  <si>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</si>
  <si>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</si>
  <si>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</si>
  <si>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</si>
  <si>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</si>
  <si>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</si>
  <si>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</si>
  <si>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</si>
  <si>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</si>
  <si>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</si>
  <si>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</si>
  <si>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</si>
  <si>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</si>
  <si>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</si>
  <si>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</si>
  <si>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</si>
  <si>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</si>
  <si>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</si>
  <si>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</si>
  <si>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</si>
  <si>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</si>
  <si>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</si>
  <si>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</si>
  <si>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</si>
  <si>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</si>
  <si>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</si>
  <si>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</si>
  <si>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</si>
  <si>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</si>
  <si>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</si>
  <si>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</si>
  <si>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</si>
  <si>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</si>
  <si>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</si>
  <si>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</si>
  <si>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</si>
  <si>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</si>
  <si>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</si>
  <si>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</si>
  <si>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</si>
  <si>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</si>
  <si>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</si>
  <si>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</si>
  <si>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</si>
  <si>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</si>
  <si>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</si>
  <si>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</si>
  <si>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</si>
  <si>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</si>
  <si>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</si>
  <si>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</si>
  <si>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</si>
  <si>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</si>
  <si>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</si>
  <si>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</si>
  <si>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</si>
  <si>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</si>
  <si>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</si>
  <si>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</si>
  <si>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</si>
  <si>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</si>
  <si>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</si>
  <si>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</si>
  <si>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</si>
  <si>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</si>
  <si>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</si>
  <si>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</si>
  <si>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</si>
  <si>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</si>
  <si>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</si>
  <si>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</si>
  <si>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</si>
  <si>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</si>
  <si>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</si>
  <si>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</si>
  <si>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</si>
  <si>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</si>
  <si>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</si>
  <si>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</si>
  <si>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</si>
  <si>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</si>
  <si>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</si>
  <si>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</si>
  <si>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</si>
  <si>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</si>
  <si>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</si>
  <si>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</si>
  <si>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</si>
  <si>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</si>
  <si>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</si>
  <si>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</si>
  <si>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</si>
  <si>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</si>
  <si>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</si>
  <si>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</si>
  <si>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</si>
  <si>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</si>
  <si>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</si>
  <si>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</si>
  <si>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</si>
  <si>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</si>
  <si>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</si>
  <si>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</si>
  <si>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</si>
  <si>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</si>
  <si>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</si>
  <si>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</si>
  <si>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</si>
  <si>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</si>
  <si>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</si>
  <si>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</si>
  <si>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</si>
  <si>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</si>
  <si>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</si>
  <si>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</si>
  <si>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</si>
  <si>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</si>
  <si>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</si>
  <si>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</si>
  <si>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</si>
  <si>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</si>
  <si>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</si>
  <si>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</si>
  <si>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</si>
  <si>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</si>
  <si>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</si>
  <si>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</si>
  <si>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</si>
  <si>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</si>
  <si>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</si>
  <si>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</si>
  <si>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</si>
  <si>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</si>
  <si>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</si>
  <si>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</si>
  <si>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</si>
  <si>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</si>
  <si>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</si>
  <si>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</si>
  <si>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</si>
  <si>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</si>
  <si>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</si>
  <si>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</si>
  <si>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</si>
  <si>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</si>
  <si>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</si>
  <si>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</si>
  <si>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</si>
  <si>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</si>
  <si>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</si>
  <si>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</si>
  <si>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</si>
  <si>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</si>
  <si>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</si>
  <si>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</si>
  <si>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</si>
  <si>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</si>
  <si>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</si>
  <si>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</si>
  <si>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</si>
  <si>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</si>
  <si>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</si>
  <si>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</si>
  <si>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</si>
  <si>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</si>
  <si>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</si>
  <si>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</si>
  <si>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</si>
  <si>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</si>
  <si>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</si>
  <si>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</si>
  <si>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</si>
  <si>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</si>
  <si>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</si>
  <si>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</si>
  <si>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</si>
  <si>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</si>
  <si>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</si>
  <si>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</si>
  <si>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</si>
  <si>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</si>
  <si>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</si>
  <si>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</si>
  <si>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</si>
  <si>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</si>
  <si>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</si>
  <si>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</si>
  <si>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</si>
  <si>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</si>
  <si>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</si>
  <si>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</si>
  <si>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</si>
  <si>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</si>
  <si>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</si>
  <si>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</si>
  <si>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</si>
  <si>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</si>
  <si>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</si>
  <si>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</si>
  <si>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</si>
  <si>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</si>
  <si>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</si>
  <si>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</si>
  <si>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</si>
  <si>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</si>
  <si>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</si>
  <si>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</si>
  <si>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</si>
  <si>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</si>
  <si>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</si>
  <si>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</si>
  <si>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</si>
  <si>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</si>
  <si>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</si>
  <si>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</si>
  <si>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</si>
  <si>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</si>
  <si>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</si>
  <si>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</si>
  <si>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</si>
  <si>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</si>
  <si>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</si>
  <si>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</si>
  <si>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</si>
  <si>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</si>
  <si>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</si>
  <si>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</si>
  <si>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</si>
  <si>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</si>
  <si>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</si>
  <si>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</si>
  <si>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</si>
  <si>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</si>
  <si>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</si>
  <si>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</si>
  <si>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</si>
  <si>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</si>
  <si>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</si>
  <si>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</si>
  <si>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</si>
  <si>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</si>
  <si>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</si>
  <si>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</si>
  <si>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</si>
  <si>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</si>
  <si>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</si>
  <si>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</si>
  <si>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</si>
  <si>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</si>
  <si>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</si>
  <si>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</si>
  <si>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</si>
  <si>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</si>
  <si>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</si>
  <si>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</si>
  <si>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</si>
  <si>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</si>
  <si>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</si>
  <si>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</si>
  <si>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</si>
  <si>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</si>
  <si>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</si>
  <si>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</si>
  <si>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</si>
  <si>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</si>
  <si>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</si>
  <si>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</si>
  <si>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</si>
  <si>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</si>
  <si>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</si>
  <si>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</si>
  <si>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</si>
  <si>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</si>
  <si>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</si>
  <si>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</si>
  <si>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</si>
  <si>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</si>
  <si>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</si>
  <si>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</si>
  <si>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</si>
  <si>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</si>
  <si>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</si>
  <si>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</si>
  <si>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</si>
  <si>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</si>
  <si>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</si>
  <si>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</si>
  <si>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</si>
  <si>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</si>
  <si>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</si>
  <si>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</si>
  <si>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</si>
  <si>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</si>
  <si>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</si>
  <si>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</si>
  <si>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</si>
  <si>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</si>
  <si>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</si>
  <si>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</si>
  <si>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</si>
  <si>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</si>
  <si>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</si>
  <si>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</si>
  <si>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</si>
  <si>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</si>
  <si>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</si>
  <si>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</si>
  <si>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</si>
  <si>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</si>
  <si>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</si>
  <si>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</si>
  <si>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</si>
  <si>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</si>
  <si>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</si>
  <si>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</si>
  <si>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</si>
  <si>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</si>
  <si>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</si>
  <si>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</si>
  <si>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</si>
  <si>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</si>
  <si>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</si>
  <si>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</si>
  <si>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</si>
  <si>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</si>
  <si>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</si>
  <si>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</si>
  <si>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</si>
  <si>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</si>
  <si>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</si>
  <si>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</si>
  <si>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</si>
  <si>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</si>
  <si>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</si>
  <si>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</si>
  <si>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</si>
  <si>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</si>
  <si>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</si>
  <si>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</si>
  <si>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</si>
  <si>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</si>
  <si>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</si>
  <si>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</si>
  <si>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</si>
  <si>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</si>
  <si>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</si>
  <si>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</si>
  <si>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</si>
  <si>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</si>
  <si>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</si>
  <si>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</si>
  <si>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</si>
  <si>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</si>
  <si>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</si>
  <si>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</si>
  <si>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</si>
  <si>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</si>
  <si>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</si>
  <si>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</si>
  <si>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</si>
  <si>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</si>
  <si>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</si>
  <si>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</si>
  <si>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</si>
  <si>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</si>
  <si>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</si>
  <si>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</si>
  <si>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</si>
  <si>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</si>
  <si>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</si>
  <si>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</si>
  <si>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</si>
  <si>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</si>
  <si>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</si>
  <si>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</si>
  <si>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</si>
  <si>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</si>
  <si>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</si>
  <si>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</si>
  <si>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</si>
  <si>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</si>
  <si>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</si>
  <si>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</si>
  <si>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</si>
  <si>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</si>
  <si>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</si>
  <si>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</si>
  <si>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</si>
  <si>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</si>
  <si>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</si>
  <si>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</si>
  <si>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</si>
  <si>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</si>
  <si>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</si>
  <si>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</si>
  <si>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</si>
  <si>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</si>
  <si>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</si>
  <si>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</si>
  <si>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</si>
  <si>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</si>
  <si>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</si>
  <si>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</si>
  <si>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</si>
  <si>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</si>
  <si>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</si>
  <si>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</si>
  <si>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</si>
  <si>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</si>
  <si>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</si>
  <si>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</si>
  <si>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</si>
  <si>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</si>
  <si>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</si>
  <si>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</si>
  <si>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</si>
  <si>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</si>
  <si>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</si>
  <si>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</si>
  <si>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</si>
  <si>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</si>
  <si>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</si>
  <si>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</si>
  <si>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</si>
  <si>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</si>
  <si>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</si>
  <si>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</si>
  <si>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</si>
  <si>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</si>
  <si>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</si>
  <si>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</si>
  <si>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</si>
  <si>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</si>
  <si>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</si>
  <si>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</si>
  <si>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</si>
  <si>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</si>
  <si>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</si>
  <si>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</si>
  <si>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</si>
  <si>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</si>
  <si>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</si>
  <si>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</si>
  <si>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</si>
  <si>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</si>
  <si>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</si>
  <si>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</si>
  <si>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</si>
  <si>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</si>
  <si>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</si>
  <si>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</si>
  <si>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</si>
  <si>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</si>
  <si>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</si>
  <si>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</si>
  <si>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</si>
  <si>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</si>
  <si>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</si>
  <si>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</si>
  <si>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</si>
  <si>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</si>
  <si>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</si>
  <si>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</si>
  <si>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</si>
  <si>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</si>
  <si>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</si>
  <si>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</si>
  <si>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</si>
  <si>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</si>
  <si>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</si>
  <si>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</si>
  <si>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</si>
  <si>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</si>
  <si>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</si>
  <si>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</si>
  <si>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</si>
  <si>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</si>
  <si>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</si>
  <si>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</si>
  <si>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</si>
  <si>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</si>
  <si>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</si>
  <si>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</si>
  <si>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</si>
  <si>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</si>
  <si>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</si>
  <si>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</si>
  <si>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</si>
  <si>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</si>
  <si>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</si>
  <si>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</si>
  <si>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</si>
  <si>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</si>
  <si>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</si>
  <si>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</si>
  <si>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</si>
  <si>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</si>
  <si>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</si>
  <si>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</si>
  <si>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</si>
  <si>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</si>
  <si>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</si>
  <si>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</si>
  <si>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</si>
  <si>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</si>
  <si>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</si>
  <si>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</si>
  <si>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</si>
  <si>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</si>
  <si>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</si>
  <si>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</si>
  <si>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</si>
  <si>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</si>
  <si>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</si>
  <si>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</si>
  <si>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</si>
  <si>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</si>
  <si>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</si>
  <si>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</si>
  <si>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</si>
  <si>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</si>
  <si>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</si>
  <si>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</si>
  <si>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</si>
  <si>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</si>
  <si>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</si>
  <si>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</si>
  <si>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</si>
  <si>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</si>
  <si>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</si>
  <si>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</si>
  <si>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</si>
  <si>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</si>
  <si>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</si>
  <si>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</si>
  <si>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</si>
  <si>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</si>
  <si>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</si>
  <si>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</si>
  <si>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</si>
  <si>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</si>
  <si>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</si>
  <si>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</si>
  <si>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</si>
  <si>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</si>
  <si>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</si>
  <si>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</si>
  <si>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</si>
  <si>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</si>
  <si>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</si>
  <si>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</si>
  <si>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</si>
  <si>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</si>
  <si>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</si>
  <si>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</si>
  <si>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</si>
  <si>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</si>
  <si>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</si>
  <si>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</si>
  <si>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</si>
  <si>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</si>
  <si>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</si>
  <si>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</si>
  <si>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</si>
  <si>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</si>
  <si>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</si>
  <si>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</si>
  <si>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</si>
  <si>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</si>
  <si>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</si>
  <si>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</si>
  <si>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</si>
  <si>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</si>
  <si>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</si>
  <si>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</si>
  <si>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</si>
  <si>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</si>
  <si>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</si>
  <si>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</si>
  <si>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</si>
  <si>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</si>
  <si>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</si>
  <si>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</si>
  <si>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</si>
  <si>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</si>
  <si>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</si>
  <si>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</si>
  <si>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</si>
  <si>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</si>
  <si>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</si>
  <si>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</si>
  <si>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</si>
  <si>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</si>
  <si>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</si>
  <si>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</si>
  <si>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</si>
  <si>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</si>
  <si>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</si>
  <si>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</si>
  <si>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</si>
  <si>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</si>
  <si>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</si>
  <si>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</si>
  <si>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</si>
  <si>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</si>
  <si>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</si>
  <si>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</si>
  <si>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</si>
  <si>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</si>
  <si>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</si>
  <si>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</si>
  <si>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</si>
  <si>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</si>
  <si>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</si>
  <si>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</si>
  <si>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</si>
  <si>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</si>
  <si>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</si>
  <si>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</si>
  <si>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</si>
  <si>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</si>
  <si>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</si>
  <si>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</si>
  <si>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</si>
  <si>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</si>
  <si>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</si>
  <si>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</si>
  <si>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</si>
  <si>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</si>
  <si>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</si>
  <si>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</si>
  <si>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</si>
  <si>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</si>
  <si>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</si>
  <si>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</si>
  <si>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</si>
  <si>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</si>
  <si>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</si>
  <si>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</si>
  <si>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</si>
  <si>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</si>
  <si>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</si>
  <si>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</si>
  <si>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</si>
  <si>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</si>
  <si>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</si>
  <si>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</si>
  <si>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</si>
  <si>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</si>
  <si>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</si>
  <si>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</si>
  <si>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</si>
  <si>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</si>
  <si>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</si>
  <si>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</si>
  <si>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</si>
  <si>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</si>
  <si>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</si>
  <si>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</si>
  <si>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</si>
  <si>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</si>
  <si>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</si>
  <si>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</si>
  <si>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</si>
  <si>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</si>
  <si>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</si>
  <si>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</si>
  <si>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</si>
  <si>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</si>
  <si>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</si>
  <si>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</si>
  <si>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</si>
  <si>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</si>
  <si>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</si>
  <si>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</si>
  <si>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</si>
  <si>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</si>
  <si>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</si>
  <si>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</si>
  <si>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</si>
  <si>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</si>
  <si>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</si>
  <si>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</si>
  <si>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</si>
  <si>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</si>
  <si>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</si>
  <si>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</si>
  <si>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</si>
  <si>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</si>
  <si>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</si>
  <si>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</si>
  <si>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</si>
  <si>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</si>
  <si>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</si>
  <si>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</si>
  <si>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</si>
  <si>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</si>
  <si>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</si>
  <si>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</si>
  <si>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</si>
  <si>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</si>
  <si>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</si>
  <si>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</si>
  <si>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</si>
  <si>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</si>
  <si>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</si>
  <si>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</si>
  <si>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</si>
  <si>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</si>
  <si>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</si>
  <si>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</si>
  <si>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</si>
  <si>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</si>
  <si>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</si>
  <si>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</si>
  <si>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</si>
  <si>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</si>
  <si>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</si>
  <si>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</si>
  <si>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</si>
  <si>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</si>
  <si>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</si>
  <si>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</si>
  <si>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</si>
  <si>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</si>
  <si>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</si>
  <si>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</si>
  <si>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</si>
  <si>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</si>
  <si>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</si>
  <si>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</si>
  <si>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</si>
  <si>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</si>
  <si>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</si>
  <si>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</si>
  <si>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</si>
  <si>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</si>
  <si>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</si>
  <si>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</si>
  <si>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</si>
  <si>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</si>
  <si>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</si>
  <si>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</si>
  <si>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</si>
  <si>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</si>
  <si>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</si>
  <si>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</si>
  <si>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</si>
  <si>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</si>
  <si>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</si>
  <si>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</si>
  <si>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</si>
  <si>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</si>
  <si>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</si>
  <si>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</si>
  <si>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</si>
  <si>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</si>
  <si>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</si>
  <si>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</si>
  <si>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</si>
  <si>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</si>
  <si>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</si>
  <si>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</si>
  <si>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</si>
  <si>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</si>
  <si>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</si>
  <si>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</si>
  <si>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</si>
  <si>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</si>
  <si>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</si>
  <si>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</si>
  <si>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</si>
  <si>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</si>
  <si>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</si>
  <si>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</si>
  <si>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</si>
  <si>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</si>
  <si>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</si>
  <si>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</si>
  <si>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</si>
  <si>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</si>
  <si>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</si>
  <si>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</si>
  <si>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</si>
  <si>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</si>
  <si>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</si>
  <si>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</si>
  <si>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</si>
  <si>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</si>
  <si>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</si>
  <si>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</si>
  <si>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</si>
  <si>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</si>
  <si>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</si>
  <si>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</si>
  <si>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</si>
  <si>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</si>
  <si>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</si>
  <si>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</si>
  <si>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</si>
  <si>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</si>
  <si>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</si>
  <si>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</si>
  <si>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</si>
  <si>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</si>
  <si>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</si>
  <si>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</si>
  <si>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</si>
  <si>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</si>
  <si>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</si>
  <si>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</si>
  <si>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</si>
  <si>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</si>
  <si>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</si>
  <si>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</si>
  <si>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</si>
  <si>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</si>
  <si>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</si>
  <si>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</si>
  <si>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</si>
  <si>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</si>
  <si>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</si>
  <si>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</si>
  <si>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</si>
  <si>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</si>
  <si>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</si>
  <si>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</si>
  <si>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</si>
  <si>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</si>
  <si>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</si>
  <si>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</si>
  <si>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</si>
  <si>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</si>
  <si>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</si>
  <si>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</si>
  <si>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</si>
  <si>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</si>
  <si>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</si>
  <si>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</si>
  <si>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</si>
  <si>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</si>
  <si>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</si>
  <si>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</si>
  <si>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</si>
  <si>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</si>
  <si>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</si>
  <si>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</si>
  <si>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</si>
  <si>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</si>
  <si>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</si>
  <si>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</si>
  <si>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</si>
  <si>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</si>
  <si>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</si>
  <si>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</si>
  <si>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</si>
  <si>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</si>
  <si>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</si>
  <si>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</si>
  <si>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</si>
  <si>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</si>
  <si>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</si>
  <si>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</si>
  <si>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</si>
  <si>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</si>
  <si>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</si>
  <si>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</si>
  <si>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</si>
  <si>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</si>
  <si>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</si>
  <si>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</si>
  <si>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</si>
  <si>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</si>
  <si>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</si>
  <si>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</si>
  <si>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</si>
  <si>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</si>
  <si>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</si>
  <si>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</si>
  <si>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</si>
  <si>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</si>
  <si>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</si>
  <si>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</si>
  <si>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</si>
  <si>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</si>
  <si>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</si>
  <si>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</si>
  <si>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</si>
  <si>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</si>
  <si>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</si>
  <si>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</si>
  <si>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</si>
  <si>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</si>
  <si>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</si>
  <si>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</si>
  <si>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</si>
  <si>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</si>
  <si>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</si>
  <si>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</si>
  <si>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</si>
  <si>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</si>
  <si>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</si>
  <si>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</si>
  <si>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</si>
  <si>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</si>
  <si>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</si>
  <si>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</si>
  <si>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</si>
  <si>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</si>
  <si>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</si>
  <si>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</si>
  <si>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</si>
  <si>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</si>
  <si>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</si>
  <si>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</si>
  <si>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</si>
  <si>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</si>
  <si>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</si>
  <si>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</si>
  <si>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</si>
  <si>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</si>
  <si>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</si>
  <si>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</si>
  <si>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</si>
  <si>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</si>
  <si>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</si>
  <si>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</si>
  <si>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</si>
  <si>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</si>
  <si>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</si>
  <si>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</si>
  <si>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</si>
  <si>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</si>
  <si>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</si>
  <si>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</si>
  <si>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</si>
  <si>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</si>
  <si>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</si>
  <si>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</si>
  <si>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</si>
  <si>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</si>
  <si>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</si>
  <si>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</si>
  <si>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</si>
  <si>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</si>
  <si>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</si>
  <si>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</si>
  <si>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</si>
  <si>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</si>
  <si>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</si>
  <si>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</si>
  <si>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</si>
  <si>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</si>
  <si>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</si>
  <si>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</si>
  <si>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</si>
  <si>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</si>
  <si>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</si>
  <si>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</si>
  <si>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</si>
  <si>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</si>
  <si>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</si>
  <si>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</si>
  <si>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</si>
  <si>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</si>
  <si>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</si>
  <si>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</si>
  <si>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</si>
  <si>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</si>
  <si>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</si>
  <si>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</si>
  <si>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</si>
  <si>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</si>
  <si>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</si>
  <si>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</si>
  <si>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</si>
  <si>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</si>
  <si>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</si>
  <si>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</si>
  <si>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</si>
  <si>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</si>
  <si>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</si>
  <si>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</si>
  <si>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</si>
  <si>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</si>
  <si>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</si>
  <si>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</si>
  <si>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</si>
  <si>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</si>
  <si>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</si>
  <si>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</si>
  <si>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</si>
  <si>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</si>
  <si>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</si>
  <si>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</si>
  <si>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</si>
  <si>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</si>
  <si>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</si>
  <si>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</si>
  <si>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</si>
  <si>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</si>
  <si>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</si>
  <si>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</si>
  <si>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</si>
  <si>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</si>
  <si>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</si>
  <si>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</si>
  <si>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</si>
  <si>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</si>
  <si>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</si>
  <si>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</si>
  <si>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</si>
  <si>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</si>
  <si>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</si>
  <si>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</si>
  <si>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</si>
  <si>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</si>
  <si>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</si>
  <si>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</si>
  <si>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</si>
  <si>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</si>
  <si>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</si>
  <si>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</si>
  <si>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</si>
  <si>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</si>
  <si>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</si>
  <si>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</si>
  <si>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</si>
  <si>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</si>
  <si>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</si>
  <si>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</si>
  <si>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</si>
  <si>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</si>
  <si>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</si>
  <si>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</si>
  <si>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</si>
  <si>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</si>
  <si>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</si>
  <si>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</si>
  <si>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</si>
  <si>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</si>
  <si>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</si>
  <si>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</si>
  <si>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</si>
  <si>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</si>
  <si>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</si>
  <si>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</si>
  <si>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</si>
  <si>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</si>
  <si>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</si>
  <si>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</si>
  <si>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</si>
  <si>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</si>
  <si>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</si>
  <si>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</si>
  <si>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</si>
  <si>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</si>
  <si>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</si>
  <si>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</si>
  <si>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</si>
  <si>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</si>
  <si>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</si>
  <si>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</si>
  <si>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</si>
  <si>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</si>
  <si>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</si>
  <si>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</si>
  <si>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</si>
  <si>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</si>
  <si>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</si>
  <si>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</si>
  <si>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</si>
  <si>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</si>
  <si>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</si>
  <si>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</si>
  <si>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</si>
  <si>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</si>
  <si>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</si>
  <si>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</si>
  <si>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</si>
  <si>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</si>
  <si>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</si>
  <si>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</si>
  <si>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</si>
  <si>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</si>
  <si>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</si>
  <si>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</si>
  <si>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</si>
  <si>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</si>
  <si>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</si>
  <si>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</si>
  <si>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</si>
  <si>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</si>
  <si>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</si>
  <si>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</si>
  <si>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</si>
  <si>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</si>
  <si>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</si>
  <si>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</si>
  <si>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</si>
  <si>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</si>
  <si>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</si>
  <si>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</si>
  <si>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</si>
  <si>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</si>
  <si>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</si>
  <si>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</si>
  <si>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</si>
  <si>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</si>
  <si>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</si>
  <si>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</si>
  <si>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</si>
  <si>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</si>
  <si>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</si>
  <si>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</si>
  <si>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</si>
  <si>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</si>
  <si>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</si>
  <si>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</si>
  <si>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</si>
  <si>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</si>
  <si>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</si>
  <si>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</si>
  <si>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</si>
  <si>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</si>
  <si>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</si>
  <si>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</si>
  <si>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</si>
  <si>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</si>
  <si>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</si>
  <si>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</si>
  <si>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</si>
  <si>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</si>
  <si>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</si>
  <si>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</si>
  <si>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</si>
  <si>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</si>
  <si>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</si>
  <si>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</si>
  <si>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</si>
  <si>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</si>
  <si>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</si>
  <si>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</si>
  <si>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</si>
  <si>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</si>
  <si>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</si>
  <si>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</si>
  <si>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</si>
  <si>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</si>
  <si>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</si>
  <si>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</si>
  <si>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</si>
  <si>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</si>
  <si>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</si>
  <si>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</si>
  <si>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</si>
  <si>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</si>
  <si>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</si>
  <si>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</si>
  <si>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</si>
  <si>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</si>
  <si>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</si>
  <si>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</si>
  <si>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</si>
  <si>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</si>
  <si>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</si>
  <si>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</si>
  <si>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</si>
  <si>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</si>
  <si>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</si>
  <si>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</si>
  <si>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</si>
  <si>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</si>
  <si>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</si>
  <si>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</si>
  <si>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</si>
  <si>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</si>
  <si>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</si>
  <si>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</si>
  <si>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</si>
  <si>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</si>
  <si>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</si>
  <si>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</si>
  <si>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</si>
  <si>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</si>
  <si>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</si>
  <si>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</si>
  <si>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</si>
  <si>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</si>
  <si>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</si>
  <si>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</si>
  <si>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</si>
  <si>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</si>
  <si>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</si>
  <si>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</si>
  <si>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</si>
  <si>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</si>
  <si>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</si>
  <si>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</si>
  <si>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</si>
  <si>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</si>
  <si>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</si>
  <si>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</si>
  <si>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</si>
  <si>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</si>
  <si>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</si>
  <si>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</si>
  <si>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</si>
  <si>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</si>
  <si>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</si>
  <si>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</si>
  <si>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</si>
  <si>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</si>
  <si>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</si>
  <si>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</si>
  <si>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</si>
  <si>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</si>
  <si>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</si>
  <si>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</si>
  <si>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</si>
  <si>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</si>
  <si>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</si>
  <si>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</si>
  <si>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</si>
  <si>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</si>
  <si>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</si>
  <si>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</si>
  <si>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</si>
  <si>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</si>
  <si>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</si>
  <si>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</si>
  <si>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</si>
  <si>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</si>
  <si>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</si>
  <si>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</si>
  <si>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</si>
  <si>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</si>
  <si>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</si>
  <si>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</si>
  <si>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</si>
  <si>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</si>
  <si>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</si>
  <si>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</si>
  <si>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</si>
  <si>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</si>
  <si>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</si>
  <si>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</si>
  <si>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</si>
  <si>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</si>
  <si>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</si>
  <si>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</si>
  <si>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</si>
  <si>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</si>
  <si>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</si>
  <si>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</si>
  <si>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</si>
  <si>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</si>
  <si>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</si>
  <si>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</si>
  <si>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</si>
  <si>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</si>
  <si>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</si>
  <si>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</si>
  <si>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</si>
  <si>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</si>
  <si>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</si>
  <si>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</si>
  <si>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</si>
  <si>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</si>
  <si>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</si>
  <si>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</si>
  <si>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</si>
  <si>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</si>
  <si>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</si>
  <si>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</si>
  <si>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</si>
  <si>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</si>
  <si>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</si>
  <si>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</si>
  <si>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</si>
  <si>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</si>
  <si>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</si>
  <si>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</si>
  <si>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</si>
  <si>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</si>
  <si>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</si>
  <si>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</si>
  <si>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</si>
  <si>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</si>
  <si>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</si>
  <si>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</si>
  <si>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</si>
  <si>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</si>
  <si>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</si>
  <si>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</si>
  <si>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</si>
  <si>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</si>
  <si>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</si>
  <si>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</si>
  <si>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</si>
  <si>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</si>
  <si>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</si>
  <si>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</si>
  <si>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</si>
  <si>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</si>
  <si>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</si>
  <si>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</si>
  <si>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</si>
  <si>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</si>
  <si>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</si>
  <si>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</si>
  <si>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</si>
  <si>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</si>
  <si>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</si>
  <si>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</si>
  <si>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</si>
  <si>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</si>
  <si>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</si>
  <si>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</si>
  <si>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</si>
  <si>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</si>
  <si>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</si>
  <si>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</si>
  <si>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</si>
  <si>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</si>
  <si>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</si>
  <si>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</si>
  <si>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</si>
  <si>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</si>
  <si>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</si>
  <si>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</si>
  <si>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</si>
  <si>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</si>
  <si>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</si>
  <si>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</si>
  <si>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</si>
  <si>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</si>
  <si>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</si>
  <si>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</si>
  <si>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</si>
  <si>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</si>
  <si>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</si>
  <si>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</si>
  <si>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</si>
  <si>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</si>
  <si>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</si>
  <si>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</si>
  <si>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</si>
  <si>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</si>
  <si>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</si>
  <si>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</si>
  <si>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</si>
  <si>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</si>
  <si>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</si>
  <si>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</si>
  <si>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</si>
  <si>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</si>
  <si>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</si>
  <si>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</si>
  <si>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</si>
  <si>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</si>
  <si>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</si>
  <si>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</si>
  <si>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</si>
  <si>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</si>
  <si>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</si>
  <si>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</si>
  <si>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</si>
  <si>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</si>
  <si>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</si>
  <si>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</si>
  <si>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</si>
  <si>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</si>
  <si>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</si>
  <si>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</si>
  <si>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</si>
  <si>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</si>
  <si>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</si>
  <si>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</si>
  <si>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</si>
  <si>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</si>
  <si>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</si>
  <si>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</si>
  <si>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</si>
  <si>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</si>
  <si>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</si>
  <si>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</si>
  <si>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</si>
  <si>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</si>
  <si>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</si>
  <si>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</si>
  <si>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</si>
  <si>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</si>
  <si>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</si>
  <si>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</si>
  <si>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</si>
  <si>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</si>
  <si>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</si>
  <si>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</si>
  <si>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</si>
  <si>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</si>
  <si>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</si>
  <si>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</si>
  <si>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</si>
  <si>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</si>
  <si>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</si>
  <si>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</si>
  <si>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</si>
  <si>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</si>
  <si>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</si>
  <si>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</si>
  <si>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</si>
  <si>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</si>
  <si>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</si>
  <si>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</si>
  <si>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</si>
  <si>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</si>
  <si>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</si>
  <si>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</si>
  <si>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</si>
  <si>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</si>
  <si>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</si>
  <si>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</si>
  <si>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</si>
  <si>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</si>
  <si>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</si>
  <si>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</si>
  <si>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</si>
  <si>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</si>
  <si>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</si>
  <si>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</si>
  <si>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</si>
  <si>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</si>
  <si>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</si>
  <si>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</si>
  <si>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</si>
  <si>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</si>
  <si>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</si>
  <si>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</si>
  <si>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</si>
  <si>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</si>
  <si>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</si>
  <si>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</si>
  <si>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</si>
  <si>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</si>
  <si>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</si>
  <si>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</si>
  <si>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</si>
  <si>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</si>
  <si>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</si>
  <si>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</si>
  <si>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</si>
  <si>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</si>
  <si>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</si>
  <si>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</si>
  <si>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</si>
  <si>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</si>
  <si>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</si>
  <si>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</si>
  <si>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</si>
  <si>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</si>
  <si>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</si>
  <si>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</si>
  <si>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</si>
  <si>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</si>
  <si>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</si>
  <si>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</si>
  <si>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</si>
  <si>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</si>
  <si>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</si>
  <si>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</si>
  <si>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</si>
  <si>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</si>
  <si>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</si>
  <si>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</si>
  <si>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</si>
  <si>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</si>
  <si>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</si>
  <si>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</si>
  <si>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</si>
  <si>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</si>
  <si>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</si>
  <si>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</si>
  <si>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</si>
  <si>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</si>
  <si>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</si>
  <si>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</si>
  <si>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</si>
  <si>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</si>
  <si>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</si>
  <si>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</si>
  <si>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</si>
  <si>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</si>
  <si>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</si>
  <si>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</si>
  <si>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</si>
  <si>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</si>
  <si>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</si>
  <si>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</si>
  <si>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</si>
  <si>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</si>
  <si>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</si>
  <si>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</si>
  <si>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</si>
  <si>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</si>
  <si>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</si>
  <si>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</si>
  <si>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</si>
  <si>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</si>
  <si>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</si>
  <si>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</si>
  <si>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</si>
  <si>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</si>
  <si>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</si>
  <si>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</si>
  <si>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</si>
  <si>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</si>
  <si>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</si>
  <si>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</si>
  <si>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</si>
  <si>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</si>
  <si>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</si>
  <si>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</si>
  <si>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</si>
  <si>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</si>
  <si>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</si>
  <si>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</si>
  <si>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</si>
  <si>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</si>
  <si>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</si>
  <si>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</si>
  <si>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</si>
  <si>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</si>
  <si>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</si>
  <si>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</si>
  <si>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</si>
  <si>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</si>
  <si>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</si>
  <si>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</si>
  <si>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</si>
  <si>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</si>
  <si>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</si>
  <si>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</si>
  <si>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</si>
  <si>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</si>
  <si>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</si>
  <si>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</si>
  <si>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</si>
  <si>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</si>
  <si>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</si>
  <si>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</si>
  <si>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</si>
  <si>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</si>
  <si>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</si>
  <si>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</si>
  <si>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</si>
  <si>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</si>
  <si>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</si>
  <si>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</si>
  <si>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</si>
  <si>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</si>
  <si>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</si>
  <si>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</si>
  <si>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</si>
  <si>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</si>
  <si>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</si>
  <si>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</si>
  <si>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</si>
  <si>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</si>
  <si>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</si>
  <si>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</si>
  <si>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</si>
  <si>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</si>
  <si>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</si>
  <si>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</si>
  <si>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</si>
  <si>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</si>
  <si>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</si>
  <si>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</si>
  <si>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</si>
  <si>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</si>
  <si>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</si>
  <si>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</si>
  <si>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</si>
  <si>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</si>
  <si>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</si>
  <si>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</si>
  <si>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</si>
  <si>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</si>
  <si>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</si>
  <si>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</si>
  <si>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</si>
  <si>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</si>
  <si>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</si>
  <si>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</si>
  <si>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</si>
  <si>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</si>
  <si>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</si>
  <si>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</si>
  <si>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</si>
  <si>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</si>
  <si>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</si>
  <si>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</si>
  <si>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</si>
  <si>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</si>
  <si>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</si>
  <si>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</si>
  <si>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</si>
  <si>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</si>
  <si>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</si>
  <si>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</si>
  <si>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</si>
  <si>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</si>
  <si>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</si>
  <si>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</si>
  <si>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</si>
  <si>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</si>
  <si>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</si>
  <si>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</si>
  <si>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</si>
  <si>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</si>
  <si>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</si>
  <si>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</si>
  <si>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</si>
  <si>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</si>
  <si>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</si>
  <si>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</si>
  <si>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</si>
  <si>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</si>
  <si>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</si>
  <si>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</si>
  <si>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</si>
  <si>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</si>
  <si>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</si>
  <si>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</si>
  <si>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</si>
  <si>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</si>
  <si>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</si>
  <si>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</si>
  <si>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</si>
  <si>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</si>
  <si>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</si>
  <si>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</si>
  <si>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</si>
  <si>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</si>
  <si>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</si>
  <si>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</si>
  <si>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</si>
  <si>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</si>
  <si>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</si>
  <si>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</si>
  <si>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</si>
  <si>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</si>
  <si>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</si>
  <si>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</si>
  <si>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</si>
  <si>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</si>
  <si>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</si>
  <si>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</si>
  <si>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</si>
  <si>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</si>
  <si>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</si>
  <si>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</si>
  <si>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</si>
  <si>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</si>
  <si>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</si>
  <si>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</si>
  <si>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</si>
  <si>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</si>
  <si>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</si>
  <si>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</si>
  <si>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</si>
  <si>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</si>
  <si>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</si>
  <si>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</si>
  <si>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</si>
  <si>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</si>
  <si>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</si>
  <si>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</si>
  <si>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</si>
  <si>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</si>
  <si>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</si>
  <si>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</si>
  <si>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</si>
  <si>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</si>
  <si>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</si>
  <si>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</si>
  <si>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</si>
  <si>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</si>
  <si>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</si>
  <si>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</si>
  <si>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</si>
  <si>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</si>
  <si>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</si>
  <si>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</si>
  <si>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</si>
  <si>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</si>
  <si>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</si>
  <si>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</si>
  <si>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</si>
  <si>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</si>
  <si>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</si>
  <si>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</si>
  <si>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</si>
  <si>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</si>
  <si>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</si>
  <si>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</si>
  <si>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</si>
  <si>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</si>
  <si>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</si>
  <si>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</si>
  <si>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</si>
  <si>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</si>
  <si>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</si>
  <si>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</si>
  <si>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</si>
  <si>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</si>
  <si>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</si>
  <si>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</si>
  <si>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</si>
  <si>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</si>
  <si>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</si>
  <si>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</si>
  <si>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</si>
  <si>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</si>
  <si>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</si>
  <si>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</si>
  <si>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</si>
  <si>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</si>
  <si>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</si>
  <si>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</si>
  <si>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</si>
  <si>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</si>
  <si>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</si>
  <si>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</si>
  <si>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</si>
  <si>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</si>
  <si>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</si>
  <si>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</si>
  <si>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</si>
  <si>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</si>
  <si>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</si>
  <si>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</si>
  <si>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</si>
  <si>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</si>
  <si>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</si>
  <si>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</si>
  <si>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</si>
  <si>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</si>
  <si>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</si>
  <si>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</si>
  <si>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</si>
  <si>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</si>
  <si>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</si>
  <si>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</si>
  <si>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</si>
  <si>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</si>
  <si>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</si>
  <si>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</si>
  <si>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</si>
  <si>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</si>
  <si>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</si>
  <si>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</si>
  <si>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</si>
  <si>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</si>
  <si>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</si>
  <si>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</si>
  <si>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</si>
  <si>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</si>
  <si>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</si>
  <si>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</si>
  <si>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</si>
  <si>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</si>
  <si>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</si>
  <si>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</si>
  <si>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</si>
  <si>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</si>
  <si>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</si>
  <si>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</si>
  <si>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</si>
  <si>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</si>
  <si>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</si>
  <si>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</si>
  <si>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</si>
  <si>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</si>
  <si>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</si>
  <si>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</si>
  <si>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</si>
  <si>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</si>
  <si>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</si>
  <si>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</si>
  <si>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</si>
  <si>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</si>
  <si>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</si>
  <si>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</si>
  <si>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</si>
  <si>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</si>
  <si>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</si>
  <si>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</si>
  <si>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</si>
  <si>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</si>
  <si>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</si>
  <si>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</si>
  <si>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</si>
  <si>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</si>
  <si>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</si>
  <si>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</si>
  <si>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</si>
  <si>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</si>
  <si>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</si>
  <si>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</si>
  <si>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</si>
  <si>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</si>
  <si>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</si>
  <si>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</si>
  <si>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</si>
  <si>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</si>
  <si>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</si>
  <si>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</si>
  <si>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</si>
  <si>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</si>
  <si>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</si>
  <si>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</si>
  <si>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</si>
  <si>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</si>
  <si>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</si>
  <si>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</si>
  <si>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</si>
  <si>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</si>
  <si>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</si>
  <si>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</si>
  <si>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</si>
  <si>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</si>
  <si>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</si>
  <si>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</si>
  <si>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</si>
  <si>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</si>
  <si>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</si>
  <si>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</si>
  <si>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</si>
  <si>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</si>
  <si>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</si>
  <si>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</si>
  <si>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</si>
  <si>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</si>
  <si>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</si>
  <si>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</si>
  <si>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</si>
  <si>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</si>
  <si>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</si>
  <si>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</si>
  <si>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</si>
  <si>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</si>
  <si>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</si>
  <si>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</si>
  <si>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</si>
  <si>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</si>
  <si>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</si>
  <si>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</si>
  <si>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</si>
  <si>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</si>
  <si>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</si>
  <si>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</si>
  <si>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</si>
  <si>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</si>
  <si>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</si>
  <si>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</si>
  <si>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</si>
  <si>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</si>
  <si>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</si>
  <si>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</si>
  <si>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</si>
  <si>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</si>
  <si>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</si>
  <si>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</si>
  <si>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</si>
  <si>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</si>
  <si>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</si>
  <si>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</si>
  <si>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</si>
  <si>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</si>
  <si>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</si>
  <si>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</si>
  <si>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</si>
  <si>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</si>
  <si>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</si>
  <si>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</si>
  <si>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</si>
  <si>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</si>
  <si>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</si>
  <si>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</si>
  <si>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</si>
  <si>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</si>
  <si>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</si>
  <si>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</si>
  <si>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</si>
  <si>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</si>
  <si>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</si>
  <si>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</si>
  <si>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</si>
  <si>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</si>
  <si>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</si>
  <si>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</si>
  <si>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</si>
  <si>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</si>
  <si>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</si>
  <si>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</si>
  <si>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</si>
  <si>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</si>
  <si>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</si>
  <si>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</si>
  <si>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</si>
  <si>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</si>
  <si>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</si>
  <si>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</si>
  <si>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</si>
  <si>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</si>
  <si>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</si>
  <si>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</si>
  <si>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</si>
  <si>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</si>
  <si>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</si>
  <si>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</si>
  <si>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</si>
  <si>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</si>
  <si>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</si>
  <si>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</si>
  <si>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</si>
  <si>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</si>
  <si>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</si>
  <si>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</si>
  <si>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</si>
  <si>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</si>
  <si>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</si>
  <si>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</si>
  <si>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</si>
  <si>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</si>
  <si>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</si>
  <si>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</si>
  <si>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</si>
  <si>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</si>
  <si>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</si>
  <si>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</si>
  <si>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</si>
  <si>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</si>
  <si>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</si>
  <si>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</si>
  <si>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</si>
  <si>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</si>
  <si>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</si>
  <si>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</si>
  <si>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</si>
  <si>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</si>
  <si>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</si>
  <si>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</si>
  <si>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</si>
  <si>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</si>
  <si>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</si>
  <si>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</si>
  <si>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</si>
  <si>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</si>
  <si>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</si>
  <si>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</si>
  <si>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</si>
  <si>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</si>
  <si>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</si>
  <si>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</si>
  <si>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</si>
  <si>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</si>
  <si>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</si>
  <si>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</si>
  <si>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</si>
  <si>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</si>
  <si>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</si>
  <si>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</si>
  <si>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</si>
  <si>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</si>
  <si>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</si>
  <si>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</si>
  <si>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</si>
  <si>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</si>
  <si>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</si>
  <si>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</si>
  <si>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</si>
  <si>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</si>
  <si>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</si>
  <si>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</si>
  <si>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</si>
  <si>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</si>
  <si>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</si>
  <si>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</si>
  <si>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</si>
  <si>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</si>
  <si>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</si>
  <si>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</si>
  <si>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</si>
  <si>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</si>
  <si>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</si>
  <si>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</si>
  <si>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</si>
  <si>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</si>
  <si>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</si>
  <si>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</si>
  <si>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</si>
  <si>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</si>
  <si>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</si>
  <si>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</si>
  <si>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</si>
  <si>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</si>
  <si>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</si>
  <si>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</si>
  <si>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</si>
  <si>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</si>
  <si>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</si>
  <si>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</si>
  <si>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</si>
  <si>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</si>
  <si>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</si>
  <si>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</si>
  <si>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</si>
  <si>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</si>
  <si>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</si>
  <si>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</si>
  <si>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</si>
  <si>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</si>
  <si>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</si>
  <si>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</si>
  <si>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</si>
  <si>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</si>
  <si>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</si>
  <si>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</si>
  <si>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</si>
  <si>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</si>
  <si>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</si>
  <si>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</si>
  <si>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</si>
  <si>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</si>
  <si>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</si>
  <si>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</si>
  <si>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</si>
  <si>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</si>
  <si>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</si>
  <si>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</si>
  <si>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</si>
  <si>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</si>
  <si>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</si>
  <si>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</si>
  <si>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</si>
  <si>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</si>
  <si>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</si>
  <si>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</si>
  <si>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</si>
  <si>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</si>
  <si>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</si>
  <si>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</si>
  <si>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</si>
  <si>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</si>
  <si>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</si>
  <si>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</si>
  <si>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</si>
  <si>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</si>
  <si>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</si>
  <si>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</si>
  <si>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</si>
  <si>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</si>
  <si>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</si>
  <si>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</si>
  <si>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</si>
  <si>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</si>
  <si>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</si>
  <si>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</si>
  <si>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</si>
  <si>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</si>
  <si>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</si>
  <si>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</si>
  <si>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</si>
  <si>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</si>
  <si>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</si>
  <si>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</si>
  <si>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</si>
  <si>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</si>
  <si>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</si>
  <si>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</si>
  <si>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</si>
  <si>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</si>
  <si>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</si>
  <si>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</si>
  <si>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</si>
  <si>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</si>
  <si>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</si>
  <si>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</si>
  <si>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</si>
  <si>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</si>
  <si>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</si>
  <si>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</si>
  <si>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</si>
  <si>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</si>
  <si>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</si>
  <si>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</si>
  <si>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</si>
  <si>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</si>
  <si>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</si>
  <si>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</si>
  <si>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</si>
  <si>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</si>
  <si>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</si>
  <si>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</si>
  <si>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</si>
  <si>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</si>
  <si>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</si>
  <si>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</si>
  <si>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</si>
  <si>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</si>
  <si>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</si>
  <si>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</si>
  <si>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</si>
  <si>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</si>
  <si>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</si>
  <si>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</si>
  <si>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</si>
  <si>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</si>
  <si>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</si>
  <si>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</si>
  <si>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</si>
  <si>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</si>
  <si>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</si>
  <si>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</si>
  <si>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</si>
  <si>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</si>
  <si>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</si>
  <si>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</si>
  <si>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</si>
  <si>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</si>
  <si>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</si>
  <si>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</si>
  <si>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</si>
  <si>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</si>
  <si>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</si>
  <si>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</si>
  <si>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</si>
  <si>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</si>
  <si>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</si>
  <si>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</si>
  <si>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</si>
  <si>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</si>
  <si>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</si>
  <si>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</si>
  <si>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</si>
  <si>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</si>
  <si>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</si>
  <si>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</si>
  <si>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</si>
  <si>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</si>
  <si>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</si>
  <si>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</si>
  <si>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</si>
  <si>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</si>
  <si>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</si>
  <si>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</si>
  <si>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</si>
  <si>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</si>
  <si>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</si>
  <si>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</si>
  <si>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</si>
  <si>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</si>
  <si>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</si>
  <si>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</si>
  <si>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</si>
  <si>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</si>
  <si>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</si>
  <si>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</si>
  <si>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</si>
  <si>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</si>
  <si>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</si>
  <si>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</si>
  <si>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</si>
  <si>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</si>
  <si>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</si>
  <si>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</si>
  <si>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</si>
  <si>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</si>
  <si>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</si>
  <si>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</si>
  <si>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</si>
  <si>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</si>
  <si>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</si>
  <si>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</si>
  <si>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</si>
  <si>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</si>
  <si>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</si>
  <si>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</si>
  <si>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</si>
  <si>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</si>
  <si>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</si>
  <si>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</si>
  <si>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</si>
  <si>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</si>
  <si>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</si>
  <si>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</si>
  <si>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</si>
  <si>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</si>
  <si>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</si>
  <si>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</si>
  <si>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</si>
  <si>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</si>
  <si>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</si>
  <si>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</si>
  <si>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</si>
  <si>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</si>
  <si>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</si>
  <si>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</si>
  <si>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</si>
  <si>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</si>
  <si>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</si>
  <si>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</si>
  <si>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</si>
  <si>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</si>
  <si>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</si>
  <si>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</si>
  <si>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</si>
  <si>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</si>
  <si>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</si>
  <si>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</si>
  <si>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</si>
  <si>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</si>
  <si>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</si>
  <si>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</si>
  <si>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</si>
  <si>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</si>
  <si>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</si>
  <si>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</si>
  <si>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</si>
  <si>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</si>
  <si>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</si>
  <si>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</si>
  <si>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</si>
  <si>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</si>
  <si>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</si>
  <si>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</si>
  <si>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</si>
  <si>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</si>
  <si>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</si>
  <si>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</si>
  <si>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</si>
  <si>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</si>
  <si>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</si>
  <si>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</si>
  <si>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</si>
  <si>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</si>
  <si>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</si>
  <si>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</si>
  <si>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</si>
  <si>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</si>
  <si>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</si>
  <si>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</si>
  <si>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</si>
  <si>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</si>
  <si>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</si>
  <si>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</si>
  <si>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</si>
  <si>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</si>
  <si>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</si>
  <si>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</si>
  <si>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</si>
  <si>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</si>
  <si>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</si>
  <si>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</si>
  <si>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</si>
  <si>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</si>
  <si>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</si>
  <si>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</si>
  <si>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</si>
  <si>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</si>
  <si>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</si>
  <si>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</si>
  <si>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</si>
  <si>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</si>
  <si>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</si>
  <si>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</si>
  <si>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</si>
  <si>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</si>
  <si>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</si>
  <si>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</si>
  <si>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</si>
  <si>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</si>
  <si>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</si>
  <si>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</si>
  <si>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</si>
  <si>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</si>
  <si>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</si>
  <si>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</si>
  <si>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</si>
  <si>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</si>
  <si>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</si>
  <si>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</si>
  <si>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</si>
  <si>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</si>
  <si>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</si>
  <si>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</si>
  <si>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</si>
  <si>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</si>
  <si>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</si>
  <si>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</si>
  <si>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</si>
  <si>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</si>
  <si>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</si>
  <si>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</si>
  <si>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</si>
  <si>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</si>
  <si>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</si>
  <si>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</si>
  <si>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</si>
  <si>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</si>
  <si>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</si>
  <si>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</si>
  <si>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</si>
  <si>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</si>
  <si>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</si>
  <si>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</si>
  <si>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</si>
  <si>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</si>
  <si>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</si>
  <si>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</si>
  <si>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</si>
  <si>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</si>
  <si>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</si>
  <si>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</si>
  <si>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</si>
  <si>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</si>
  <si>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</si>
  <si>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</si>
  <si>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</si>
  <si>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</si>
  <si>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</si>
  <si>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</si>
  <si>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</si>
  <si>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</si>
  <si>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</si>
  <si>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</si>
  <si>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</si>
  <si>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</si>
  <si>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</si>
  <si>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</si>
  <si>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</si>
  <si>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</si>
  <si>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</si>
  <si>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</si>
  <si>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</si>
  <si>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</si>
  <si>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</si>
  <si>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</si>
  <si>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</si>
  <si>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</si>
  <si>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</si>
  <si>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</si>
  <si>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</si>
  <si>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</si>
  <si>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</si>
  <si>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</si>
  <si>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</si>
  <si>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</si>
  <si>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</si>
  <si>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</si>
  <si>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</si>
  <si>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</si>
  <si>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</si>
  <si>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</si>
  <si>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</si>
  <si>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</si>
  <si>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</si>
  <si>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</si>
  <si>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</si>
  <si>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</si>
  <si>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</si>
  <si>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</si>
  <si>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</si>
  <si>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</si>
  <si>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</si>
  <si>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</si>
  <si>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</si>
  <si>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</si>
  <si>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</si>
  <si>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</si>
  <si>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</si>
  <si>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</si>
  <si>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</si>
  <si>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</si>
  <si>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</si>
  <si>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</si>
  <si>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</si>
  <si>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</si>
  <si>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</si>
  <si>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</si>
  <si>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</si>
  <si>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</si>
  <si>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</si>
  <si>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</si>
  <si>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</si>
  <si>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</si>
  <si>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</si>
  <si>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</si>
  <si>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</si>
  <si>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</si>
  <si>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</si>
  <si>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</si>
  <si>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</si>
  <si>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</si>
  <si>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</si>
  <si>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</si>
  <si>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</si>
  <si>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</si>
  <si>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</si>
  <si>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</si>
  <si>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</si>
  <si>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</si>
  <si>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</si>
  <si>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</si>
  <si>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</si>
  <si>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</si>
  <si>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</si>
  <si>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</si>
  <si>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</si>
  <si>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</si>
  <si>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</si>
  <si>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</si>
  <si>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</si>
  <si>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</si>
  <si>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</si>
  <si>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</si>
  <si>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</si>
  <si>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</si>
  <si>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</si>
  <si>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</si>
  <si>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</si>
  <si>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</si>
  <si>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</si>
  <si>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</si>
  <si>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</si>
  <si>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</si>
  <si>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</si>
  <si>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</si>
  <si>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</si>
  <si>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</si>
  <si>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</si>
  <si>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</si>
  <si>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</si>
  <si>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</si>
  <si>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</si>
  <si>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</si>
  <si>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</si>
  <si>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</si>
  <si>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</si>
  <si>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</si>
  <si>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</si>
  <si>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</si>
  <si>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</si>
  <si>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</si>
  <si>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</si>
  <si>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</si>
  <si>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</si>
  <si>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</si>
  <si>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</si>
  <si>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</si>
  <si>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</si>
  <si>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</si>
  <si>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</si>
  <si>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</si>
  <si>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</si>
  <si>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</si>
  <si>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</si>
  <si>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</si>
  <si>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</si>
  <si>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</si>
  <si>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</si>
  <si>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</si>
  <si>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</si>
  <si>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</si>
  <si>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</si>
  <si>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</si>
  <si>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</si>
  <si>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</si>
  <si>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</si>
  <si>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</si>
  <si>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</si>
  <si>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</si>
  <si>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</si>
  <si>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</si>
  <si>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</si>
  <si>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</si>
  <si>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</si>
  <si>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</si>
  <si>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</si>
  <si>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</si>
  <si>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</si>
  <si>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</si>
  <si>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</si>
  <si>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</si>
  <si>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</si>
  <si>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</si>
  <si>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</si>
  <si>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</si>
  <si>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</si>
  <si>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</si>
  <si>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</si>
  <si>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</si>
  <si>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</si>
  <si>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</si>
  <si>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</si>
  <si>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</si>
  <si>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</si>
  <si>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</si>
  <si>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</si>
  <si>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</si>
  <si>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</si>
  <si>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</si>
  <si>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</si>
  <si>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</si>
  <si>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</si>
  <si>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</si>
  <si>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</si>
  <si>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</si>
  <si>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</si>
  <si>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</si>
  <si>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</si>
  <si>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</si>
  <si>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</si>
  <si>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</si>
  <si>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</si>
  <si>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</si>
  <si>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</si>
  <si>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</si>
  <si>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</si>
  <si>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</si>
  <si>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</si>
  <si>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</si>
  <si>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</si>
  <si>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</si>
  <si>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</si>
  <si>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</si>
  <si>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</si>
  <si>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</si>
  <si>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</si>
  <si>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</si>
  <si>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</si>
  <si>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</si>
  <si>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</si>
  <si>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</si>
  <si>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</si>
  <si>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</si>
  <si>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</si>
  <si>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</si>
  <si>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</si>
  <si>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</si>
  <si>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</si>
  <si>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</si>
  <si>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</si>
  <si>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</si>
  <si>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</si>
  <si>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</si>
  <si>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</si>
  <si>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</si>
  <si>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</si>
  <si>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</si>
  <si>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</si>
  <si>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</si>
  <si>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</si>
  <si>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</si>
  <si>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</si>
  <si>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</si>
  <si>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</si>
  <si>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</si>
  <si>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</si>
  <si>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</si>
  <si>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</si>
  <si>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</si>
  <si>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</si>
  <si>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</si>
  <si>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</si>
  <si>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</si>
  <si>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</si>
  <si>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</si>
  <si>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</si>
  <si>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</si>
  <si>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</si>
  <si>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</si>
  <si>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</si>
  <si>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</si>
  <si>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</si>
  <si>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</si>
  <si>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</si>
  <si>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</si>
  <si>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</si>
  <si>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</si>
  <si>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</si>
  <si>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</si>
  <si>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</si>
  <si>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</si>
  <si>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</si>
  <si>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</si>
  <si>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</si>
  <si>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</si>
  <si>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</si>
  <si>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</si>
  <si>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</si>
  <si>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</si>
  <si>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</si>
  <si>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</si>
  <si>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</si>
  <si>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</si>
  <si>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</si>
  <si>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</si>
  <si>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</si>
  <si>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</si>
  <si>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</si>
  <si>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</si>
  <si>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</si>
  <si>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</si>
  <si>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</si>
  <si>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</si>
  <si>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</si>
  <si>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</si>
  <si>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</si>
  <si>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</si>
  <si>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</si>
  <si>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</si>
  <si>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</si>
  <si>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</si>
  <si>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</si>
  <si>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</si>
  <si>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</si>
  <si>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</si>
  <si>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</si>
  <si>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</si>
  <si>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</si>
  <si>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</si>
  <si>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</si>
  <si>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</si>
  <si>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</si>
  <si>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</si>
  <si>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</si>
  <si>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</si>
  <si>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</si>
  <si>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</si>
  <si>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</si>
  <si>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</si>
  <si>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</si>
  <si>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</si>
  <si>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</si>
  <si>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</si>
  <si>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</si>
  <si>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</si>
  <si>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</si>
  <si>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</si>
  <si>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</si>
  <si>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</si>
  <si>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</si>
  <si>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</si>
  <si>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</si>
  <si>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</si>
  <si>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</si>
  <si>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</si>
  <si>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</si>
  <si>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</si>
  <si>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</si>
  <si>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</si>
  <si>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</si>
  <si>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</si>
  <si>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</si>
  <si>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</si>
  <si>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</si>
  <si>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</si>
  <si>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</si>
  <si>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</si>
  <si>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</si>
  <si>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</si>
  <si>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</si>
  <si>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</si>
  <si>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</si>
  <si>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</si>
  <si>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</si>
  <si>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</si>
  <si>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</si>
  <si>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</si>
  <si>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</si>
  <si>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</si>
  <si>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</si>
  <si>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</si>
  <si>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</si>
  <si>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</si>
  <si>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</si>
  <si>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</si>
  <si>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</si>
  <si>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</si>
  <si>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</si>
  <si>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</si>
  <si>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</si>
  <si>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</si>
  <si>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</si>
  <si>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</si>
  <si>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</si>
  <si>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</si>
  <si>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</si>
  <si>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</si>
  <si>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</si>
  <si>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</si>
  <si>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</si>
  <si>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</si>
  <si>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</si>
  <si>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</si>
  <si>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</si>
  <si>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</si>
  <si>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</si>
  <si>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</si>
  <si>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</si>
  <si>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</si>
  <si>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</si>
  <si>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</si>
  <si>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</si>
  <si>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</si>
  <si>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</si>
  <si>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</si>
  <si>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</si>
  <si>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</si>
  <si>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</si>
  <si>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</si>
  <si>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</si>
  <si>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</si>
  <si>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</si>
  <si>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</si>
  <si>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</si>
  <si>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</si>
  <si>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</si>
  <si>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</si>
  <si>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</si>
  <si>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</si>
  <si>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</si>
  <si>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</si>
  <si>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</si>
  <si>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</si>
  <si>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</si>
  <si>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</si>
  <si>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</si>
  <si>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</si>
  <si>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</si>
  <si>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</si>
  <si>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</si>
  <si>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</si>
  <si>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</si>
  <si>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</si>
  <si>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</si>
  <si>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</si>
  <si>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</si>
  <si>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</si>
  <si>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</si>
  <si>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</si>
  <si>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</si>
  <si>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</si>
  <si>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</si>
  <si>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</si>
  <si>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</si>
  <si>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</si>
  <si>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</si>
  <si>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</si>
  <si>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</si>
  <si>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</si>
  <si>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</si>
  <si>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</si>
  <si>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</si>
  <si>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</si>
  <si>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</si>
  <si>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</si>
  <si>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</si>
  <si>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</si>
  <si>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</si>
  <si>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</si>
  <si>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</si>
  <si>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</si>
  <si>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</si>
  <si>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</si>
  <si>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</si>
  <si>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</si>
  <si>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</si>
  <si>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</si>
  <si>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</si>
  <si>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</si>
  <si>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</si>
  <si>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</si>
  <si>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</si>
  <si>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</si>
  <si>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</si>
  <si>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</si>
  <si>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</si>
  <si>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</si>
  <si>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</si>
  <si>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</si>
  <si>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</si>
  <si>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</si>
  <si>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</si>
  <si>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</si>
  <si>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</si>
  <si>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</si>
  <si>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</si>
  <si>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</si>
  <si>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</si>
  <si>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</si>
  <si>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</si>
  <si>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</si>
  <si>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</si>
  <si>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</si>
  <si>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</si>
  <si>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</si>
  <si>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</si>
  <si>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</si>
  <si>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</si>
  <si>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</si>
  <si>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</si>
  <si>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</si>
  <si>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</si>
  <si>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</si>
  <si>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</si>
  <si>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</si>
  <si>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</si>
  <si>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</si>
  <si>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</si>
  <si>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</si>
  <si>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</si>
  <si>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</si>
  <si>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</si>
  <si>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</si>
  <si>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</si>
  <si>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</si>
  <si>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</si>
  <si>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</si>
  <si>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</si>
  <si>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</si>
  <si>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</si>
  <si>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</si>
  <si>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</si>
  <si>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</si>
  <si>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</si>
  <si>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</si>
  <si>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</si>
  <si>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</si>
  <si>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</si>
  <si>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</si>
  <si>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</si>
  <si>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</si>
  <si>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</si>
  <si>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</si>
  <si>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</si>
  <si>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</si>
  <si>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</si>
  <si>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</si>
  <si>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</si>
  <si>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</si>
  <si>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</si>
  <si>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</si>
  <si>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</si>
  <si>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</si>
  <si>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</si>
  <si>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</si>
  <si>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</si>
  <si>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</si>
  <si>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</si>
  <si>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</si>
  <si>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</si>
  <si>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</si>
  <si>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</si>
  <si>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</si>
  <si>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</si>
  <si>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</si>
  <si>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</si>
  <si>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</si>
  <si>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</si>
  <si>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</si>
  <si>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</si>
  <si>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</si>
  <si>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</si>
  <si>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</si>
  <si>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</si>
  <si>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</si>
  <si>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</si>
  <si>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</si>
  <si>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</si>
  <si>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</si>
  <si>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</si>
  <si>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</si>
  <si>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</si>
  <si>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</si>
  <si>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</si>
  <si>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</si>
  <si>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</si>
  <si>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</si>
  <si>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</si>
  <si>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</si>
  <si>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</si>
  <si>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</si>
  <si>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</si>
  <si>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</si>
  <si>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</si>
  <si>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</si>
  <si>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</si>
  <si>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</si>
  <si>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</si>
  <si>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</si>
  <si>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</si>
  <si>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</si>
  <si>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</si>
  <si>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</si>
  <si>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</si>
  <si>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</si>
  <si>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</si>
  <si>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</si>
  <si>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</si>
  <si>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</si>
  <si>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</si>
  <si>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</si>
  <si>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</si>
  <si>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</si>
  <si>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</si>
  <si>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</si>
  <si>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</si>
  <si>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</si>
  <si>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</si>
  <si>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</si>
  <si>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</si>
  <si>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</si>
  <si>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</si>
  <si>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</si>
  <si>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</si>
  <si>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</si>
  <si>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</si>
  <si>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</si>
  <si>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</si>
  <si>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</si>
  <si>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</si>
  <si>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</si>
  <si>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</si>
  <si>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</si>
  <si>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</si>
  <si>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</si>
  <si>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</si>
  <si>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</si>
  <si>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</si>
  <si>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</si>
  <si>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</si>
  <si>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</si>
  <si>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</si>
  <si>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</si>
  <si>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</si>
  <si>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</si>
  <si>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</si>
  <si>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</si>
  <si>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</si>
  <si>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</si>
  <si>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</si>
  <si>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</si>
  <si>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</si>
  <si>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</si>
  <si>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</si>
  <si>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</si>
  <si>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</si>
  <si>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</si>
  <si>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</si>
  <si>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</si>
  <si>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</si>
  <si>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</si>
  <si>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</si>
  <si>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</si>
  <si>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</si>
  <si>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</si>
  <si>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</si>
  <si>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</si>
  <si>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</si>
  <si>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</si>
  <si>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</si>
  <si>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</si>
  <si>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</si>
  <si>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</si>
  <si>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</si>
  <si>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</si>
  <si>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</si>
  <si>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</si>
  <si>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</si>
  <si>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</si>
  <si>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</si>
  <si>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</si>
  <si>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</si>
  <si>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</si>
  <si>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</si>
  <si>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</si>
  <si>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</si>
  <si>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</si>
  <si>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</si>
  <si>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</si>
  <si>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</si>
  <si>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</si>
  <si>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</si>
  <si>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</si>
  <si>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</si>
  <si>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</si>
  <si>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</si>
  <si>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</si>
  <si>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</si>
  <si>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</si>
  <si>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</si>
  <si>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</si>
  <si>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</si>
  <si>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</si>
  <si>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</si>
  <si>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</si>
  <si>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</si>
  <si>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</si>
  <si>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</si>
  <si>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</si>
  <si>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</si>
  <si>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</si>
  <si>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</si>
  <si>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</si>
  <si>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</si>
  <si>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</si>
  <si>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</si>
  <si>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</si>
  <si>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</si>
  <si>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</si>
  <si>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</si>
  <si>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</si>
  <si>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</si>
  <si>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</si>
  <si>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</si>
  <si>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</si>
  <si>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</si>
  <si>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</si>
  <si>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</si>
  <si>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</si>
  <si>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</si>
  <si>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</si>
  <si>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</si>
  <si>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</si>
  <si>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</si>
  <si>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</si>
  <si>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</si>
  <si>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</si>
  <si>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</si>
  <si>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</si>
  <si>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</si>
  <si>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</si>
  <si>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</si>
  <si>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</si>
  <si>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</si>
  <si>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</si>
  <si>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</si>
  <si>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</si>
  <si>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</si>
  <si>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</si>
  <si>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</si>
  <si>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</si>
  <si>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</si>
  <si>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</si>
  <si>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</si>
  <si>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</si>
  <si>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</si>
  <si>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</si>
  <si>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</si>
  <si>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</si>
  <si>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</si>
  <si>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</si>
  <si>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</si>
  <si>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</si>
  <si>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</si>
  <si>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</si>
  <si>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</si>
  <si>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</si>
  <si>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</si>
  <si>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</si>
  <si>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</si>
  <si>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</si>
  <si>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</si>
  <si>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</si>
  <si>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</si>
  <si>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</si>
  <si>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</si>
  <si>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</si>
  <si>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</si>
  <si>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</si>
  <si>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</si>
  <si>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</si>
  <si>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</si>
  <si>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</si>
  <si>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</si>
  <si>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</si>
  <si>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</si>
  <si>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</si>
  <si>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</si>
  <si>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</si>
  <si>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</si>
  <si>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</si>
  <si>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</si>
  <si>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</si>
  <si>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</si>
  <si>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</si>
  <si>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</si>
  <si>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</si>
  <si>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</si>
  <si>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</si>
  <si>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</si>
  <si>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</si>
  <si>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</si>
  <si>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</si>
  <si>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</si>
  <si>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</si>
  <si>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</si>
  <si>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</si>
  <si>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</si>
  <si>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</si>
  <si>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</si>
  <si>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</si>
  <si>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</si>
  <si>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</si>
  <si>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</si>
  <si>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</si>
  <si>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</si>
  <si>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</si>
  <si>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</si>
  <si>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</si>
  <si>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</si>
  <si>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</si>
  <si>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</si>
  <si>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</si>
  <si>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</si>
  <si>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</si>
  <si>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</si>
  <si>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</si>
  <si>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</si>
  <si>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</si>
  <si>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</si>
  <si>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</si>
  <si>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</si>
  <si>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</si>
  <si>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</si>
  <si>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</si>
  <si>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</si>
  <si>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</si>
  <si>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</si>
  <si>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</si>
  <si>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</si>
  <si>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</si>
  <si>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</si>
  <si>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</si>
  <si>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</si>
  <si>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</si>
  <si>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</si>
  <si>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</si>
  <si>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</si>
  <si>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</si>
  <si>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</si>
  <si>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</si>
  <si>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</si>
  <si>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</si>
  <si>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</si>
  <si>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</si>
  <si>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</si>
  <si>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</si>
  <si>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</si>
  <si>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</si>
  <si>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</si>
  <si>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</si>
  <si>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</si>
  <si>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</si>
  <si>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</si>
  <si>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</si>
  <si>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</si>
  <si>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</si>
  <si>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</si>
  <si>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</si>
  <si>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</si>
  <si>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</si>
  <si>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</si>
  <si>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</si>
  <si>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</si>
  <si>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</si>
  <si>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</si>
  <si>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</si>
  <si>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</si>
  <si>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</si>
  <si>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</si>
  <si>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</si>
  <si>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</si>
  <si>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</si>
  <si>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</si>
  <si>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</si>
  <si>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</si>
  <si>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</si>
  <si>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</si>
  <si>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</si>
  <si>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</si>
  <si>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</si>
  <si>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</si>
  <si>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</si>
  <si>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</si>
  <si>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</si>
  <si>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</si>
  <si>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</si>
  <si>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</si>
  <si>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</si>
  <si>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</si>
  <si>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</si>
  <si>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</si>
  <si>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</si>
  <si>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</si>
  <si>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</si>
  <si>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</si>
  <si>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</si>
  <si>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</si>
  <si>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</si>
  <si>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</si>
  <si>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</si>
  <si>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</si>
  <si>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</si>
  <si>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</si>
  <si>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</si>
  <si>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</si>
  <si>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</si>
  <si>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</si>
  <si>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</si>
  <si>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</si>
  <si>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</si>
  <si>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</si>
  <si>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</si>
  <si>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</si>
  <si>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</si>
  <si>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</si>
  <si>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</si>
  <si>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</si>
  <si>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</si>
  <si>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</si>
  <si>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</si>
  <si>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</si>
  <si>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</si>
  <si>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</si>
  <si>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</si>
  <si>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</si>
  <si>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</si>
  <si>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</si>
  <si>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</si>
  <si>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</si>
  <si>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</si>
  <si>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</si>
  <si>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</si>
  <si>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</si>
  <si>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</si>
  <si>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</si>
  <si>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</si>
  <si>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</si>
  <si>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</si>
  <si>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</si>
  <si>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</si>
  <si>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</si>
  <si>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</si>
  <si>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</si>
  <si>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</si>
  <si>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</si>
  <si>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</si>
  <si>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</si>
  <si>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</si>
  <si>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</si>
  <si>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</si>
  <si>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</si>
  <si>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</si>
  <si>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</si>
  <si>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</si>
  <si>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</si>
  <si>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</si>
  <si>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</si>
  <si>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</si>
  <si>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</si>
  <si>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</si>
  <si>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</si>
  <si>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</si>
  <si>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</si>
  <si>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</si>
  <si>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</si>
  <si>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</si>
  <si>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</si>
  <si>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</si>
  <si>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</si>
  <si>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</si>
  <si>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</si>
  <si>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</si>
  <si>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</si>
  <si>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</si>
  <si>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</si>
  <si>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</si>
  <si>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</si>
  <si>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</si>
  <si>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</si>
  <si>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</si>
  <si>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</si>
  <si>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</si>
  <si>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</si>
  <si>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</si>
  <si>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</si>
  <si>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</si>
  <si>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</si>
  <si>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</si>
  <si>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</si>
  <si>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</si>
  <si>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</si>
  <si>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</si>
  <si>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</si>
  <si>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</si>
  <si>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</si>
  <si>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</si>
  <si>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</si>
  <si>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</si>
  <si>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</si>
  <si>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</si>
  <si>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</si>
  <si>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</si>
  <si>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</si>
  <si>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</si>
  <si>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</si>
  <si>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</si>
  <si>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</si>
  <si>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</si>
  <si>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</si>
  <si>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</si>
  <si>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</si>
  <si>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</si>
  <si>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</si>
  <si>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</si>
  <si>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</si>
  <si>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</si>
  <si>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</si>
  <si>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</si>
  <si>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</si>
  <si>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</si>
  <si>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</si>
  <si>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</si>
  <si>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</si>
  <si>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</si>
  <si>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</si>
  <si>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</si>
  <si>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</si>
  <si>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</si>
  <si>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</si>
  <si>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</si>
  <si>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</si>
  <si>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</si>
  <si>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</si>
  <si>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</si>
  <si>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</si>
  <si>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</si>
  <si>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</si>
  <si>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</si>
  <si>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</si>
  <si>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</si>
  <si>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</si>
  <si>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</si>
  <si>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</si>
  <si>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</si>
  <si>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</si>
  <si>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</si>
  <si>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</si>
  <si>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</si>
  <si>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</si>
  <si>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</si>
  <si>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</si>
  <si>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</si>
  <si>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</si>
  <si>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</si>
  <si>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</si>
  <si>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</si>
  <si>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</si>
  <si>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</si>
  <si>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</si>
  <si>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</si>
  <si>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</si>
  <si>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</si>
  <si>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</si>
  <si>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</si>
  <si>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</si>
  <si>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</si>
  <si>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</si>
  <si>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</si>
  <si>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</si>
  <si>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</si>
  <si>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</si>
  <si>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</si>
  <si>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</si>
  <si>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</si>
  <si>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</si>
  <si>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</si>
  <si>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</si>
  <si>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</si>
  <si>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</si>
  <si>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</si>
  <si>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</si>
  <si>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</si>
  <si>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</si>
  <si>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</si>
  <si>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</si>
  <si>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</si>
  <si>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</si>
  <si>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</si>
  <si>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</si>
  <si>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</si>
  <si>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</si>
  <si>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</si>
  <si>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</si>
  <si>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</si>
  <si>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</si>
  <si>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</si>
  <si>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</si>
  <si>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</si>
  <si>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</si>
  <si>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</si>
  <si>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</si>
  <si>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</si>
  <si>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</si>
  <si>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</si>
  <si>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</si>
  <si>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</si>
  <si>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</si>
  <si>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</si>
  <si>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</si>
  <si>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</si>
  <si>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</si>
  <si>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</si>
  <si>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</si>
  <si>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</si>
  <si>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</si>
  <si>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</si>
  <si>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</si>
  <si>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</si>
  <si>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</si>
  <si>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</si>
  <si>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</si>
  <si>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</si>
  <si>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</si>
  <si>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</si>
  <si>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</si>
  <si>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</si>
  <si>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</si>
  <si>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</si>
  <si>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</si>
  <si>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</si>
  <si>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</si>
  <si>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</si>
  <si>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</si>
  <si>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</si>
  <si>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</si>
  <si>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</si>
  <si>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</si>
  <si>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</si>
  <si>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</si>
  <si>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</si>
  <si>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</si>
  <si>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</si>
  <si>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</si>
  <si>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</si>
  <si>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</si>
  <si>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</si>
  <si>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</si>
  <si>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</si>
  <si>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</si>
  <si>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</si>
  <si>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</si>
  <si>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</si>
  <si>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</si>
  <si>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</si>
  <si>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</si>
  <si>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</si>
  <si>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</si>
  <si>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</si>
  <si>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</si>
  <si>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</si>
  <si>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</si>
  <si>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</si>
  <si>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</si>
  <si>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</si>
  <si>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</si>
  <si>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</si>
  <si>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</si>
  <si>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</si>
  <si>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</si>
  <si>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</si>
  <si>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</si>
  <si>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</si>
  <si>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</si>
  <si>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</si>
  <si>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</si>
  <si>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</si>
  <si>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</si>
  <si>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</si>
  <si>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</si>
  <si>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</si>
  <si>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</si>
  <si>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</si>
  <si>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</si>
  <si>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</si>
  <si>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</si>
  <si>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</si>
  <si>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</si>
  <si>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</si>
  <si>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</si>
  <si>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</si>
  <si>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</si>
  <si>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</si>
  <si>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</si>
  <si>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</si>
  <si>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</si>
  <si>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</si>
  <si>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</si>
  <si>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</si>
  <si>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</si>
  <si>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</si>
  <si>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</si>
  <si>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</si>
  <si>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</si>
  <si>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</si>
  <si>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</si>
  <si>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</si>
  <si>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</si>
  <si>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</si>
  <si>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</si>
  <si>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</si>
  <si>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</si>
  <si>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</si>
  <si>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</si>
  <si>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</si>
  <si>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</si>
  <si>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</si>
  <si>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</si>
  <si>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</si>
  <si>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</si>
  <si>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</si>
  <si>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</si>
  <si>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</si>
  <si>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</si>
  <si>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</si>
  <si>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</si>
  <si>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</si>
  <si>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</si>
  <si>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</si>
  <si>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</si>
  <si>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</si>
  <si>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</si>
  <si>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</si>
  <si>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</si>
  <si>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</si>
  <si>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</si>
  <si>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</si>
  <si>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</si>
  <si>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</si>
  <si>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</si>
  <si>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</si>
  <si>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</si>
  <si>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</si>
  <si>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</si>
  <si>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</si>
  <si>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</si>
  <si>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</si>
  <si>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</si>
  <si>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</si>
  <si>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</si>
  <si>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</si>
  <si>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</si>
  <si>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</si>
  <si>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</si>
  <si>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</si>
  <si>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</si>
  <si>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</si>
  <si>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</si>
  <si>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</si>
  <si>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</si>
  <si>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</si>
  <si>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</si>
  <si>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</si>
  <si>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</si>
  <si>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</si>
  <si>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</si>
  <si>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</si>
  <si>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</si>
  <si>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</si>
  <si>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</si>
  <si>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</si>
  <si>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</si>
  <si>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</si>
  <si>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</si>
  <si>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</si>
  <si>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</si>
  <si>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</si>
  <si>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</si>
  <si>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</si>
  <si>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</si>
  <si>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</si>
  <si>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</si>
  <si>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</si>
  <si>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</si>
  <si>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</si>
  <si>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</si>
  <si>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</si>
  <si>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</si>
  <si>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</si>
  <si>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</si>
  <si>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</si>
  <si>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</si>
  <si>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</si>
  <si>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</si>
  <si>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</si>
  <si>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</si>
  <si>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</si>
  <si>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</si>
  <si>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</si>
  <si>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</si>
  <si>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</si>
  <si>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</si>
  <si>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</si>
  <si>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</si>
  <si>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</si>
  <si>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</si>
  <si>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</si>
  <si>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</si>
  <si>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</si>
  <si>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</si>
  <si>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</si>
  <si>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</si>
  <si>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</si>
  <si>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</si>
  <si>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</si>
  <si>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</si>
  <si>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</si>
  <si>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</si>
  <si>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</si>
  <si>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</si>
  <si>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</si>
  <si>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</si>
  <si>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</si>
  <si>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</si>
  <si>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</si>
  <si>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</si>
  <si>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</si>
  <si>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</si>
  <si>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</si>
  <si>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</si>
  <si>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</si>
  <si>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</si>
  <si>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</si>
  <si>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</si>
  <si>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</si>
  <si>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</si>
  <si>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</si>
  <si>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</si>
  <si>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</si>
  <si>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</si>
  <si>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</si>
  <si>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</si>
  <si>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</si>
  <si>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</si>
  <si>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</si>
  <si>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</si>
  <si>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</si>
  <si>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</si>
  <si>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</si>
  <si>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</si>
  <si>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</si>
  <si>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</si>
  <si>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</si>
  <si>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</si>
  <si>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</si>
  <si>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</si>
  <si>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</si>
  <si>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</si>
  <si>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</si>
  <si>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</si>
  <si>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</si>
  <si>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</si>
  <si>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</si>
  <si>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</si>
  <si>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</si>
  <si>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</si>
  <si>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</si>
  <si>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</si>
  <si>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</si>
  <si>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</si>
  <si>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</si>
  <si>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</si>
  <si>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</si>
  <si>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</si>
  <si>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</si>
  <si>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</si>
  <si>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</si>
  <si>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</si>
  <si>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</si>
  <si>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</si>
  <si>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</si>
  <si>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</si>
  <si>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</si>
  <si>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</si>
  <si>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</si>
  <si>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</si>
  <si>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</si>
  <si>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</si>
  <si>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</si>
  <si>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</si>
  <si>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</si>
  <si>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</si>
  <si>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</si>
  <si>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</si>
  <si>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</si>
  <si>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</si>
  <si>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</si>
  <si>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</si>
  <si>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</si>
  <si>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</si>
  <si>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</si>
  <si>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</si>
  <si>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</si>
  <si>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</si>
  <si>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</si>
  <si>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</si>
  <si>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</si>
  <si>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</si>
  <si>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</si>
  <si>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</si>
  <si>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</si>
  <si>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</si>
  <si>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</si>
  <si>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</si>
  <si>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</si>
  <si>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</si>
  <si>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</si>
  <si>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</si>
  <si>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</si>
  <si>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</si>
  <si>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</si>
  <si>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</si>
  <si>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</si>
  <si>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</si>
  <si>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</si>
  <si>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</si>
  <si>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</si>
  <si>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</si>
  <si>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</si>
  <si>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</si>
  <si>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</si>
  <si>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</si>
  <si>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</si>
  <si>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</si>
  <si>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</si>
  <si>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</si>
  <si>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</si>
  <si>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</si>
  <si>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</si>
  <si>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</si>
  <si>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</si>
  <si>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</si>
  <si>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</si>
  <si>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</si>
  <si>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</si>
  <si>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</si>
  <si>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</si>
  <si>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</si>
  <si>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</si>
  <si>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</si>
  <si>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</si>
  <si>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</si>
  <si>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</si>
  <si>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</si>
  <si>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</si>
  <si>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</si>
  <si>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</si>
  <si>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</si>
  <si>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</si>
  <si>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</si>
  <si>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</si>
  <si>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</si>
  <si>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</si>
  <si>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</si>
  <si>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</si>
  <si>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</si>
  <si>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</si>
  <si>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</si>
  <si>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</si>
  <si>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</si>
  <si>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</si>
  <si>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</si>
  <si>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</si>
  <si>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</si>
  <si>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</si>
  <si>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</si>
  <si>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</si>
  <si>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</si>
  <si>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</si>
  <si>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</si>
  <si>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</si>
  <si>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</si>
  <si>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</si>
  <si>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</si>
  <si>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</si>
  <si>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</si>
  <si>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</si>
  <si>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</si>
  <si>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</si>
  <si>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</si>
  <si>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</si>
  <si>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</si>
  <si>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</si>
  <si>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</si>
  <si>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</si>
  <si>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</si>
  <si>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</si>
  <si>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</si>
  <si>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</si>
  <si>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</si>
  <si>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</si>
  <si>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</si>
  <si>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</si>
  <si>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</si>
  <si>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</si>
  <si>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</si>
  <si>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</si>
  <si>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</si>
  <si>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</si>
  <si>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</si>
  <si>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</si>
  <si>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</si>
  <si>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</si>
  <si>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</si>
  <si>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</si>
  <si>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</si>
  <si>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</si>
  <si>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</si>
  <si>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</si>
  <si>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</si>
  <si>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</si>
  <si>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</si>
  <si>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</si>
  <si>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</si>
  <si>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</si>
  <si>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</si>
  <si>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</si>
  <si>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</si>
  <si>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</si>
  <si>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</si>
  <si>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</si>
  <si>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</si>
  <si>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</si>
  <si>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</si>
  <si>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</si>
  <si>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</si>
  <si>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</si>
  <si>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</si>
  <si>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</si>
  <si>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</si>
  <si>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</si>
  <si>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</si>
  <si>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</si>
  <si>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</si>
  <si>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</si>
  <si>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</si>
  <si>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</si>
  <si>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</si>
  <si>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</si>
  <si>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</si>
  <si>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</si>
  <si>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</si>
  <si>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</si>
  <si>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</si>
  <si>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</si>
  <si>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</si>
  <si>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</si>
  <si>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</si>
  <si>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</si>
  <si>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</si>
  <si>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</si>
  <si>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</si>
  <si>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</si>
  <si>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</si>
  <si>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</si>
  <si>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</si>
  <si>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</si>
  <si>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</si>
  <si>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</si>
  <si>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</si>
  <si>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</si>
  <si>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</si>
  <si>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</si>
  <si>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</si>
  <si>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</si>
  <si>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</si>
  <si>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</si>
  <si>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</si>
  <si>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</si>
  <si>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</si>
  <si>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</si>
  <si>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</si>
  <si>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</si>
  <si>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</si>
  <si>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</si>
  <si>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</si>
  <si>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</si>
  <si>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</si>
  <si>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</si>
  <si>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</si>
  <si>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</si>
  <si>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</si>
  <si>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</si>
  <si>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</si>
  <si>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</si>
  <si>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</si>
  <si>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</si>
  <si>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</si>
  <si>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</si>
  <si>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</si>
  <si>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</si>
  <si>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</si>
  <si>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</si>
  <si>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</si>
  <si>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</si>
  <si>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</si>
  <si>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</si>
  <si>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</si>
  <si>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</si>
  <si>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</si>
  <si>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</si>
  <si>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</si>
  <si>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</si>
  <si>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</si>
  <si>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</si>
  <si>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</si>
  <si>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</si>
  <si>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</si>
  <si>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</si>
  <si>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</si>
  <si>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</si>
  <si>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</si>
  <si>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</si>
  <si>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</si>
  <si>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</si>
  <si>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</si>
  <si>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</si>
  <si>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</si>
  <si>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</si>
  <si>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</si>
  <si>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</si>
  <si>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</si>
  <si>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</si>
  <si>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</si>
  <si>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</si>
  <si>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</si>
  <si>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</si>
  <si>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</si>
  <si>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</si>
  <si>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</si>
  <si>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</si>
  <si>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</si>
  <si>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</si>
  <si>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</si>
  <si>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</si>
  <si>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</si>
  <si>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</si>
  <si>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</si>
  <si>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</si>
  <si>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</si>
  <si>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</si>
  <si>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</si>
  <si>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</si>
  <si>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</si>
  <si>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</si>
  <si>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</si>
  <si>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</si>
  <si>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</si>
  <si>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</si>
  <si>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</si>
  <si>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</si>
  <si>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</si>
  <si>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</si>
  <si>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</si>
  <si>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</si>
  <si>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</si>
  <si>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</si>
  <si>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</si>
  <si>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</si>
  <si>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</si>
  <si>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</si>
  <si>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</si>
  <si>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</si>
  <si>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</si>
  <si>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</si>
  <si>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</si>
  <si>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</si>
  <si>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</si>
  <si>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</si>
  <si>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</si>
  <si>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</si>
  <si>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</si>
  <si>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</si>
  <si>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</si>
  <si>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</si>
  <si>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</si>
  <si>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</si>
  <si>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</si>
  <si>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</si>
  <si>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</si>
  <si>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</si>
  <si>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</si>
  <si>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</si>
  <si>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</si>
  <si>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</si>
  <si>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</si>
  <si>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</si>
  <si>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</si>
  <si>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</si>
  <si>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</si>
  <si>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</si>
  <si>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</si>
  <si>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</si>
  <si>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</si>
  <si>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</si>
  <si>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</si>
  <si>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</si>
  <si>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</si>
  <si>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</si>
  <si>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</si>
  <si>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</si>
  <si>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</si>
  <si>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</si>
  <si>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</si>
  <si>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</si>
  <si>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</si>
  <si>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</si>
  <si>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</si>
  <si>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</si>
  <si>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</si>
  <si>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</si>
  <si>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</si>
  <si>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</si>
  <si>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</si>
  <si>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</si>
  <si>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</si>
  <si>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</si>
  <si>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</si>
  <si>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</si>
  <si>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</si>
  <si>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</si>
  <si>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</si>
  <si>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</si>
  <si>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</si>
  <si>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</si>
  <si>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</si>
  <si>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</si>
  <si>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</si>
  <si>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</si>
  <si>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</si>
  <si>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</si>
  <si>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</si>
  <si>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</si>
  <si>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</si>
  <si>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</si>
  <si>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</si>
  <si>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</si>
  <si>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</si>
  <si>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</si>
  <si>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</si>
  <si>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</si>
  <si>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</si>
  <si>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</si>
  <si>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</si>
  <si>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</si>
  <si>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</si>
  <si>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</si>
  <si>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</si>
  <si>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</si>
  <si>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</si>
  <si>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</si>
  <si>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</si>
  <si>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</si>
  <si>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</si>
  <si>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</si>
  <si>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</si>
  <si>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</si>
  <si>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</si>
  <si>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</si>
  <si>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</si>
  <si>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</si>
  <si>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</si>
  <si>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</si>
  <si>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</si>
  <si>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</si>
  <si>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</si>
  <si>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</si>
  <si>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</si>
  <si>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</si>
  <si>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</si>
  <si>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</si>
  <si>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</si>
  <si>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</si>
  <si>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</si>
  <si>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</si>
  <si>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</si>
  <si>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</si>
  <si>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</si>
  <si>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</si>
  <si>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</si>
  <si>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</si>
  <si>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</si>
  <si>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</si>
  <si>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</si>
  <si>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</si>
  <si>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</si>
  <si>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</si>
  <si>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</si>
  <si>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</si>
  <si>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</si>
  <si>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</si>
  <si>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</si>
  <si>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</si>
  <si>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</si>
  <si>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</si>
  <si>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</si>
  <si>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</si>
  <si>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</si>
  <si>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</si>
  <si>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</si>
  <si>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</si>
  <si>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</si>
  <si>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</si>
  <si>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</si>
  <si>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</si>
  <si>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</si>
  <si>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</si>
  <si>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</si>
  <si>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</si>
  <si>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</si>
  <si>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</si>
  <si>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</si>
  <si>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</si>
  <si>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</si>
  <si>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</si>
  <si>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</si>
  <si>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</si>
  <si>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</si>
  <si>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</si>
  <si>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</si>
  <si>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</si>
  <si>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</si>
  <si>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</si>
  <si>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</si>
  <si>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</si>
  <si>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</si>
  <si>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</si>
  <si>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</si>
  <si>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</si>
  <si>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</si>
  <si>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</si>
  <si>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</si>
  <si>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</si>
  <si>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</si>
  <si>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</si>
  <si>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</si>
  <si>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</si>
  <si>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</si>
  <si>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</si>
  <si>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</si>
  <si>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</si>
  <si>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</si>
  <si>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</si>
  <si>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</si>
  <si>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</si>
  <si>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</si>
  <si>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</si>
  <si>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</si>
  <si>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</si>
  <si>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</si>
  <si>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</si>
  <si>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</si>
  <si>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</si>
  <si>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</si>
  <si>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</si>
  <si>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</si>
  <si>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</si>
  <si>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</si>
  <si>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</si>
  <si>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</si>
  <si>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</si>
  <si>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</si>
  <si>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</si>
  <si>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</si>
  <si>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</si>
  <si>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</si>
  <si>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</si>
  <si>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</si>
  <si>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</si>
  <si>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</si>
  <si>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</si>
  <si>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</si>
  <si>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</si>
  <si>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</si>
  <si>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</si>
  <si>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</si>
  <si>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</si>
  <si>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</si>
  <si>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</si>
  <si>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</si>
  <si>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</si>
  <si>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</si>
  <si>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</si>
  <si>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</si>
  <si>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</si>
  <si>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</si>
  <si>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</si>
  <si>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</si>
  <si>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</si>
  <si>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</si>
  <si>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</si>
  <si>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</si>
  <si>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</si>
  <si>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</si>
  <si>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</si>
  <si>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</si>
  <si>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</si>
  <si>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</si>
  <si>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</si>
  <si>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</si>
  <si>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</si>
  <si>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</si>
  <si>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</si>
  <si>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</si>
  <si>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</si>
  <si>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</si>
  <si>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</si>
  <si>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</si>
  <si>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</si>
  <si>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</si>
  <si>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</si>
  <si>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</si>
  <si>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</si>
  <si>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</si>
  <si>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</si>
  <si>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</si>
  <si>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</si>
  <si>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Short</t>
  </si>
  <si>
    <t>War</t>
  </si>
  <si>
    <t>Crime</t>
  </si>
  <si>
    <t>Mystery</t>
  </si>
  <si>
    <t>Reality-TV</t>
  </si>
  <si>
    <t>Sport</t>
  </si>
  <si>
    <t>Game-Show</t>
  </si>
  <si>
    <t>News</t>
  </si>
  <si>
    <t>Film-Noir</t>
  </si>
  <si>
    <t>genre_1</t>
  </si>
  <si>
    <t>genre_2</t>
  </si>
  <si>
    <t>genre_3</t>
  </si>
  <si>
    <t>genre_4</t>
  </si>
  <si>
    <t>genre_5</t>
  </si>
  <si>
    <t>genre_6</t>
  </si>
  <si>
    <t>genre_7</t>
  </si>
  <si>
    <t>genre_8</t>
  </si>
  <si>
    <t>Count</t>
  </si>
  <si>
    <t>Median</t>
  </si>
  <si>
    <t>Mode</t>
  </si>
  <si>
    <t>Genres</t>
  </si>
  <si>
    <t>Average( Mean)</t>
  </si>
  <si>
    <t>Max</t>
  </si>
  <si>
    <t>Min</t>
  </si>
  <si>
    <t>Range</t>
  </si>
  <si>
    <t>Variance</t>
  </si>
  <si>
    <t>Standard Deviation</t>
  </si>
  <si>
    <t>Row Labels</t>
  </si>
  <si>
    <t>Grand Total</t>
  </si>
  <si>
    <t>Movie Duration</t>
  </si>
  <si>
    <t>Mean</t>
  </si>
  <si>
    <t>Standatd Deviation</t>
  </si>
  <si>
    <t>Statiscal Calculation</t>
  </si>
  <si>
    <t>Average of imdb_score</t>
  </si>
  <si>
    <t>Language</t>
  </si>
  <si>
    <t>Calculating 95th percentile</t>
  </si>
  <si>
    <t>Percentile Rank</t>
  </si>
  <si>
    <t>Profit margin</t>
  </si>
  <si>
    <t>Correlation coefficient</t>
  </si>
  <si>
    <t>Movie Title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</si>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</sst>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 applyAlignment="1">
      <alignment horizontal="left"/>
    </xf>
    <xf numFmtId="2" fontId="0" fillId="5" borderId="0" xfId="0" applyNumberFormat="1" applyFill="1"/>
    <xf numFmtId="0" fontId="0" fillId="5" borderId="0" xfId="0" applyFill="1"/>
    <xf numFmtId="0" fontId="0" fillId="6" borderId="0" xfId="0" applyFill="1" applyAlignment="1">
      <alignment horizontal="left"/>
    </xf>
    <xf numFmtId="2" fontId="0" fillId="6" borderId="0" xfId="0" applyNumberFormat="1" applyFill="1"/>
    <xf numFmtId="0" fontId="2" fillId="7" borderId="0" xfId="0" applyFont="1" applyFill="1" applyAlignment="1">
      <alignment horizontal="right"/>
    </xf>
  </cellXfs>
  <cellStyles count="1">
    <cellStyle name="Normal" xfId="0" builtinId="0"/>
  </cellStyles>
  <dxfs count="37">
    <dxf>
      <fill>
        <patternFill>
          <bgColor theme="5"/>
        </patternFill>
      </fill>
    </dxf>
    <dxf>
      <fill>
        <patternFill>
          <bgColor rgb="FFFFC7CE"/>
        </patternFill>
      </fill>
    </dxf>
    <dxf>
      <fill>
        <patternFill>
          <bgColor theme="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4" tint="0.79998168889431442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right" vertical="bottom" textRotation="0" wrapText="0" indent="0" justifyLastLine="0" shrinkToFit="0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'Director Analysis'!$D$3</c:f>
              <c:strCache>
                <c:ptCount val="1"/>
                <c:pt idx="0">
                  <c:v>Percentile Rank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'Director Analysis'!$C$4:$C$2400</c:f>
              <c:numCache>
                <c:formatCode>General</c:formatCode>
                <c:ptCount val="2397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8.4749999999999996</c:v>
                </c:pt>
                <c:pt idx="11">
                  <c:v>8.4250000000000007</c:v>
                </c:pt>
                <c:pt idx="12">
                  <c:v>8.4</c:v>
                </c:pt>
                <c:pt idx="13">
                  <c:v>8.4</c:v>
                </c:pt>
                <c:pt idx="14">
                  <c:v>8.4</c:v>
                </c:pt>
                <c:pt idx="15">
                  <c:v>8.4</c:v>
                </c:pt>
                <c:pt idx="16">
                  <c:v>8.4</c:v>
                </c:pt>
                <c:pt idx="17">
                  <c:v>8.4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8.3000000000000007</c:v>
                </c:pt>
                <c:pt idx="28">
                  <c:v>8.3000000000000007</c:v>
                </c:pt>
                <c:pt idx="29">
                  <c:v>8.2333333333333325</c:v>
                </c:pt>
                <c:pt idx="30">
                  <c:v>8.2249999999999996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8.1999999999999993</c:v>
                </c:pt>
                <c:pt idx="34">
                  <c:v>8.1999999999999993</c:v>
                </c:pt>
                <c:pt idx="35">
                  <c:v>8.1999999999999993</c:v>
                </c:pt>
                <c:pt idx="36">
                  <c:v>8.1999999999999993</c:v>
                </c:pt>
                <c:pt idx="37">
                  <c:v>8.1999999999999993</c:v>
                </c:pt>
                <c:pt idx="38">
                  <c:v>8.1999999999999993</c:v>
                </c:pt>
                <c:pt idx="39">
                  <c:v>8.1999999999999993</c:v>
                </c:pt>
                <c:pt idx="40">
                  <c:v>8.1333333333333329</c:v>
                </c:pt>
                <c:pt idx="41">
                  <c:v>8.1</c:v>
                </c:pt>
                <c:pt idx="42">
                  <c:v>8.1</c:v>
                </c:pt>
                <c:pt idx="43">
                  <c:v>8.1</c:v>
                </c:pt>
                <c:pt idx="44">
                  <c:v>8.1</c:v>
                </c:pt>
                <c:pt idx="45">
                  <c:v>8.1</c:v>
                </c:pt>
                <c:pt idx="46">
                  <c:v>8.1</c:v>
                </c:pt>
                <c:pt idx="47">
                  <c:v>8.1</c:v>
                </c:pt>
                <c:pt idx="48">
                  <c:v>8.1</c:v>
                </c:pt>
                <c:pt idx="49">
                  <c:v>8.1</c:v>
                </c:pt>
                <c:pt idx="50">
                  <c:v>8.1</c:v>
                </c:pt>
                <c:pt idx="51">
                  <c:v>8.1</c:v>
                </c:pt>
                <c:pt idx="52">
                  <c:v>8.1</c:v>
                </c:pt>
                <c:pt idx="53">
                  <c:v>8.0599999999999987</c:v>
                </c:pt>
                <c:pt idx="54">
                  <c:v>8.0500000000000007</c:v>
                </c:pt>
                <c:pt idx="55">
                  <c:v>8.0333333333333332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7.9750000000000005</c:v>
                </c:pt>
                <c:pt idx="69">
                  <c:v>7.9749999999999996</c:v>
                </c:pt>
                <c:pt idx="70">
                  <c:v>7.9666666666666659</c:v>
                </c:pt>
                <c:pt idx="71">
                  <c:v>7.95</c:v>
                </c:pt>
                <c:pt idx="72">
                  <c:v>7.9499999999999993</c:v>
                </c:pt>
                <c:pt idx="73">
                  <c:v>7.9142857142857155</c:v>
                </c:pt>
                <c:pt idx="74">
                  <c:v>7.9</c:v>
                </c:pt>
                <c:pt idx="75">
                  <c:v>7.9</c:v>
                </c:pt>
                <c:pt idx="76">
                  <c:v>7.9</c:v>
                </c:pt>
                <c:pt idx="77">
                  <c:v>7.9</c:v>
                </c:pt>
                <c:pt idx="78">
                  <c:v>7.9</c:v>
                </c:pt>
                <c:pt idx="79">
                  <c:v>7.9</c:v>
                </c:pt>
                <c:pt idx="80">
                  <c:v>7.9</c:v>
                </c:pt>
                <c:pt idx="81">
                  <c:v>7.9</c:v>
                </c:pt>
                <c:pt idx="82">
                  <c:v>7.9</c:v>
                </c:pt>
                <c:pt idx="83">
                  <c:v>7.9</c:v>
                </c:pt>
                <c:pt idx="84">
                  <c:v>7.9</c:v>
                </c:pt>
                <c:pt idx="85">
                  <c:v>7.9</c:v>
                </c:pt>
                <c:pt idx="86">
                  <c:v>7.9</c:v>
                </c:pt>
                <c:pt idx="87">
                  <c:v>7.9</c:v>
                </c:pt>
                <c:pt idx="88">
                  <c:v>7.8888888888888893</c:v>
                </c:pt>
                <c:pt idx="89">
                  <c:v>7.8666666666666671</c:v>
                </c:pt>
                <c:pt idx="90">
                  <c:v>7.8666666666666671</c:v>
                </c:pt>
                <c:pt idx="91">
                  <c:v>7.8666666666666671</c:v>
                </c:pt>
                <c:pt idx="92">
                  <c:v>7.85</c:v>
                </c:pt>
                <c:pt idx="93">
                  <c:v>7.8000000000000007</c:v>
                </c:pt>
                <c:pt idx="94">
                  <c:v>7.8000000000000007</c:v>
                </c:pt>
                <c:pt idx="95">
                  <c:v>7.8000000000000007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7.7833333333333341</c:v>
                </c:pt>
                <c:pt idx="121">
                  <c:v>7.7666666666666666</c:v>
                </c:pt>
                <c:pt idx="122">
                  <c:v>7.7666666666666657</c:v>
                </c:pt>
                <c:pt idx="123">
                  <c:v>7.7666666666666657</c:v>
                </c:pt>
                <c:pt idx="124">
                  <c:v>7.7600000000000007</c:v>
                </c:pt>
                <c:pt idx="125">
                  <c:v>7.75</c:v>
                </c:pt>
                <c:pt idx="126">
                  <c:v>7.75</c:v>
                </c:pt>
                <c:pt idx="127">
                  <c:v>7.7333333333333334</c:v>
                </c:pt>
                <c:pt idx="128">
                  <c:v>7.7333333333333334</c:v>
                </c:pt>
                <c:pt idx="129">
                  <c:v>7.7249999999999996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7.7</c:v>
                </c:pt>
                <c:pt idx="143">
                  <c:v>7.7</c:v>
                </c:pt>
                <c:pt idx="144">
                  <c:v>7.7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7.6999999999999993</c:v>
                </c:pt>
                <c:pt idx="158">
                  <c:v>7.6999999999999993</c:v>
                </c:pt>
                <c:pt idx="159">
                  <c:v>7.666666666666667</c:v>
                </c:pt>
                <c:pt idx="160">
                  <c:v>7.6599999999999993</c:v>
                </c:pt>
                <c:pt idx="161">
                  <c:v>7.65</c:v>
                </c:pt>
                <c:pt idx="162">
                  <c:v>7.65</c:v>
                </c:pt>
                <c:pt idx="163">
                  <c:v>7.65</c:v>
                </c:pt>
                <c:pt idx="164">
                  <c:v>7.65</c:v>
                </c:pt>
                <c:pt idx="165">
                  <c:v>7.65</c:v>
                </c:pt>
                <c:pt idx="166">
                  <c:v>7.6400000000000006</c:v>
                </c:pt>
                <c:pt idx="167">
                  <c:v>7.6333333333333329</c:v>
                </c:pt>
                <c:pt idx="168">
                  <c:v>7.6333333333333329</c:v>
                </c:pt>
                <c:pt idx="169">
                  <c:v>7.6333333333333329</c:v>
                </c:pt>
                <c:pt idx="170">
                  <c:v>7.628571428571429</c:v>
                </c:pt>
                <c:pt idx="171">
                  <c:v>7.6</c:v>
                </c:pt>
                <c:pt idx="172">
                  <c:v>7.6</c:v>
                </c:pt>
                <c:pt idx="173">
                  <c:v>7.6</c:v>
                </c:pt>
                <c:pt idx="174">
                  <c:v>7.6</c:v>
                </c:pt>
                <c:pt idx="175">
                  <c:v>7.6</c:v>
                </c:pt>
                <c:pt idx="176">
                  <c:v>7.6</c:v>
                </c:pt>
                <c:pt idx="177">
                  <c:v>7.6</c:v>
                </c:pt>
                <c:pt idx="178">
                  <c:v>7.6</c:v>
                </c:pt>
                <c:pt idx="179">
                  <c:v>7.6</c:v>
                </c:pt>
                <c:pt idx="180">
                  <c:v>7.6</c:v>
                </c:pt>
                <c:pt idx="181">
                  <c:v>7.6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7.6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7.6</c:v>
                </c:pt>
                <c:pt idx="194">
                  <c:v>7.6</c:v>
                </c:pt>
                <c:pt idx="195">
                  <c:v>7.6</c:v>
                </c:pt>
                <c:pt idx="196">
                  <c:v>7.6</c:v>
                </c:pt>
                <c:pt idx="197">
                  <c:v>7.6</c:v>
                </c:pt>
                <c:pt idx="198">
                  <c:v>7.6</c:v>
                </c:pt>
                <c:pt idx="199">
                  <c:v>7.6</c:v>
                </c:pt>
                <c:pt idx="200">
                  <c:v>7.6</c:v>
                </c:pt>
                <c:pt idx="201">
                  <c:v>7.6</c:v>
                </c:pt>
                <c:pt idx="202">
                  <c:v>7.6</c:v>
                </c:pt>
                <c:pt idx="203">
                  <c:v>7.6</c:v>
                </c:pt>
                <c:pt idx="204">
                  <c:v>7.6</c:v>
                </c:pt>
                <c:pt idx="205">
                  <c:v>7.6</c:v>
                </c:pt>
                <c:pt idx="206">
                  <c:v>7.5999999999999988</c:v>
                </c:pt>
                <c:pt idx="207">
                  <c:v>7.5857142857142863</c:v>
                </c:pt>
                <c:pt idx="208">
                  <c:v>7.58</c:v>
                </c:pt>
                <c:pt idx="209">
                  <c:v>7.5750000000000002</c:v>
                </c:pt>
                <c:pt idx="210">
                  <c:v>7.5666666666666673</c:v>
                </c:pt>
                <c:pt idx="211">
                  <c:v>7.5500000000000007</c:v>
                </c:pt>
                <c:pt idx="212">
                  <c:v>7.5500000000000007</c:v>
                </c:pt>
                <c:pt idx="213">
                  <c:v>7.5500000000000007</c:v>
                </c:pt>
                <c:pt idx="214">
                  <c:v>7.55</c:v>
                </c:pt>
                <c:pt idx="215">
                  <c:v>7.55</c:v>
                </c:pt>
                <c:pt idx="216">
                  <c:v>7.55</c:v>
                </c:pt>
                <c:pt idx="217">
                  <c:v>7.55</c:v>
                </c:pt>
                <c:pt idx="218">
                  <c:v>7.5166666666666666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7.4833333333333334</c:v>
                </c:pt>
                <c:pt idx="261">
                  <c:v>7.4807692307692308</c:v>
                </c:pt>
                <c:pt idx="262">
                  <c:v>7.4666666666666659</c:v>
                </c:pt>
                <c:pt idx="263">
                  <c:v>7.4571428571428564</c:v>
                </c:pt>
                <c:pt idx="264">
                  <c:v>7.45</c:v>
                </c:pt>
                <c:pt idx="265">
                  <c:v>7.45</c:v>
                </c:pt>
                <c:pt idx="266">
                  <c:v>7.45</c:v>
                </c:pt>
                <c:pt idx="267">
                  <c:v>7.45</c:v>
                </c:pt>
                <c:pt idx="268">
                  <c:v>7.4499999999999993</c:v>
                </c:pt>
                <c:pt idx="269">
                  <c:v>7.4499999999999993</c:v>
                </c:pt>
                <c:pt idx="270">
                  <c:v>7.4375000000000009</c:v>
                </c:pt>
                <c:pt idx="271">
                  <c:v>7.4333333333333336</c:v>
                </c:pt>
                <c:pt idx="272">
                  <c:v>7.4333333333333327</c:v>
                </c:pt>
                <c:pt idx="273">
                  <c:v>7.42</c:v>
                </c:pt>
                <c:pt idx="274">
                  <c:v>7.4181818181818189</c:v>
                </c:pt>
                <c:pt idx="275">
                  <c:v>7.416666666666667</c:v>
                </c:pt>
                <c:pt idx="276">
                  <c:v>7.4</c:v>
                </c:pt>
                <c:pt idx="277">
                  <c:v>7.4</c:v>
                </c:pt>
                <c:pt idx="278">
                  <c:v>7.4</c:v>
                </c:pt>
                <c:pt idx="279">
                  <c:v>7.4</c:v>
                </c:pt>
                <c:pt idx="280">
                  <c:v>7.4</c:v>
                </c:pt>
                <c:pt idx="281">
                  <c:v>7.4</c:v>
                </c:pt>
                <c:pt idx="282">
                  <c:v>7.4</c:v>
                </c:pt>
                <c:pt idx="283">
                  <c:v>7.4</c:v>
                </c:pt>
                <c:pt idx="284">
                  <c:v>7.4</c:v>
                </c:pt>
                <c:pt idx="285">
                  <c:v>7.4</c:v>
                </c:pt>
                <c:pt idx="286">
                  <c:v>7.4</c:v>
                </c:pt>
                <c:pt idx="287">
                  <c:v>7.4</c:v>
                </c:pt>
                <c:pt idx="288">
                  <c:v>7.4</c:v>
                </c:pt>
                <c:pt idx="289">
                  <c:v>7.4</c:v>
                </c:pt>
                <c:pt idx="290">
                  <c:v>7.4</c:v>
                </c:pt>
                <c:pt idx="291">
                  <c:v>7.4</c:v>
                </c:pt>
                <c:pt idx="292">
                  <c:v>7.4</c:v>
                </c:pt>
                <c:pt idx="293">
                  <c:v>7.4</c:v>
                </c:pt>
                <c:pt idx="294">
                  <c:v>7.4</c:v>
                </c:pt>
                <c:pt idx="295">
                  <c:v>7.4</c:v>
                </c:pt>
                <c:pt idx="296">
                  <c:v>7.4</c:v>
                </c:pt>
                <c:pt idx="297">
                  <c:v>7.4</c:v>
                </c:pt>
                <c:pt idx="298">
                  <c:v>7.4</c:v>
                </c:pt>
                <c:pt idx="299">
                  <c:v>7.4</c:v>
                </c:pt>
                <c:pt idx="300">
                  <c:v>7.4</c:v>
                </c:pt>
                <c:pt idx="301">
                  <c:v>7.4</c:v>
                </c:pt>
                <c:pt idx="302">
                  <c:v>7.4</c:v>
                </c:pt>
                <c:pt idx="303">
                  <c:v>7.4</c:v>
                </c:pt>
                <c:pt idx="304">
                  <c:v>7.4</c:v>
                </c:pt>
                <c:pt idx="305">
                  <c:v>7.4</c:v>
                </c:pt>
                <c:pt idx="306">
                  <c:v>7.4</c:v>
                </c:pt>
                <c:pt idx="307">
                  <c:v>7.4</c:v>
                </c:pt>
                <c:pt idx="308">
                  <c:v>7.4</c:v>
                </c:pt>
                <c:pt idx="309">
                  <c:v>7.4</c:v>
                </c:pt>
                <c:pt idx="310">
                  <c:v>7.4</c:v>
                </c:pt>
                <c:pt idx="311">
                  <c:v>7.4</c:v>
                </c:pt>
                <c:pt idx="312">
                  <c:v>7.4</c:v>
                </c:pt>
                <c:pt idx="313">
                  <c:v>7.3999999999999995</c:v>
                </c:pt>
                <c:pt idx="314">
                  <c:v>7.3999999999999995</c:v>
                </c:pt>
                <c:pt idx="315">
                  <c:v>7.3999999999999995</c:v>
                </c:pt>
                <c:pt idx="316">
                  <c:v>7.3800000000000008</c:v>
                </c:pt>
                <c:pt idx="317">
                  <c:v>7.375</c:v>
                </c:pt>
                <c:pt idx="318">
                  <c:v>7.3599999999999994</c:v>
                </c:pt>
                <c:pt idx="319">
                  <c:v>7.35</c:v>
                </c:pt>
                <c:pt idx="320">
                  <c:v>7.35</c:v>
                </c:pt>
                <c:pt idx="321">
                  <c:v>7.35</c:v>
                </c:pt>
                <c:pt idx="322">
                  <c:v>7.35</c:v>
                </c:pt>
                <c:pt idx="323">
                  <c:v>7.35</c:v>
                </c:pt>
                <c:pt idx="324">
                  <c:v>7.3400000000000007</c:v>
                </c:pt>
                <c:pt idx="325">
                  <c:v>7.3285714285714292</c:v>
                </c:pt>
                <c:pt idx="326">
                  <c:v>7.327272727272728</c:v>
                </c:pt>
                <c:pt idx="327">
                  <c:v>7.3076923076923075</c:v>
                </c:pt>
                <c:pt idx="328">
                  <c:v>7.3000000000000007</c:v>
                </c:pt>
                <c:pt idx="329">
                  <c:v>7.3</c:v>
                </c:pt>
                <c:pt idx="330">
                  <c:v>7.3</c:v>
                </c:pt>
                <c:pt idx="331">
                  <c:v>7.3</c:v>
                </c:pt>
                <c:pt idx="332">
                  <c:v>7.3</c:v>
                </c:pt>
                <c:pt idx="333">
                  <c:v>7.3</c:v>
                </c:pt>
                <c:pt idx="334">
                  <c:v>7.3</c:v>
                </c:pt>
                <c:pt idx="335">
                  <c:v>7.3</c:v>
                </c:pt>
                <c:pt idx="336">
                  <c:v>7.3</c:v>
                </c:pt>
                <c:pt idx="337">
                  <c:v>7.3</c:v>
                </c:pt>
                <c:pt idx="338">
                  <c:v>7.3</c:v>
                </c:pt>
                <c:pt idx="339">
                  <c:v>7.3</c:v>
                </c:pt>
                <c:pt idx="340">
                  <c:v>7.3</c:v>
                </c:pt>
                <c:pt idx="341">
                  <c:v>7.3</c:v>
                </c:pt>
                <c:pt idx="342">
                  <c:v>7.3</c:v>
                </c:pt>
                <c:pt idx="343">
                  <c:v>7.3</c:v>
                </c:pt>
                <c:pt idx="344">
                  <c:v>7.3</c:v>
                </c:pt>
                <c:pt idx="345">
                  <c:v>7.3</c:v>
                </c:pt>
                <c:pt idx="346">
                  <c:v>7.3</c:v>
                </c:pt>
                <c:pt idx="347">
                  <c:v>7.3</c:v>
                </c:pt>
                <c:pt idx="348">
                  <c:v>7.3</c:v>
                </c:pt>
                <c:pt idx="349">
                  <c:v>7.3</c:v>
                </c:pt>
                <c:pt idx="350">
                  <c:v>7.3</c:v>
                </c:pt>
                <c:pt idx="351">
                  <c:v>7.3</c:v>
                </c:pt>
                <c:pt idx="352">
                  <c:v>7.3</c:v>
                </c:pt>
                <c:pt idx="353">
                  <c:v>7.3</c:v>
                </c:pt>
                <c:pt idx="354">
                  <c:v>7.3</c:v>
                </c:pt>
                <c:pt idx="355">
                  <c:v>7.3</c:v>
                </c:pt>
                <c:pt idx="356">
                  <c:v>7.3</c:v>
                </c:pt>
                <c:pt idx="357">
                  <c:v>7.3</c:v>
                </c:pt>
                <c:pt idx="358">
                  <c:v>7.3</c:v>
                </c:pt>
                <c:pt idx="359">
                  <c:v>7.3</c:v>
                </c:pt>
                <c:pt idx="360">
                  <c:v>7.3</c:v>
                </c:pt>
                <c:pt idx="361">
                  <c:v>7.3</c:v>
                </c:pt>
                <c:pt idx="362">
                  <c:v>7.3</c:v>
                </c:pt>
                <c:pt idx="363">
                  <c:v>7.3</c:v>
                </c:pt>
                <c:pt idx="364">
                  <c:v>7.3</c:v>
                </c:pt>
                <c:pt idx="365">
                  <c:v>7.3</c:v>
                </c:pt>
                <c:pt idx="366">
                  <c:v>7.3</c:v>
                </c:pt>
                <c:pt idx="367">
                  <c:v>7.3</c:v>
                </c:pt>
                <c:pt idx="368">
                  <c:v>7.3</c:v>
                </c:pt>
                <c:pt idx="369">
                  <c:v>7.3</c:v>
                </c:pt>
                <c:pt idx="370">
                  <c:v>7.3</c:v>
                </c:pt>
                <c:pt idx="371">
                  <c:v>7.3</c:v>
                </c:pt>
                <c:pt idx="372">
                  <c:v>7.3</c:v>
                </c:pt>
                <c:pt idx="373">
                  <c:v>7.3</c:v>
                </c:pt>
                <c:pt idx="374">
                  <c:v>7.3</c:v>
                </c:pt>
                <c:pt idx="375">
                  <c:v>7.3</c:v>
                </c:pt>
                <c:pt idx="376">
                  <c:v>7.3</c:v>
                </c:pt>
                <c:pt idx="377">
                  <c:v>7.3</c:v>
                </c:pt>
                <c:pt idx="378">
                  <c:v>7.2874999999999996</c:v>
                </c:pt>
                <c:pt idx="379">
                  <c:v>7.2833333333333341</c:v>
                </c:pt>
                <c:pt idx="380">
                  <c:v>7.2750000000000004</c:v>
                </c:pt>
                <c:pt idx="381">
                  <c:v>7.2750000000000004</c:v>
                </c:pt>
                <c:pt idx="382">
                  <c:v>7.2666666666666666</c:v>
                </c:pt>
                <c:pt idx="383">
                  <c:v>7.25</c:v>
                </c:pt>
                <c:pt idx="384">
                  <c:v>7.25</c:v>
                </c:pt>
                <c:pt idx="385">
                  <c:v>7.25</c:v>
                </c:pt>
                <c:pt idx="386">
                  <c:v>7.25</c:v>
                </c:pt>
                <c:pt idx="387">
                  <c:v>7.25</c:v>
                </c:pt>
                <c:pt idx="388">
                  <c:v>7.25</c:v>
                </c:pt>
                <c:pt idx="389">
                  <c:v>7.25</c:v>
                </c:pt>
                <c:pt idx="390">
                  <c:v>7.25</c:v>
                </c:pt>
                <c:pt idx="391">
                  <c:v>7.25</c:v>
                </c:pt>
                <c:pt idx="392">
                  <c:v>7.242857142857142</c:v>
                </c:pt>
                <c:pt idx="393">
                  <c:v>7.2333333333333343</c:v>
                </c:pt>
                <c:pt idx="394">
                  <c:v>7.2249999999999988</c:v>
                </c:pt>
                <c:pt idx="395">
                  <c:v>7.2200000000000006</c:v>
                </c:pt>
                <c:pt idx="396">
                  <c:v>7.2000000000000011</c:v>
                </c:pt>
                <c:pt idx="397">
                  <c:v>7.2</c:v>
                </c:pt>
                <c:pt idx="398">
                  <c:v>7.2</c:v>
                </c:pt>
                <c:pt idx="399">
                  <c:v>7.2</c:v>
                </c:pt>
                <c:pt idx="400">
                  <c:v>7.2</c:v>
                </c:pt>
                <c:pt idx="401">
                  <c:v>7.2</c:v>
                </c:pt>
                <c:pt idx="402">
                  <c:v>7.2</c:v>
                </c:pt>
                <c:pt idx="403">
                  <c:v>7.2</c:v>
                </c:pt>
                <c:pt idx="404">
                  <c:v>7.2</c:v>
                </c:pt>
                <c:pt idx="405">
                  <c:v>7.2</c:v>
                </c:pt>
                <c:pt idx="406">
                  <c:v>7.2</c:v>
                </c:pt>
                <c:pt idx="407">
                  <c:v>7.2</c:v>
                </c:pt>
                <c:pt idx="408">
                  <c:v>7.2</c:v>
                </c:pt>
                <c:pt idx="409">
                  <c:v>7.2</c:v>
                </c:pt>
                <c:pt idx="410">
                  <c:v>7.2</c:v>
                </c:pt>
                <c:pt idx="411">
                  <c:v>7.2</c:v>
                </c:pt>
                <c:pt idx="412">
                  <c:v>7.2</c:v>
                </c:pt>
                <c:pt idx="413">
                  <c:v>7.2</c:v>
                </c:pt>
                <c:pt idx="414">
                  <c:v>7.2</c:v>
                </c:pt>
                <c:pt idx="415">
                  <c:v>7.2</c:v>
                </c:pt>
                <c:pt idx="416">
                  <c:v>7.2</c:v>
                </c:pt>
                <c:pt idx="417">
                  <c:v>7.2</c:v>
                </c:pt>
                <c:pt idx="418">
                  <c:v>7.2</c:v>
                </c:pt>
                <c:pt idx="419">
                  <c:v>7.2</c:v>
                </c:pt>
                <c:pt idx="420">
                  <c:v>7.2</c:v>
                </c:pt>
                <c:pt idx="421">
                  <c:v>7.2</c:v>
                </c:pt>
                <c:pt idx="422">
                  <c:v>7.2</c:v>
                </c:pt>
                <c:pt idx="423">
                  <c:v>7.2</c:v>
                </c:pt>
                <c:pt idx="424">
                  <c:v>7.2</c:v>
                </c:pt>
                <c:pt idx="425">
                  <c:v>7.2</c:v>
                </c:pt>
                <c:pt idx="426">
                  <c:v>7.2</c:v>
                </c:pt>
                <c:pt idx="427">
                  <c:v>7.2</c:v>
                </c:pt>
                <c:pt idx="428">
                  <c:v>7.2</c:v>
                </c:pt>
                <c:pt idx="429">
                  <c:v>7.2</c:v>
                </c:pt>
                <c:pt idx="430">
                  <c:v>7.2</c:v>
                </c:pt>
                <c:pt idx="431">
                  <c:v>7.2</c:v>
                </c:pt>
                <c:pt idx="432">
                  <c:v>7.2</c:v>
                </c:pt>
                <c:pt idx="433">
                  <c:v>7.2</c:v>
                </c:pt>
                <c:pt idx="434">
                  <c:v>7.2</c:v>
                </c:pt>
                <c:pt idx="435">
                  <c:v>7.2</c:v>
                </c:pt>
                <c:pt idx="436">
                  <c:v>7.2</c:v>
                </c:pt>
                <c:pt idx="437">
                  <c:v>7.2</c:v>
                </c:pt>
                <c:pt idx="438">
                  <c:v>7.2</c:v>
                </c:pt>
                <c:pt idx="439">
                  <c:v>7.2</c:v>
                </c:pt>
                <c:pt idx="440">
                  <c:v>7.2</c:v>
                </c:pt>
                <c:pt idx="441">
                  <c:v>7.2</c:v>
                </c:pt>
                <c:pt idx="442">
                  <c:v>7.2</c:v>
                </c:pt>
                <c:pt idx="443">
                  <c:v>7.2</c:v>
                </c:pt>
                <c:pt idx="444">
                  <c:v>7.2</c:v>
                </c:pt>
                <c:pt idx="445">
                  <c:v>7.2</c:v>
                </c:pt>
                <c:pt idx="446">
                  <c:v>7.2</c:v>
                </c:pt>
                <c:pt idx="447">
                  <c:v>7.2</c:v>
                </c:pt>
                <c:pt idx="448">
                  <c:v>7.2</c:v>
                </c:pt>
                <c:pt idx="449">
                  <c:v>7.2</c:v>
                </c:pt>
                <c:pt idx="450">
                  <c:v>7.2</c:v>
                </c:pt>
                <c:pt idx="451">
                  <c:v>7.2</c:v>
                </c:pt>
                <c:pt idx="452">
                  <c:v>7.2</c:v>
                </c:pt>
                <c:pt idx="453">
                  <c:v>7.2</c:v>
                </c:pt>
                <c:pt idx="454">
                  <c:v>7.2</c:v>
                </c:pt>
                <c:pt idx="455">
                  <c:v>7.2</c:v>
                </c:pt>
                <c:pt idx="456">
                  <c:v>7.2</c:v>
                </c:pt>
                <c:pt idx="457">
                  <c:v>7.2</c:v>
                </c:pt>
                <c:pt idx="458">
                  <c:v>7.2</c:v>
                </c:pt>
                <c:pt idx="459">
                  <c:v>7.2</c:v>
                </c:pt>
                <c:pt idx="460">
                  <c:v>7.2</c:v>
                </c:pt>
                <c:pt idx="461">
                  <c:v>7.2</c:v>
                </c:pt>
                <c:pt idx="462">
                  <c:v>7.2</c:v>
                </c:pt>
                <c:pt idx="463">
                  <c:v>7.1999999999999993</c:v>
                </c:pt>
                <c:pt idx="464">
                  <c:v>7.1999999999999993</c:v>
                </c:pt>
                <c:pt idx="465">
                  <c:v>7.1999999999999993</c:v>
                </c:pt>
                <c:pt idx="466">
                  <c:v>7.1833333333333336</c:v>
                </c:pt>
                <c:pt idx="467">
                  <c:v>7.1833333333333336</c:v>
                </c:pt>
                <c:pt idx="468">
                  <c:v>7.1749999999999998</c:v>
                </c:pt>
                <c:pt idx="469">
                  <c:v>7.166666666666667</c:v>
                </c:pt>
                <c:pt idx="470">
                  <c:v>7.166666666666667</c:v>
                </c:pt>
                <c:pt idx="471">
                  <c:v>7.15</c:v>
                </c:pt>
                <c:pt idx="472">
                  <c:v>7.15</c:v>
                </c:pt>
                <c:pt idx="473">
                  <c:v>7.15</c:v>
                </c:pt>
                <c:pt idx="474">
                  <c:v>7.15</c:v>
                </c:pt>
                <c:pt idx="475">
                  <c:v>7.15</c:v>
                </c:pt>
                <c:pt idx="476">
                  <c:v>7.15</c:v>
                </c:pt>
                <c:pt idx="477">
                  <c:v>7.15</c:v>
                </c:pt>
                <c:pt idx="478">
                  <c:v>7.15</c:v>
                </c:pt>
                <c:pt idx="479">
                  <c:v>7.15</c:v>
                </c:pt>
                <c:pt idx="480">
                  <c:v>7.15</c:v>
                </c:pt>
                <c:pt idx="481">
                  <c:v>7.15</c:v>
                </c:pt>
                <c:pt idx="482">
                  <c:v>7.1428571428571441</c:v>
                </c:pt>
                <c:pt idx="483">
                  <c:v>7.1400000000000006</c:v>
                </c:pt>
                <c:pt idx="484">
                  <c:v>7.1399999999999988</c:v>
                </c:pt>
                <c:pt idx="485">
                  <c:v>7.1333333333333337</c:v>
                </c:pt>
                <c:pt idx="486">
                  <c:v>7.1333333333333329</c:v>
                </c:pt>
                <c:pt idx="487">
                  <c:v>7.1333333333333329</c:v>
                </c:pt>
                <c:pt idx="488">
                  <c:v>7.1333333333333329</c:v>
                </c:pt>
                <c:pt idx="489">
                  <c:v>7.1333333333333329</c:v>
                </c:pt>
                <c:pt idx="490">
                  <c:v>7.1333333333333329</c:v>
                </c:pt>
                <c:pt idx="491">
                  <c:v>7.1312499999999996</c:v>
                </c:pt>
                <c:pt idx="492">
                  <c:v>7.128571428571429</c:v>
                </c:pt>
                <c:pt idx="493">
                  <c:v>7.1285714285714272</c:v>
                </c:pt>
                <c:pt idx="494">
                  <c:v>7.1142857142857139</c:v>
                </c:pt>
                <c:pt idx="495">
                  <c:v>7.1142857142857139</c:v>
                </c:pt>
                <c:pt idx="496">
                  <c:v>7.1142857142857139</c:v>
                </c:pt>
                <c:pt idx="497">
                  <c:v>7.1111111111111107</c:v>
                </c:pt>
                <c:pt idx="498">
                  <c:v>7.1000000000000005</c:v>
                </c:pt>
                <c:pt idx="499">
                  <c:v>7.1000000000000005</c:v>
                </c:pt>
                <c:pt idx="500">
                  <c:v>7.1000000000000005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7.1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7.1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7.083333333333333</c:v>
                </c:pt>
                <c:pt idx="566">
                  <c:v>7.08</c:v>
                </c:pt>
                <c:pt idx="567">
                  <c:v>7.0750000000000002</c:v>
                </c:pt>
                <c:pt idx="568">
                  <c:v>7.0749999999999993</c:v>
                </c:pt>
                <c:pt idx="569">
                  <c:v>7.0749999999999993</c:v>
                </c:pt>
                <c:pt idx="570">
                  <c:v>7.0699999999999985</c:v>
                </c:pt>
                <c:pt idx="571">
                  <c:v>7.0666666666666664</c:v>
                </c:pt>
                <c:pt idx="572">
                  <c:v>7.0666666666666664</c:v>
                </c:pt>
                <c:pt idx="573">
                  <c:v>7.0571428571428569</c:v>
                </c:pt>
                <c:pt idx="574">
                  <c:v>7.0500000000000016</c:v>
                </c:pt>
                <c:pt idx="575">
                  <c:v>7.0500000000000007</c:v>
                </c:pt>
                <c:pt idx="576">
                  <c:v>7.05</c:v>
                </c:pt>
                <c:pt idx="577">
                  <c:v>7.05</c:v>
                </c:pt>
                <c:pt idx="578">
                  <c:v>7.05</c:v>
                </c:pt>
                <c:pt idx="579">
                  <c:v>7.0333333333333341</c:v>
                </c:pt>
                <c:pt idx="580">
                  <c:v>7.0333333333333341</c:v>
                </c:pt>
                <c:pt idx="581">
                  <c:v>7.0333333333333341</c:v>
                </c:pt>
                <c:pt idx="582">
                  <c:v>7.0333333333333341</c:v>
                </c:pt>
                <c:pt idx="583">
                  <c:v>7.0333333333333341</c:v>
                </c:pt>
                <c:pt idx="584">
                  <c:v>7.0333333333333341</c:v>
                </c:pt>
                <c:pt idx="585">
                  <c:v>7.0181818181818185</c:v>
                </c:pt>
                <c:pt idx="586">
                  <c:v>7.0181818181818167</c:v>
                </c:pt>
                <c:pt idx="587">
                  <c:v>7.0166666666666666</c:v>
                </c:pt>
                <c:pt idx="588">
                  <c:v>7.0090909090909088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6.9857142857142867</c:v>
                </c:pt>
                <c:pt idx="661">
                  <c:v>6.9799999999999995</c:v>
                </c:pt>
                <c:pt idx="662">
                  <c:v>6.9749999999999996</c:v>
                </c:pt>
                <c:pt idx="663">
                  <c:v>6.9749999999999996</c:v>
                </c:pt>
                <c:pt idx="664">
                  <c:v>6.9666666666666659</c:v>
                </c:pt>
                <c:pt idx="665">
                  <c:v>6.95</c:v>
                </c:pt>
                <c:pt idx="666">
                  <c:v>6.95</c:v>
                </c:pt>
                <c:pt idx="667">
                  <c:v>6.95</c:v>
                </c:pt>
                <c:pt idx="668">
                  <c:v>6.95</c:v>
                </c:pt>
                <c:pt idx="669">
                  <c:v>6.9499999999999993</c:v>
                </c:pt>
                <c:pt idx="670">
                  <c:v>6.9499999999999993</c:v>
                </c:pt>
                <c:pt idx="671">
                  <c:v>6.9499999999999993</c:v>
                </c:pt>
                <c:pt idx="672">
                  <c:v>6.9499999999999993</c:v>
                </c:pt>
                <c:pt idx="673">
                  <c:v>6.9499999999999984</c:v>
                </c:pt>
                <c:pt idx="674">
                  <c:v>6.9375000000000009</c:v>
                </c:pt>
                <c:pt idx="675">
                  <c:v>6.9375</c:v>
                </c:pt>
                <c:pt idx="676">
                  <c:v>6.9333333333333336</c:v>
                </c:pt>
                <c:pt idx="677">
                  <c:v>6.9333333333333336</c:v>
                </c:pt>
                <c:pt idx="678">
                  <c:v>6.9307692307692301</c:v>
                </c:pt>
                <c:pt idx="679">
                  <c:v>6.9250000000000007</c:v>
                </c:pt>
                <c:pt idx="680">
                  <c:v>6.9249999999999998</c:v>
                </c:pt>
                <c:pt idx="681">
                  <c:v>6.9249999999999998</c:v>
                </c:pt>
                <c:pt idx="682">
                  <c:v>6.916666666666667</c:v>
                </c:pt>
                <c:pt idx="683">
                  <c:v>6.916666666666667</c:v>
                </c:pt>
                <c:pt idx="684">
                  <c:v>6.9166666666666652</c:v>
                </c:pt>
                <c:pt idx="685">
                  <c:v>6.9</c:v>
                </c:pt>
                <c:pt idx="686">
                  <c:v>6.9</c:v>
                </c:pt>
                <c:pt idx="687">
                  <c:v>6.9</c:v>
                </c:pt>
                <c:pt idx="688">
                  <c:v>6.9</c:v>
                </c:pt>
                <c:pt idx="689">
                  <c:v>6.9</c:v>
                </c:pt>
                <c:pt idx="690">
                  <c:v>6.9</c:v>
                </c:pt>
                <c:pt idx="691">
                  <c:v>6.9</c:v>
                </c:pt>
                <c:pt idx="692">
                  <c:v>6.9</c:v>
                </c:pt>
                <c:pt idx="693">
                  <c:v>6.9</c:v>
                </c:pt>
                <c:pt idx="694">
                  <c:v>6.9</c:v>
                </c:pt>
                <c:pt idx="695">
                  <c:v>6.9</c:v>
                </c:pt>
                <c:pt idx="696">
                  <c:v>6.9</c:v>
                </c:pt>
                <c:pt idx="697">
                  <c:v>6.9</c:v>
                </c:pt>
                <c:pt idx="698">
                  <c:v>6.9</c:v>
                </c:pt>
                <c:pt idx="699">
                  <c:v>6.9</c:v>
                </c:pt>
                <c:pt idx="700">
                  <c:v>6.9</c:v>
                </c:pt>
                <c:pt idx="701">
                  <c:v>6.9</c:v>
                </c:pt>
                <c:pt idx="702">
                  <c:v>6.9</c:v>
                </c:pt>
                <c:pt idx="703">
                  <c:v>6.9</c:v>
                </c:pt>
                <c:pt idx="704">
                  <c:v>6.9</c:v>
                </c:pt>
                <c:pt idx="705">
                  <c:v>6.9</c:v>
                </c:pt>
                <c:pt idx="706">
                  <c:v>6.9</c:v>
                </c:pt>
                <c:pt idx="707">
                  <c:v>6.9</c:v>
                </c:pt>
                <c:pt idx="708">
                  <c:v>6.9</c:v>
                </c:pt>
                <c:pt idx="709">
                  <c:v>6.9</c:v>
                </c:pt>
                <c:pt idx="710">
                  <c:v>6.9</c:v>
                </c:pt>
                <c:pt idx="711">
                  <c:v>6.9</c:v>
                </c:pt>
                <c:pt idx="712">
                  <c:v>6.9</c:v>
                </c:pt>
                <c:pt idx="713">
                  <c:v>6.9</c:v>
                </c:pt>
                <c:pt idx="714">
                  <c:v>6.9</c:v>
                </c:pt>
                <c:pt idx="715">
                  <c:v>6.9</c:v>
                </c:pt>
                <c:pt idx="716">
                  <c:v>6.9</c:v>
                </c:pt>
                <c:pt idx="717">
                  <c:v>6.9</c:v>
                </c:pt>
                <c:pt idx="718">
                  <c:v>6.9</c:v>
                </c:pt>
                <c:pt idx="719">
                  <c:v>6.9</c:v>
                </c:pt>
                <c:pt idx="720">
                  <c:v>6.9</c:v>
                </c:pt>
                <c:pt idx="721">
                  <c:v>6.9</c:v>
                </c:pt>
                <c:pt idx="722">
                  <c:v>6.9</c:v>
                </c:pt>
                <c:pt idx="723">
                  <c:v>6.9</c:v>
                </c:pt>
                <c:pt idx="724">
                  <c:v>6.9</c:v>
                </c:pt>
                <c:pt idx="725">
                  <c:v>6.9</c:v>
                </c:pt>
                <c:pt idx="726">
                  <c:v>6.9</c:v>
                </c:pt>
                <c:pt idx="727">
                  <c:v>6.9</c:v>
                </c:pt>
                <c:pt idx="728">
                  <c:v>6.9</c:v>
                </c:pt>
                <c:pt idx="729">
                  <c:v>6.9</c:v>
                </c:pt>
                <c:pt idx="730">
                  <c:v>6.9</c:v>
                </c:pt>
                <c:pt idx="731">
                  <c:v>6.9</c:v>
                </c:pt>
                <c:pt idx="732">
                  <c:v>6.9</c:v>
                </c:pt>
                <c:pt idx="733">
                  <c:v>6.9</c:v>
                </c:pt>
                <c:pt idx="734">
                  <c:v>6.9</c:v>
                </c:pt>
                <c:pt idx="735">
                  <c:v>6.9</c:v>
                </c:pt>
                <c:pt idx="736">
                  <c:v>6.9</c:v>
                </c:pt>
                <c:pt idx="737">
                  <c:v>6.9</c:v>
                </c:pt>
                <c:pt idx="738">
                  <c:v>6.9</c:v>
                </c:pt>
                <c:pt idx="739">
                  <c:v>6.9</c:v>
                </c:pt>
                <c:pt idx="740">
                  <c:v>6.8999999999999995</c:v>
                </c:pt>
                <c:pt idx="741">
                  <c:v>6.8999999999999995</c:v>
                </c:pt>
                <c:pt idx="742">
                  <c:v>6.8833333333333337</c:v>
                </c:pt>
                <c:pt idx="743">
                  <c:v>6.8833333333333337</c:v>
                </c:pt>
                <c:pt idx="744">
                  <c:v>6.8833333333333329</c:v>
                </c:pt>
                <c:pt idx="745">
                  <c:v>6.88</c:v>
                </c:pt>
                <c:pt idx="746">
                  <c:v>6.875</c:v>
                </c:pt>
                <c:pt idx="747">
                  <c:v>6.8666666666666671</c:v>
                </c:pt>
                <c:pt idx="748">
                  <c:v>6.8666666666666671</c:v>
                </c:pt>
                <c:pt idx="749">
                  <c:v>6.8666666666666671</c:v>
                </c:pt>
                <c:pt idx="750">
                  <c:v>6.8599999999999994</c:v>
                </c:pt>
                <c:pt idx="751">
                  <c:v>6.8571428571428568</c:v>
                </c:pt>
                <c:pt idx="752">
                  <c:v>6.8500000000000005</c:v>
                </c:pt>
                <c:pt idx="753">
                  <c:v>6.85</c:v>
                </c:pt>
                <c:pt idx="754">
                  <c:v>6.85</c:v>
                </c:pt>
                <c:pt idx="755">
                  <c:v>6.85</c:v>
                </c:pt>
                <c:pt idx="756">
                  <c:v>6.85</c:v>
                </c:pt>
                <c:pt idx="757">
                  <c:v>6.85</c:v>
                </c:pt>
                <c:pt idx="758">
                  <c:v>6.85</c:v>
                </c:pt>
                <c:pt idx="759">
                  <c:v>6.85</c:v>
                </c:pt>
                <c:pt idx="760">
                  <c:v>6.85</c:v>
                </c:pt>
                <c:pt idx="761">
                  <c:v>6.85</c:v>
                </c:pt>
                <c:pt idx="762">
                  <c:v>6.85</c:v>
                </c:pt>
                <c:pt idx="763">
                  <c:v>6.85</c:v>
                </c:pt>
                <c:pt idx="764">
                  <c:v>6.85</c:v>
                </c:pt>
                <c:pt idx="765">
                  <c:v>6.85</c:v>
                </c:pt>
                <c:pt idx="766">
                  <c:v>6.85</c:v>
                </c:pt>
                <c:pt idx="767">
                  <c:v>6.85</c:v>
                </c:pt>
                <c:pt idx="768">
                  <c:v>6.8428571428571425</c:v>
                </c:pt>
                <c:pt idx="769">
                  <c:v>6.8400000000000007</c:v>
                </c:pt>
                <c:pt idx="770">
                  <c:v>6.8400000000000007</c:v>
                </c:pt>
                <c:pt idx="771">
                  <c:v>6.839999999999999</c:v>
                </c:pt>
                <c:pt idx="772">
                  <c:v>6.833333333333333</c:v>
                </c:pt>
                <c:pt idx="773">
                  <c:v>6.833333333333333</c:v>
                </c:pt>
                <c:pt idx="774">
                  <c:v>6.833333333333333</c:v>
                </c:pt>
                <c:pt idx="775">
                  <c:v>6.833333333333333</c:v>
                </c:pt>
                <c:pt idx="776">
                  <c:v>6.8249999999999993</c:v>
                </c:pt>
                <c:pt idx="777">
                  <c:v>6.82</c:v>
                </c:pt>
                <c:pt idx="778">
                  <c:v>6.8000000000000007</c:v>
                </c:pt>
                <c:pt idx="779">
                  <c:v>6.8000000000000007</c:v>
                </c:pt>
                <c:pt idx="780">
                  <c:v>6.8</c:v>
                </c:pt>
                <c:pt idx="781">
                  <c:v>6.8</c:v>
                </c:pt>
                <c:pt idx="782">
                  <c:v>6.8</c:v>
                </c:pt>
                <c:pt idx="783">
                  <c:v>6.8</c:v>
                </c:pt>
                <c:pt idx="784">
                  <c:v>6.8</c:v>
                </c:pt>
                <c:pt idx="785">
                  <c:v>6.8</c:v>
                </c:pt>
                <c:pt idx="786">
                  <c:v>6.8</c:v>
                </c:pt>
                <c:pt idx="787">
                  <c:v>6.8</c:v>
                </c:pt>
                <c:pt idx="788">
                  <c:v>6.8</c:v>
                </c:pt>
                <c:pt idx="789">
                  <c:v>6.8</c:v>
                </c:pt>
                <c:pt idx="790">
                  <c:v>6.8</c:v>
                </c:pt>
                <c:pt idx="791">
                  <c:v>6.8</c:v>
                </c:pt>
                <c:pt idx="792">
                  <c:v>6.8</c:v>
                </c:pt>
                <c:pt idx="793">
                  <c:v>6.8</c:v>
                </c:pt>
                <c:pt idx="794">
                  <c:v>6.8</c:v>
                </c:pt>
                <c:pt idx="795">
                  <c:v>6.8</c:v>
                </c:pt>
                <c:pt idx="796">
                  <c:v>6.8</c:v>
                </c:pt>
                <c:pt idx="797">
                  <c:v>6.8</c:v>
                </c:pt>
                <c:pt idx="798">
                  <c:v>6.8</c:v>
                </c:pt>
                <c:pt idx="799">
                  <c:v>6.8</c:v>
                </c:pt>
                <c:pt idx="800">
                  <c:v>6.8</c:v>
                </c:pt>
                <c:pt idx="801">
                  <c:v>6.8</c:v>
                </c:pt>
                <c:pt idx="802">
                  <c:v>6.8</c:v>
                </c:pt>
                <c:pt idx="803">
                  <c:v>6.8</c:v>
                </c:pt>
                <c:pt idx="804">
                  <c:v>6.8</c:v>
                </c:pt>
                <c:pt idx="805">
                  <c:v>6.8</c:v>
                </c:pt>
                <c:pt idx="806">
                  <c:v>6.8</c:v>
                </c:pt>
                <c:pt idx="807">
                  <c:v>6.8</c:v>
                </c:pt>
                <c:pt idx="808">
                  <c:v>6.8</c:v>
                </c:pt>
                <c:pt idx="809">
                  <c:v>6.8</c:v>
                </c:pt>
                <c:pt idx="810">
                  <c:v>6.8</c:v>
                </c:pt>
                <c:pt idx="811">
                  <c:v>6.8</c:v>
                </c:pt>
                <c:pt idx="812">
                  <c:v>6.8</c:v>
                </c:pt>
                <c:pt idx="813">
                  <c:v>6.8</c:v>
                </c:pt>
                <c:pt idx="814">
                  <c:v>6.8</c:v>
                </c:pt>
                <c:pt idx="815">
                  <c:v>6.8</c:v>
                </c:pt>
                <c:pt idx="816">
                  <c:v>6.8</c:v>
                </c:pt>
                <c:pt idx="817">
                  <c:v>6.8</c:v>
                </c:pt>
                <c:pt idx="818">
                  <c:v>6.8</c:v>
                </c:pt>
                <c:pt idx="819">
                  <c:v>6.8</c:v>
                </c:pt>
                <c:pt idx="820">
                  <c:v>6.8</c:v>
                </c:pt>
                <c:pt idx="821">
                  <c:v>6.8</c:v>
                </c:pt>
                <c:pt idx="822">
                  <c:v>6.8</c:v>
                </c:pt>
                <c:pt idx="823">
                  <c:v>6.8</c:v>
                </c:pt>
                <c:pt idx="824">
                  <c:v>6.8</c:v>
                </c:pt>
                <c:pt idx="825">
                  <c:v>6.8</c:v>
                </c:pt>
                <c:pt idx="826">
                  <c:v>6.8</c:v>
                </c:pt>
                <c:pt idx="827">
                  <c:v>6.8</c:v>
                </c:pt>
                <c:pt idx="828">
                  <c:v>6.8</c:v>
                </c:pt>
                <c:pt idx="829">
                  <c:v>6.8</c:v>
                </c:pt>
                <c:pt idx="830">
                  <c:v>6.8</c:v>
                </c:pt>
                <c:pt idx="831">
                  <c:v>6.8</c:v>
                </c:pt>
                <c:pt idx="832">
                  <c:v>6.8</c:v>
                </c:pt>
                <c:pt idx="833">
                  <c:v>6.8</c:v>
                </c:pt>
                <c:pt idx="834">
                  <c:v>6.8</c:v>
                </c:pt>
                <c:pt idx="835">
                  <c:v>6.8</c:v>
                </c:pt>
                <c:pt idx="836">
                  <c:v>6.8</c:v>
                </c:pt>
                <c:pt idx="837">
                  <c:v>6.7999999999999989</c:v>
                </c:pt>
                <c:pt idx="838">
                  <c:v>6.791666666666667</c:v>
                </c:pt>
                <c:pt idx="839">
                  <c:v>6.7799999999999994</c:v>
                </c:pt>
                <c:pt idx="840">
                  <c:v>6.7750000000000004</c:v>
                </c:pt>
                <c:pt idx="841">
                  <c:v>6.7749999999999995</c:v>
                </c:pt>
                <c:pt idx="842">
                  <c:v>6.7714285714285705</c:v>
                </c:pt>
                <c:pt idx="843">
                  <c:v>6.7666666666666675</c:v>
                </c:pt>
                <c:pt idx="844">
                  <c:v>6.7666666666666666</c:v>
                </c:pt>
                <c:pt idx="845">
                  <c:v>6.7666666666666666</c:v>
                </c:pt>
                <c:pt idx="846">
                  <c:v>6.7666666666666657</c:v>
                </c:pt>
                <c:pt idx="847">
                  <c:v>6.7666666666666657</c:v>
                </c:pt>
                <c:pt idx="848">
                  <c:v>6.7625000000000002</c:v>
                </c:pt>
                <c:pt idx="849">
                  <c:v>6.7600000000000007</c:v>
                </c:pt>
                <c:pt idx="850">
                  <c:v>6.7600000000000007</c:v>
                </c:pt>
                <c:pt idx="851">
                  <c:v>6.7600000000000007</c:v>
                </c:pt>
                <c:pt idx="852">
                  <c:v>6.7545454545454557</c:v>
                </c:pt>
                <c:pt idx="853">
                  <c:v>6.7500000000000009</c:v>
                </c:pt>
                <c:pt idx="854">
                  <c:v>6.75</c:v>
                </c:pt>
                <c:pt idx="855">
                  <c:v>6.75</c:v>
                </c:pt>
                <c:pt idx="856">
                  <c:v>6.75</c:v>
                </c:pt>
                <c:pt idx="857">
                  <c:v>6.75</c:v>
                </c:pt>
                <c:pt idx="858">
                  <c:v>6.75</c:v>
                </c:pt>
                <c:pt idx="859">
                  <c:v>6.75</c:v>
                </c:pt>
                <c:pt idx="860">
                  <c:v>6.75</c:v>
                </c:pt>
                <c:pt idx="861">
                  <c:v>6.75</c:v>
                </c:pt>
                <c:pt idx="862">
                  <c:v>6.7333333333333343</c:v>
                </c:pt>
                <c:pt idx="863">
                  <c:v>6.7333333333333334</c:v>
                </c:pt>
                <c:pt idx="864">
                  <c:v>6.7333333333333334</c:v>
                </c:pt>
                <c:pt idx="865">
                  <c:v>6.7333333333333334</c:v>
                </c:pt>
                <c:pt idx="866">
                  <c:v>6.7333333333333334</c:v>
                </c:pt>
                <c:pt idx="867">
                  <c:v>6.7299999999999995</c:v>
                </c:pt>
                <c:pt idx="868">
                  <c:v>6.7200000000000006</c:v>
                </c:pt>
                <c:pt idx="869">
                  <c:v>6.7</c:v>
                </c:pt>
                <c:pt idx="870">
                  <c:v>6.7</c:v>
                </c:pt>
                <c:pt idx="871">
                  <c:v>6.7</c:v>
                </c:pt>
                <c:pt idx="872">
                  <c:v>6.7</c:v>
                </c:pt>
                <c:pt idx="873">
                  <c:v>6.7</c:v>
                </c:pt>
                <c:pt idx="874">
                  <c:v>6.7</c:v>
                </c:pt>
                <c:pt idx="875">
                  <c:v>6.7</c:v>
                </c:pt>
                <c:pt idx="876">
                  <c:v>6.7</c:v>
                </c:pt>
                <c:pt idx="877">
                  <c:v>6.7</c:v>
                </c:pt>
                <c:pt idx="878">
                  <c:v>6.7</c:v>
                </c:pt>
                <c:pt idx="879">
                  <c:v>6.7</c:v>
                </c:pt>
                <c:pt idx="880">
                  <c:v>6.7</c:v>
                </c:pt>
                <c:pt idx="881">
                  <c:v>6.7</c:v>
                </c:pt>
                <c:pt idx="882">
                  <c:v>6.7</c:v>
                </c:pt>
                <c:pt idx="883">
                  <c:v>6.7</c:v>
                </c:pt>
                <c:pt idx="884">
                  <c:v>6.7</c:v>
                </c:pt>
                <c:pt idx="885">
                  <c:v>6.7</c:v>
                </c:pt>
                <c:pt idx="886">
                  <c:v>6.7</c:v>
                </c:pt>
                <c:pt idx="887">
                  <c:v>6.7</c:v>
                </c:pt>
                <c:pt idx="888">
                  <c:v>6.7</c:v>
                </c:pt>
                <c:pt idx="889">
                  <c:v>6.7</c:v>
                </c:pt>
                <c:pt idx="890">
                  <c:v>6.7</c:v>
                </c:pt>
                <c:pt idx="891">
                  <c:v>6.7</c:v>
                </c:pt>
                <c:pt idx="892">
                  <c:v>6.7</c:v>
                </c:pt>
                <c:pt idx="893">
                  <c:v>6.7</c:v>
                </c:pt>
                <c:pt idx="894">
                  <c:v>6.7</c:v>
                </c:pt>
                <c:pt idx="895">
                  <c:v>6.7</c:v>
                </c:pt>
                <c:pt idx="896">
                  <c:v>6.7</c:v>
                </c:pt>
                <c:pt idx="897">
                  <c:v>6.7</c:v>
                </c:pt>
                <c:pt idx="898">
                  <c:v>6.7</c:v>
                </c:pt>
                <c:pt idx="899">
                  <c:v>6.7</c:v>
                </c:pt>
                <c:pt idx="900">
                  <c:v>6.7</c:v>
                </c:pt>
                <c:pt idx="901">
                  <c:v>6.7</c:v>
                </c:pt>
                <c:pt idx="902">
                  <c:v>6.7</c:v>
                </c:pt>
                <c:pt idx="903">
                  <c:v>6.7</c:v>
                </c:pt>
                <c:pt idx="904">
                  <c:v>6.7</c:v>
                </c:pt>
                <c:pt idx="905">
                  <c:v>6.7</c:v>
                </c:pt>
                <c:pt idx="906">
                  <c:v>6.7</c:v>
                </c:pt>
                <c:pt idx="907">
                  <c:v>6.7</c:v>
                </c:pt>
                <c:pt idx="908">
                  <c:v>6.7</c:v>
                </c:pt>
                <c:pt idx="909">
                  <c:v>6.7</c:v>
                </c:pt>
                <c:pt idx="910">
                  <c:v>6.7</c:v>
                </c:pt>
                <c:pt idx="911">
                  <c:v>6.7</c:v>
                </c:pt>
                <c:pt idx="912">
                  <c:v>6.7</c:v>
                </c:pt>
                <c:pt idx="913">
                  <c:v>6.7</c:v>
                </c:pt>
                <c:pt idx="914">
                  <c:v>6.7</c:v>
                </c:pt>
                <c:pt idx="915">
                  <c:v>6.7</c:v>
                </c:pt>
                <c:pt idx="916">
                  <c:v>6.7</c:v>
                </c:pt>
                <c:pt idx="917">
                  <c:v>6.7</c:v>
                </c:pt>
                <c:pt idx="918">
                  <c:v>6.7</c:v>
                </c:pt>
                <c:pt idx="919">
                  <c:v>6.7</c:v>
                </c:pt>
                <c:pt idx="920">
                  <c:v>6.7</c:v>
                </c:pt>
                <c:pt idx="921">
                  <c:v>6.7</c:v>
                </c:pt>
                <c:pt idx="922">
                  <c:v>6.7</c:v>
                </c:pt>
                <c:pt idx="923">
                  <c:v>6.7</c:v>
                </c:pt>
                <c:pt idx="924">
                  <c:v>6.7</c:v>
                </c:pt>
                <c:pt idx="925">
                  <c:v>6.7</c:v>
                </c:pt>
                <c:pt idx="926">
                  <c:v>6.7</c:v>
                </c:pt>
                <c:pt idx="927">
                  <c:v>6.7</c:v>
                </c:pt>
                <c:pt idx="928">
                  <c:v>6.7</c:v>
                </c:pt>
                <c:pt idx="929">
                  <c:v>6.7</c:v>
                </c:pt>
                <c:pt idx="930">
                  <c:v>6.7</c:v>
                </c:pt>
                <c:pt idx="931">
                  <c:v>6.7</c:v>
                </c:pt>
                <c:pt idx="932">
                  <c:v>6.6999999999999993</c:v>
                </c:pt>
                <c:pt idx="933">
                  <c:v>6.6833333333333336</c:v>
                </c:pt>
                <c:pt idx="934">
                  <c:v>6.6833333333333327</c:v>
                </c:pt>
                <c:pt idx="935">
                  <c:v>6.6800000000000015</c:v>
                </c:pt>
                <c:pt idx="936">
                  <c:v>6.68</c:v>
                </c:pt>
                <c:pt idx="937">
                  <c:v>6.6799999999999988</c:v>
                </c:pt>
                <c:pt idx="938">
                  <c:v>6.6749999999999998</c:v>
                </c:pt>
                <c:pt idx="939">
                  <c:v>6.6749999999999998</c:v>
                </c:pt>
                <c:pt idx="940">
                  <c:v>6.6749999999999989</c:v>
                </c:pt>
                <c:pt idx="941">
                  <c:v>6.666666666666667</c:v>
                </c:pt>
                <c:pt idx="942">
                  <c:v>6.666666666666667</c:v>
                </c:pt>
                <c:pt idx="943">
                  <c:v>6.666666666666667</c:v>
                </c:pt>
                <c:pt idx="944">
                  <c:v>6.666666666666667</c:v>
                </c:pt>
                <c:pt idx="945">
                  <c:v>6.666666666666667</c:v>
                </c:pt>
                <c:pt idx="946">
                  <c:v>6.666666666666667</c:v>
                </c:pt>
                <c:pt idx="947">
                  <c:v>6.666666666666667</c:v>
                </c:pt>
                <c:pt idx="948">
                  <c:v>6.6599999999999993</c:v>
                </c:pt>
                <c:pt idx="949">
                  <c:v>6.6599999999999993</c:v>
                </c:pt>
                <c:pt idx="950">
                  <c:v>6.6571428571428566</c:v>
                </c:pt>
                <c:pt idx="951">
                  <c:v>6.6545454545454552</c:v>
                </c:pt>
                <c:pt idx="952">
                  <c:v>6.65</c:v>
                </c:pt>
                <c:pt idx="953">
                  <c:v>6.65</c:v>
                </c:pt>
                <c:pt idx="954">
                  <c:v>6.65</c:v>
                </c:pt>
                <c:pt idx="955">
                  <c:v>6.65</c:v>
                </c:pt>
                <c:pt idx="956">
                  <c:v>6.65</c:v>
                </c:pt>
                <c:pt idx="957">
                  <c:v>6.65</c:v>
                </c:pt>
                <c:pt idx="958">
                  <c:v>6.65</c:v>
                </c:pt>
                <c:pt idx="959">
                  <c:v>6.65</c:v>
                </c:pt>
                <c:pt idx="960">
                  <c:v>6.6333333333333337</c:v>
                </c:pt>
                <c:pt idx="961">
                  <c:v>6.6333333333333329</c:v>
                </c:pt>
                <c:pt idx="962">
                  <c:v>6.6333333333333329</c:v>
                </c:pt>
                <c:pt idx="963">
                  <c:v>6.6333333333333329</c:v>
                </c:pt>
                <c:pt idx="964">
                  <c:v>6.6333333333333329</c:v>
                </c:pt>
                <c:pt idx="965">
                  <c:v>6.6300000000000008</c:v>
                </c:pt>
                <c:pt idx="966">
                  <c:v>6.625</c:v>
                </c:pt>
                <c:pt idx="967">
                  <c:v>6.6166666666666671</c:v>
                </c:pt>
                <c:pt idx="968">
                  <c:v>6.6166666666666663</c:v>
                </c:pt>
                <c:pt idx="969">
                  <c:v>6.6166666666666663</c:v>
                </c:pt>
                <c:pt idx="970">
                  <c:v>6.6000000000000014</c:v>
                </c:pt>
                <c:pt idx="971">
                  <c:v>6.6000000000000005</c:v>
                </c:pt>
                <c:pt idx="972">
                  <c:v>6.6000000000000005</c:v>
                </c:pt>
                <c:pt idx="973">
                  <c:v>6.6</c:v>
                </c:pt>
                <c:pt idx="974">
                  <c:v>6.6</c:v>
                </c:pt>
                <c:pt idx="975">
                  <c:v>6.6</c:v>
                </c:pt>
                <c:pt idx="976">
                  <c:v>6.6</c:v>
                </c:pt>
                <c:pt idx="977">
                  <c:v>6.6</c:v>
                </c:pt>
                <c:pt idx="978">
                  <c:v>6.6</c:v>
                </c:pt>
                <c:pt idx="979">
                  <c:v>6.6</c:v>
                </c:pt>
                <c:pt idx="980">
                  <c:v>6.6</c:v>
                </c:pt>
                <c:pt idx="981">
                  <c:v>6.6</c:v>
                </c:pt>
                <c:pt idx="982">
                  <c:v>6.6</c:v>
                </c:pt>
                <c:pt idx="983">
                  <c:v>6.6</c:v>
                </c:pt>
                <c:pt idx="984">
                  <c:v>6.6</c:v>
                </c:pt>
                <c:pt idx="985">
                  <c:v>6.6</c:v>
                </c:pt>
                <c:pt idx="986">
                  <c:v>6.6</c:v>
                </c:pt>
                <c:pt idx="987">
                  <c:v>6.6</c:v>
                </c:pt>
                <c:pt idx="988">
                  <c:v>6.6</c:v>
                </c:pt>
                <c:pt idx="989">
                  <c:v>6.6</c:v>
                </c:pt>
                <c:pt idx="990">
                  <c:v>6.6</c:v>
                </c:pt>
                <c:pt idx="991">
                  <c:v>6.6</c:v>
                </c:pt>
                <c:pt idx="992">
                  <c:v>6.6</c:v>
                </c:pt>
                <c:pt idx="993">
                  <c:v>6.6</c:v>
                </c:pt>
                <c:pt idx="994">
                  <c:v>6.6</c:v>
                </c:pt>
                <c:pt idx="995">
                  <c:v>6.6</c:v>
                </c:pt>
                <c:pt idx="996">
                  <c:v>6.6</c:v>
                </c:pt>
                <c:pt idx="997">
                  <c:v>6.6</c:v>
                </c:pt>
                <c:pt idx="998">
                  <c:v>6.6</c:v>
                </c:pt>
                <c:pt idx="999">
                  <c:v>6.6</c:v>
                </c:pt>
                <c:pt idx="1000">
                  <c:v>6.6</c:v>
                </c:pt>
                <c:pt idx="1001">
                  <c:v>6.6</c:v>
                </c:pt>
                <c:pt idx="1002">
                  <c:v>6.6</c:v>
                </c:pt>
                <c:pt idx="1003">
                  <c:v>6.6</c:v>
                </c:pt>
                <c:pt idx="1004">
                  <c:v>6.6</c:v>
                </c:pt>
                <c:pt idx="1005">
                  <c:v>6.6</c:v>
                </c:pt>
                <c:pt idx="1006">
                  <c:v>6.6</c:v>
                </c:pt>
                <c:pt idx="1007">
                  <c:v>6.6</c:v>
                </c:pt>
                <c:pt idx="1008">
                  <c:v>6.6</c:v>
                </c:pt>
                <c:pt idx="1009">
                  <c:v>6.6</c:v>
                </c:pt>
                <c:pt idx="1010">
                  <c:v>6.6</c:v>
                </c:pt>
                <c:pt idx="1011">
                  <c:v>6.6</c:v>
                </c:pt>
                <c:pt idx="1012">
                  <c:v>6.6</c:v>
                </c:pt>
                <c:pt idx="1013">
                  <c:v>6.6</c:v>
                </c:pt>
                <c:pt idx="1014">
                  <c:v>6.6</c:v>
                </c:pt>
                <c:pt idx="1015">
                  <c:v>6.6</c:v>
                </c:pt>
                <c:pt idx="1016">
                  <c:v>6.6</c:v>
                </c:pt>
                <c:pt idx="1017">
                  <c:v>6.6</c:v>
                </c:pt>
                <c:pt idx="1018">
                  <c:v>6.6</c:v>
                </c:pt>
                <c:pt idx="1019">
                  <c:v>6.6</c:v>
                </c:pt>
                <c:pt idx="1020">
                  <c:v>6.6</c:v>
                </c:pt>
                <c:pt idx="1021">
                  <c:v>6.6</c:v>
                </c:pt>
                <c:pt idx="1022">
                  <c:v>6.6</c:v>
                </c:pt>
                <c:pt idx="1023">
                  <c:v>6.6</c:v>
                </c:pt>
                <c:pt idx="1024">
                  <c:v>6.6</c:v>
                </c:pt>
                <c:pt idx="1025">
                  <c:v>6.6</c:v>
                </c:pt>
                <c:pt idx="1026">
                  <c:v>6.6</c:v>
                </c:pt>
                <c:pt idx="1027">
                  <c:v>6.6</c:v>
                </c:pt>
                <c:pt idx="1028">
                  <c:v>6.6</c:v>
                </c:pt>
                <c:pt idx="1029">
                  <c:v>6.6</c:v>
                </c:pt>
                <c:pt idx="1030">
                  <c:v>6.6</c:v>
                </c:pt>
                <c:pt idx="1031">
                  <c:v>6.6</c:v>
                </c:pt>
                <c:pt idx="1032">
                  <c:v>6.6</c:v>
                </c:pt>
                <c:pt idx="1033">
                  <c:v>6.6</c:v>
                </c:pt>
                <c:pt idx="1034">
                  <c:v>6.6</c:v>
                </c:pt>
                <c:pt idx="1035">
                  <c:v>6.6</c:v>
                </c:pt>
                <c:pt idx="1036">
                  <c:v>6.6</c:v>
                </c:pt>
                <c:pt idx="1037">
                  <c:v>6.6</c:v>
                </c:pt>
                <c:pt idx="1038">
                  <c:v>6.5999999999999988</c:v>
                </c:pt>
                <c:pt idx="1039">
                  <c:v>6.5999999999999988</c:v>
                </c:pt>
                <c:pt idx="1040">
                  <c:v>6.58</c:v>
                </c:pt>
                <c:pt idx="1041">
                  <c:v>6.5769230769230766</c:v>
                </c:pt>
                <c:pt idx="1042">
                  <c:v>6.5749999999999993</c:v>
                </c:pt>
                <c:pt idx="1043">
                  <c:v>6.5687500000000005</c:v>
                </c:pt>
                <c:pt idx="1044">
                  <c:v>6.5666666666666673</c:v>
                </c:pt>
                <c:pt idx="1045">
                  <c:v>6.5666666666666664</c:v>
                </c:pt>
                <c:pt idx="1046">
                  <c:v>6.5666666666666664</c:v>
                </c:pt>
                <c:pt idx="1047">
                  <c:v>6.5666666666666664</c:v>
                </c:pt>
                <c:pt idx="1048">
                  <c:v>6.5666666666666664</c:v>
                </c:pt>
                <c:pt idx="1049">
                  <c:v>6.5666666666666664</c:v>
                </c:pt>
                <c:pt idx="1050">
                  <c:v>6.5666666666666664</c:v>
                </c:pt>
                <c:pt idx="1051">
                  <c:v>6.56</c:v>
                </c:pt>
                <c:pt idx="1052">
                  <c:v>6.56</c:v>
                </c:pt>
                <c:pt idx="1053">
                  <c:v>6.56</c:v>
                </c:pt>
                <c:pt idx="1054">
                  <c:v>6.5500000000000007</c:v>
                </c:pt>
                <c:pt idx="1055">
                  <c:v>6.5500000000000007</c:v>
                </c:pt>
                <c:pt idx="1056">
                  <c:v>6.5500000000000007</c:v>
                </c:pt>
                <c:pt idx="1057">
                  <c:v>6.5500000000000007</c:v>
                </c:pt>
                <c:pt idx="1058">
                  <c:v>6.5500000000000007</c:v>
                </c:pt>
                <c:pt idx="1059">
                  <c:v>6.5500000000000007</c:v>
                </c:pt>
                <c:pt idx="1060">
                  <c:v>6.5500000000000007</c:v>
                </c:pt>
                <c:pt idx="1061">
                  <c:v>6.55</c:v>
                </c:pt>
                <c:pt idx="1062">
                  <c:v>6.55</c:v>
                </c:pt>
                <c:pt idx="1063">
                  <c:v>6.55</c:v>
                </c:pt>
                <c:pt idx="1064">
                  <c:v>6.55</c:v>
                </c:pt>
                <c:pt idx="1065">
                  <c:v>6.55</c:v>
                </c:pt>
                <c:pt idx="1066">
                  <c:v>6.5400000000000009</c:v>
                </c:pt>
                <c:pt idx="1067">
                  <c:v>6.5333333333333341</c:v>
                </c:pt>
                <c:pt idx="1068">
                  <c:v>6.5333333333333341</c:v>
                </c:pt>
                <c:pt idx="1069">
                  <c:v>6.5333333333333341</c:v>
                </c:pt>
                <c:pt idx="1070">
                  <c:v>6.5333333333333341</c:v>
                </c:pt>
                <c:pt idx="1071">
                  <c:v>6.5333333333333341</c:v>
                </c:pt>
                <c:pt idx="1072">
                  <c:v>6.5250000000000004</c:v>
                </c:pt>
                <c:pt idx="1073">
                  <c:v>6.5166666666666666</c:v>
                </c:pt>
                <c:pt idx="1074">
                  <c:v>6.5166666666666666</c:v>
                </c:pt>
                <c:pt idx="1075">
                  <c:v>6.5000000000000009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6.5</c:v>
                </c:pt>
                <c:pt idx="1113">
                  <c:v>6.5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6.5</c:v>
                </c:pt>
                <c:pt idx="1126">
                  <c:v>6.5</c:v>
                </c:pt>
                <c:pt idx="1127">
                  <c:v>6.5</c:v>
                </c:pt>
                <c:pt idx="1128">
                  <c:v>6.5</c:v>
                </c:pt>
                <c:pt idx="1129">
                  <c:v>6.5</c:v>
                </c:pt>
                <c:pt idx="1130">
                  <c:v>6.5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6.5</c:v>
                </c:pt>
                <c:pt idx="1139">
                  <c:v>6.5</c:v>
                </c:pt>
                <c:pt idx="1140">
                  <c:v>6.5</c:v>
                </c:pt>
                <c:pt idx="1141">
                  <c:v>6.5</c:v>
                </c:pt>
                <c:pt idx="1142">
                  <c:v>6.5</c:v>
                </c:pt>
                <c:pt idx="1143">
                  <c:v>6.4874999999999998</c:v>
                </c:pt>
                <c:pt idx="1144">
                  <c:v>6.4750000000000005</c:v>
                </c:pt>
                <c:pt idx="1145">
                  <c:v>6.4749999999999996</c:v>
                </c:pt>
                <c:pt idx="1146">
                  <c:v>6.4666666666666659</c:v>
                </c:pt>
                <c:pt idx="1147">
                  <c:v>6.4599999999999991</c:v>
                </c:pt>
                <c:pt idx="1148">
                  <c:v>6.4571428571428564</c:v>
                </c:pt>
                <c:pt idx="1149">
                  <c:v>6.4555555555555566</c:v>
                </c:pt>
                <c:pt idx="1150">
                  <c:v>6.45</c:v>
                </c:pt>
                <c:pt idx="1151">
                  <c:v>6.45</c:v>
                </c:pt>
                <c:pt idx="1152">
                  <c:v>6.45</c:v>
                </c:pt>
                <c:pt idx="1153">
                  <c:v>6.4499999999999993</c:v>
                </c:pt>
                <c:pt idx="1154">
                  <c:v>6.4499999999999993</c:v>
                </c:pt>
                <c:pt idx="1155">
                  <c:v>6.4499999999999993</c:v>
                </c:pt>
                <c:pt idx="1156">
                  <c:v>6.4499999999999993</c:v>
                </c:pt>
                <c:pt idx="1157">
                  <c:v>6.44</c:v>
                </c:pt>
                <c:pt idx="1158">
                  <c:v>6.4333333333333336</c:v>
                </c:pt>
                <c:pt idx="1159">
                  <c:v>6.4333333333333336</c:v>
                </c:pt>
                <c:pt idx="1160">
                  <c:v>6.4333333333333336</c:v>
                </c:pt>
                <c:pt idx="1161">
                  <c:v>6.4250000000000007</c:v>
                </c:pt>
                <c:pt idx="1162">
                  <c:v>6.4250000000000007</c:v>
                </c:pt>
                <c:pt idx="1163">
                  <c:v>6.4249999999999998</c:v>
                </c:pt>
                <c:pt idx="1164">
                  <c:v>6.42</c:v>
                </c:pt>
                <c:pt idx="1165">
                  <c:v>6.4142857142857137</c:v>
                </c:pt>
                <c:pt idx="1166">
                  <c:v>6.4076923076923071</c:v>
                </c:pt>
                <c:pt idx="1167">
                  <c:v>6.4</c:v>
                </c:pt>
                <c:pt idx="1168">
                  <c:v>6.4</c:v>
                </c:pt>
                <c:pt idx="1169">
                  <c:v>6.4</c:v>
                </c:pt>
                <c:pt idx="1170">
                  <c:v>6.4</c:v>
                </c:pt>
                <c:pt idx="1171">
                  <c:v>6.4</c:v>
                </c:pt>
                <c:pt idx="1172">
                  <c:v>6.4</c:v>
                </c:pt>
                <c:pt idx="1173">
                  <c:v>6.4</c:v>
                </c:pt>
                <c:pt idx="1174">
                  <c:v>6.4</c:v>
                </c:pt>
                <c:pt idx="1175">
                  <c:v>6.4</c:v>
                </c:pt>
                <c:pt idx="1176">
                  <c:v>6.4</c:v>
                </c:pt>
                <c:pt idx="1177">
                  <c:v>6.4</c:v>
                </c:pt>
                <c:pt idx="1178">
                  <c:v>6.4</c:v>
                </c:pt>
                <c:pt idx="1179">
                  <c:v>6.4</c:v>
                </c:pt>
                <c:pt idx="1180">
                  <c:v>6.4</c:v>
                </c:pt>
                <c:pt idx="1181">
                  <c:v>6.4</c:v>
                </c:pt>
                <c:pt idx="1182">
                  <c:v>6.4</c:v>
                </c:pt>
                <c:pt idx="1183">
                  <c:v>6.4</c:v>
                </c:pt>
                <c:pt idx="1184">
                  <c:v>6.4</c:v>
                </c:pt>
                <c:pt idx="1185">
                  <c:v>6.4</c:v>
                </c:pt>
                <c:pt idx="1186">
                  <c:v>6.4</c:v>
                </c:pt>
                <c:pt idx="1187">
                  <c:v>6.4</c:v>
                </c:pt>
                <c:pt idx="1188">
                  <c:v>6.4</c:v>
                </c:pt>
                <c:pt idx="1189">
                  <c:v>6.4</c:v>
                </c:pt>
                <c:pt idx="1190">
                  <c:v>6.4</c:v>
                </c:pt>
                <c:pt idx="1191">
                  <c:v>6.4</c:v>
                </c:pt>
                <c:pt idx="1192">
                  <c:v>6.4</c:v>
                </c:pt>
                <c:pt idx="1193">
                  <c:v>6.4</c:v>
                </c:pt>
                <c:pt idx="1194">
                  <c:v>6.4</c:v>
                </c:pt>
                <c:pt idx="1195">
                  <c:v>6.4</c:v>
                </c:pt>
                <c:pt idx="1196">
                  <c:v>6.4</c:v>
                </c:pt>
                <c:pt idx="1197">
                  <c:v>6.4</c:v>
                </c:pt>
                <c:pt idx="1198">
                  <c:v>6.4</c:v>
                </c:pt>
                <c:pt idx="1199">
                  <c:v>6.4</c:v>
                </c:pt>
                <c:pt idx="1200">
                  <c:v>6.4</c:v>
                </c:pt>
                <c:pt idx="1201">
                  <c:v>6.4</c:v>
                </c:pt>
                <c:pt idx="1202">
                  <c:v>6.4</c:v>
                </c:pt>
                <c:pt idx="1203">
                  <c:v>6.4</c:v>
                </c:pt>
                <c:pt idx="1204">
                  <c:v>6.4</c:v>
                </c:pt>
                <c:pt idx="1205">
                  <c:v>6.4</c:v>
                </c:pt>
                <c:pt idx="1206">
                  <c:v>6.4</c:v>
                </c:pt>
                <c:pt idx="1207">
                  <c:v>6.4</c:v>
                </c:pt>
                <c:pt idx="1208">
                  <c:v>6.4</c:v>
                </c:pt>
                <c:pt idx="1209">
                  <c:v>6.4</c:v>
                </c:pt>
                <c:pt idx="1210">
                  <c:v>6.4</c:v>
                </c:pt>
                <c:pt idx="1211">
                  <c:v>6.4</c:v>
                </c:pt>
                <c:pt idx="1212">
                  <c:v>6.4</c:v>
                </c:pt>
                <c:pt idx="1213">
                  <c:v>6.4</c:v>
                </c:pt>
                <c:pt idx="1214">
                  <c:v>6.4</c:v>
                </c:pt>
                <c:pt idx="1215">
                  <c:v>6.4</c:v>
                </c:pt>
                <c:pt idx="1216">
                  <c:v>6.4</c:v>
                </c:pt>
                <c:pt idx="1217">
                  <c:v>6.4</c:v>
                </c:pt>
                <c:pt idx="1218">
                  <c:v>6.4</c:v>
                </c:pt>
                <c:pt idx="1219">
                  <c:v>6.4</c:v>
                </c:pt>
                <c:pt idx="1220">
                  <c:v>6.4</c:v>
                </c:pt>
                <c:pt idx="1221">
                  <c:v>6.4</c:v>
                </c:pt>
                <c:pt idx="1222">
                  <c:v>6.4</c:v>
                </c:pt>
                <c:pt idx="1223">
                  <c:v>6.4</c:v>
                </c:pt>
                <c:pt idx="1224">
                  <c:v>6.4</c:v>
                </c:pt>
                <c:pt idx="1225">
                  <c:v>6.4</c:v>
                </c:pt>
                <c:pt idx="1226">
                  <c:v>6.4</c:v>
                </c:pt>
                <c:pt idx="1227">
                  <c:v>6.3999999999999995</c:v>
                </c:pt>
                <c:pt idx="1228">
                  <c:v>6.3999999999999995</c:v>
                </c:pt>
                <c:pt idx="1229">
                  <c:v>6.3999999999999995</c:v>
                </c:pt>
                <c:pt idx="1230">
                  <c:v>6.3999999999999995</c:v>
                </c:pt>
                <c:pt idx="1231">
                  <c:v>6.375</c:v>
                </c:pt>
                <c:pt idx="1232">
                  <c:v>6.3666666666666671</c:v>
                </c:pt>
                <c:pt idx="1233">
                  <c:v>6.3666666666666671</c:v>
                </c:pt>
                <c:pt idx="1234">
                  <c:v>6.3666666666666671</c:v>
                </c:pt>
                <c:pt idx="1235">
                  <c:v>6.3500000000000005</c:v>
                </c:pt>
                <c:pt idx="1236">
                  <c:v>6.3500000000000005</c:v>
                </c:pt>
                <c:pt idx="1237">
                  <c:v>6.35</c:v>
                </c:pt>
                <c:pt idx="1238">
                  <c:v>6.35</c:v>
                </c:pt>
                <c:pt idx="1239">
                  <c:v>6.35</c:v>
                </c:pt>
                <c:pt idx="1240">
                  <c:v>6.35</c:v>
                </c:pt>
                <c:pt idx="1241">
                  <c:v>6.35</c:v>
                </c:pt>
                <c:pt idx="1242">
                  <c:v>6.34</c:v>
                </c:pt>
                <c:pt idx="1243">
                  <c:v>6.333333333333333</c:v>
                </c:pt>
                <c:pt idx="1244">
                  <c:v>6.333333333333333</c:v>
                </c:pt>
                <c:pt idx="1245">
                  <c:v>6.333333333333333</c:v>
                </c:pt>
                <c:pt idx="1246">
                  <c:v>6.3250000000000002</c:v>
                </c:pt>
                <c:pt idx="1247">
                  <c:v>6.3249999999999993</c:v>
                </c:pt>
                <c:pt idx="1248">
                  <c:v>6.3142857142857149</c:v>
                </c:pt>
                <c:pt idx="1249">
                  <c:v>6.3000000000000007</c:v>
                </c:pt>
                <c:pt idx="1250">
                  <c:v>6.3000000000000007</c:v>
                </c:pt>
                <c:pt idx="1251">
                  <c:v>6.3000000000000007</c:v>
                </c:pt>
                <c:pt idx="1252">
                  <c:v>6.3000000000000007</c:v>
                </c:pt>
                <c:pt idx="1253">
                  <c:v>6.3000000000000007</c:v>
                </c:pt>
                <c:pt idx="1254">
                  <c:v>6.3</c:v>
                </c:pt>
                <c:pt idx="1255">
                  <c:v>6.3</c:v>
                </c:pt>
                <c:pt idx="1256">
                  <c:v>6.3</c:v>
                </c:pt>
                <c:pt idx="1257">
                  <c:v>6.3</c:v>
                </c:pt>
                <c:pt idx="1258">
                  <c:v>6.3</c:v>
                </c:pt>
                <c:pt idx="1259">
                  <c:v>6.3</c:v>
                </c:pt>
                <c:pt idx="1260">
                  <c:v>6.3</c:v>
                </c:pt>
                <c:pt idx="1261">
                  <c:v>6.3</c:v>
                </c:pt>
                <c:pt idx="1262">
                  <c:v>6.3</c:v>
                </c:pt>
                <c:pt idx="1263">
                  <c:v>6.3</c:v>
                </c:pt>
                <c:pt idx="1264">
                  <c:v>6.3</c:v>
                </c:pt>
                <c:pt idx="1265">
                  <c:v>6.3</c:v>
                </c:pt>
                <c:pt idx="1266">
                  <c:v>6.3</c:v>
                </c:pt>
                <c:pt idx="1267">
                  <c:v>6.3</c:v>
                </c:pt>
                <c:pt idx="1268">
                  <c:v>6.3</c:v>
                </c:pt>
                <c:pt idx="1269">
                  <c:v>6.3</c:v>
                </c:pt>
                <c:pt idx="1270">
                  <c:v>6.3</c:v>
                </c:pt>
                <c:pt idx="1271">
                  <c:v>6.3</c:v>
                </c:pt>
                <c:pt idx="1272">
                  <c:v>6.3</c:v>
                </c:pt>
                <c:pt idx="1273">
                  <c:v>6.3</c:v>
                </c:pt>
                <c:pt idx="1274">
                  <c:v>6.3</c:v>
                </c:pt>
                <c:pt idx="1275">
                  <c:v>6.3</c:v>
                </c:pt>
                <c:pt idx="1276">
                  <c:v>6.3</c:v>
                </c:pt>
                <c:pt idx="1277">
                  <c:v>6.3</c:v>
                </c:pt>
                <c:pt idx="1278">
                  <c:v>6.3</c:v>
                </c:pt>
                <c:pt idx="1279">
                  <c:v>6.3</c:v>
                </c:pt>
                <c:pt idx="1280">
                  <c:v>6.3</c:v>
                </c:pt>
                <c:pt idx="1281">
                  <c:v>6.3</c:v>
                </c:pt>
                <c:pt idx="1282">
                  <c:v>6.3</c:v>
                </c:pt>
                <c:pt idx="1283">
                  <c:v>6.3</c:v>
                </c:pt>
                <c:pt idx="1284">
                  <c:v>6.3</c:v>
                </c:pt>
                <c:pt idx="1285">
                  <c:v>6.3</c:v>
                </c:pt>
                <c:pt idx="1286">
                  <c:v>6.3</c:v>
                </c:pt>
                <c:pt idx="1287">
                  <c:v>6.3</c:v>
                </c:pt>
                <c:pt idx="1288">
                  <c:v>6.3</c:v>
                </c:pt>
                <c:pt idx="1289">
                  <c:v>6.3</c:v>
                </c:pt>
                <c:pt idx="1290">
                  <c:v>6.3</c:v>
                </c:pt>
                <c:pt idx="1291">
                  <c:v>6.3</c:v>
                </c:pt>
                <c:pt idx="1292">
                  <c:v>6.3</c:v>
                </c:pt>
                <c:pt idx="1293">
                  <c:v>6.3</c:v>
                </c:pt>
                <c:pt idx="1294">
                  <c:v>6.3</c:v>
                </c:pt>
                <c:pt idx="1295">
                  <c:v>6.3</c:v>
                </c:pt>
                <c:pt idx="1296">
                  <c:v>6.3</c:v>
                </c:pt>
                <c:pt idx="1297">
                  <c:v>6.3</c:v>
                </c:pt>
                <c:pt idx="1298">
                  <c:v>6.3</c:v>
                </c:pt>
                <c:pt idx="1299">
                  <c:v>6.3</c:v>
                </c:pt>
                <c:pt idx="1300">
                  <c:v>6.3</c:v>
                </c:pt>
                <c:pt idx="1301">
                  <c:v>6.3</c:v>
                </c:pt>
                <c:pt idx="1302">
                  <c:v>6.3</c:v>
                </c:pt>
                <c:pt idx="1303">
                  <c:v>6.3</c:v>
                </c:pt>
                <c:pt idx="1304">
                  <c:v>6.3</c:v>
                </c:pt>
                <c:pt idx="1305">
                  <c:v>6.3</c:v>
                </c:pt>
                <c:pt idx="1306">
                  <c:v>6.3</c:v>
                </c:pt>
                <c:pt idx="1307">
                  <c:v>6.3</c:v>
                </c:pt>
                <c:pt idx="1308">
                  <c:v>6.3</c:v>
                </c:pt>
                <c:pt idx="1309">
                  <c:v>6.3</c:v>
                </c:pt>
                <c:pt idx="1310">
                  <c:v>6.3</c:v>
                </c:pt>
                <c:pt idx="1311">
                  <c:v>6.3</c:v>
                </c:pt>
                <c:pt idx="1312">
                  <c:v>6.3</c:v>
                </c:pt>
                <c:pt idx="1313">
                  <c:v>6.3</c:v>
                </c:pt>
                <c:pt idx="1314">
                  <c:v>6.3</c:v>
                </c:pt>
                <c:pt idx="1315">
                  <c:v>6.3</c:v>
                </c:pt>
                <c:pt idx="1316">
                  <c:v>6.3</c:v>
                </c:pt>
                <c:pt idx="1317">
                  <c:v>6.3</c:v>
                </c:pt>
                <c:pt idx="1318">
                  <c:v>6.2750000000000004</c:v>
                </c:pt>
                <c:pt idx="1319">
                  <c:v>6.2749999999999995</c:v>
                </c:pt>
                <c:pt idx="1320">
                  <c:v>6.2666666666666666</c:v>
                </c:pt>
                <c:pt idx="1321">
                  <c:v>6.2666666666666666</c:v>
                </c:pt>
                <c:pt idx="1322">
                  <c:v>6.2666666666666657</c:v>
                </c:pt>
                <c:pt idx="1323">
                  <c:v>6.26</c:v>
                </c:pt>
                <c:pt idx="1324">
                  <c:v>6.257142857142858</c:v>
                </c:pt>
                <c:pt idx="1325">
                  <c:v>6.25</c:v>
                </c:pt>
                <c:pt idx="1326">
                  <c:v>6.25</c:v>
                </c:pt>
                <c:pt idx="1327">
                  <c:v>6.25</c:v>
                </c:pt>
                <c:pt idx="1328">
                  <c:v>6.25</c:v>
                </c:pt>
                <c:pt idx="1329">
                  <c:v>6.25</c:v>
                </c:pt>
                <c:pt idx="1330">
                  <c:v>6.25</c:v>
                </c:pt>
                <c:pt idx="1331">
                  <c:v>6.25</c:v>
                </c:pt>
                <c:pt idx="1332">
                  <c:v>6.2333333333333343</c:v>
                </c:pt>
                <c:pt idx="1333">
                  <c:v>6.2333333333333343</c:v>
                </c:pt>
                <c:pt idx="1334">
                  <c:v>6.2333333333333334</c:v>
                </c:pt>
                <c:pt idx="1335">
                  <c:v>6.2250000000000005</c:v>
                </c:pt>
                <c:pt idx="1336">
                  <c:v>6.2250000000000005</c:v>
                </c:pt>
                <c:pt idx="1337">
                  <c:v>6.2000000000000011</c:v>
                </c:pt>
                <c:pt idx="1338">
                  <c:v>6.2</c:v>
                </c:pt>
                <c:pt idx="1339">
                  <c:v>6.2</c:v>
                </c:pt>
                <c:pt idx="1340">
                  <c:v>6.2</c:v>
                </c:pt>
                <c:pt idx="1341">
                  <c:v>6.2</c:v>
                </c:pt>
                <c:pt idx="1342">
                  <c:v>6.2</c:v>
                </c:pt>
                <c:pt idx="1343">
                  <c:v>6.2</c:v>
                </c:pt>
                <c:pt idx="1344">
                  <c:v>6.2</c:v>
                </c:pt>
                <c:pt idx="1345">
                  <c:v>6.2</c:v>
                </c:pt>
                <c:pt idx="1346">
                  <c:v>6.2</c:v>
                </c:pt>
                <c:pt idx="1347">
                  <c:v>6.2</c:v>
                </c:pt>
                <c:pt idx="1348">
                  <c:v>6.2</c:v>
                </c:pt>
                <c:pt idx="1349">
                  <c:v>6.2</c:v>
                </c:pt>
                <c:pt idx="1350">
                  <c:v>6.2</c:v>
                </c:pt>
                <c:pt idx="1351">
                  <c:v>6.2</c:v>
                </c:pt>
                <c:pt idx="1352">
                  <c:v>6.2</c:v>
                </c:pt>
                <c:pt idx="1353">
                  <c:v>6.2</c:v>
                </c:pt>
                <c:pt idx="1354">
                  <c:v>6.2</c:v>
                </c:pt>
                <c:pt idx="1355">
                  <c:v>6.2</c:v>
                </c:pt>
                <c:pt idx="1356">
                  <c:v>6.2</c:v>
                </c:pt>
                <c:pt idx="1357">
                  <c:v>6.2</c:v>
                </c:pt>
                <c:pt idx="1358">
                  <c:v>6.2</c:v>
                </c:pt>
                <c:pt idx="1359">
                  <c:v>6.2</c:v>
                </c:pt>
                <c:pt idx="1360">
                  <c:v>6.2</c:v>
                </c:pt>
                <c:pt idx="1361">
                  <c:v>6.2</c:v>
                </c:pt>
                <c:pt idx="1362">
                  <c:v>6.2</c:v>
                </c:pt>
                <c:pt idx="1363">
                  <c:v>6.2</c:v>
                </c:pt>
                <c:pt idx="1364">
                  <c:v>6.2</c:v>
                </c:pt>
                <c:pt idx="1365">
                  <c:v>6.2</c:v>
                </c:pt>
                <c:pt idx="1366">
                  <c:v>6.2</c:v>
                </c:pt>
                <c:pt idx="1367">
                  <c:v>6.2</c:v>
                </c:pt>
                <c:pt idx="1368">
                  <c:v>6.2</c:v>
                </c:pt>
                <c:pt idx="1369">
                  <c:v>6.2</c:v>
                </c:pt>
                <c:pt idx="1370">
                  <c:v>6.2</c:v>
                </c:pt>
                <c:pt idx="1371">
                  <c:v>6.2</c:v>
                </c:pt>
                <c:pt idx="1372">
                  <c:v>6.2</c:v>
                </c:pt>
                <c:pt idx="1373">
                  <c:v>6.2</c:v>
                </c:pt>
                <c:pt idx="1374">
                  <c:v>6.2</c:v>
                </c:pt>
                <c:pt idx="1375">
                  <c:v>6.2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6.2</c:v>
                </c:pt>
                <c:pt idx="1383">
                  <c:v>6.2</c:v>
                </c:pt>
                <c:pt idx="1384">
                  <c:v>6.2</c:v>
                </c:pt>
                <c:pt idx="1385">
                  <c:v>6.2</c:v>
                </c:pt>
                <c:pt idx="1386">
                  <c:v>6.2</c:v>
                </c:pt>
                <c:pt idx="1387">
                  <c:v>6.2</c:v>
                </c:pt>
                <c:pt idx="1388">
                  <c:v>6.2</c:v>
                </c:pt>
                <c:pt idx="1389">
                  <c:v>6.2</c:v>
                </c:pt>
                <c:pt idx="1390">
                  <c:v>6.2</c:v>
                </c:pt>
                <c:pt idx="1391">
                  <c:v>6.2</c:v>
                </c:pt>
                <c:pt idx="1392">
                  <c:v>6.2</c:v>
                </c:pt>
                <c:pt idx="1393">
                  <c:v>6.2</c:v>
                </c:pt>
                <c:pt idx="1394">
                  <c:v>6.2</c:v>
                </c:pt>
                <c:pt idx="1395">
                  <c:v>6.2</c:v>
                </c:pt>
                <c:pt idx="1396">
                  <c:v>6.2</c:v>
                </c:pt>
                <c:pt idx="1397">
                  <c:v>6.2</c:v>
                </c:pt>
                <c:pt idx="1398">
                  <c:v>6.2</c:v>
                </c:pt>
                <c:pt idx="1399">
                  <c:v>6.2</c:v>
                </c:pt>
                <c:pt idx="1400">
                  <c:v>6.2</c:v>
                </c:pt>
                <c:pt idx="1401">
                  <c:v>6.2</c:v>
                </c:pt>
                <c:pt idx="1402">
                  <c:v>6.1999999999999993</c:v>
                </c:pt>
                <c:pt idx="1403">
                  <c:v>6.1999999999999993</c:v>
                </c:pt>
                <c:pt idx="1404">
                  <c:v>6.1999999999999993</c:v>
                </c:pt>
                <c:pt idx="1405">
                  <c:v>6.1999999999999993</c:v>
                </c:pt>
                <c:pt idx="1406">
                  <c:v>6.1874999999999991</c:v>
                </c:pt>
                <c:pt idx="1407">
                  <c:v>6.1857142857142851</c:v>
                </c:pt>
                <c:pt idx="1408">
                  <c:v>6.1833333333333327</c:v>
                </c:pt>
                <c:pt idx="1409">
                  <c:v>6.166666666666667</c:v>
                </c:pt>
                <c:pt idx="1410">
                  <c:v>6.166666666666667</c:v>
                </c:pt>
                <c:pt idx="1411">
                  <c:v>6.166666666666667</c:v>
                </c:pt>
                <c:pt idx="1412">
                  <c:v>6.15</c:v>
                </c:pt>
                <c:pt idx="1413">
                  <c:v>6.15</c:v>
                </c:pt>
                <c:pt idx="1414">
                  <c:v>6.15</c:v>
                </c:pt>
                <c:pt idx="1415">
                  <c:v>6.15</c:v>
                </c:pt>
                <c:pt idx="1416">
                  <c:v>6.15</c:v>
                </c:pt>
                <c:pt idx="1417">
                  <c:v>6.15</c:v>
                </c:pt>
                <c:pt idx="1418">
                  <c:v>6.15</c:v>
                </c:pt>
                <c:pt idx="1419">
                  <c:v>6.15</c:v>
                </c:pt>
                <c:pt idx="1420">
                  <c:v>6.1499999999999995</c:v>
                </c:pt>
                <c:pt idx="1421">
                  <c:v>6.1499999999999995</c:v>
                </c:pt>
                <c:pt idx="1422">
                  <c:v>6.1400000000000006</c:v>
                </c:pt>
                <c:pt idx="1423">
                  <c:v>6.1400000000000006</c:v>
                </c:pt>
                <c:pt idx="1424">
                  <c:v>6.1399999999999988</c:v>
                </c:pt>
                <c:pt idx="1425">
                  <c:v>6.1333333333333329</c:v>
                </c:pt>
                <c:pt idx="1426">
                  <c:v>6.13</c:v>
                </c:pt>
                <c:pt idx="1427">
                  <c:v>6.125</c:v>
                </c:pt>
                <c:pt idx="1428">
                  <c:v>6.125</c:v>
                </c:pt>
                <c:pt idx="1429">
                  <c:v>6.125</c:v>
                </c:pt>
                <c:pt idx="1430">
                  <c:v>6.125</c:v>
                </c:pt>
                <c:pt idx="1431">
                  <c:v>6.125</c:v>
                </c:pt>
                <c:pt idx="1432">
                  <c:v>6.1166666666666671</c:v>
                </c:pt>
                <c:pt idx="1433">
                  <c:v>6.1000000000000005</c:v>
                </c:pt>
                <c:pt idx="1434">
                  <c:v>6.1000000000000005</c:v>
                </c:pt>
                <c:pt idx="1435">
                  <c:v>6.1000000000000005</c:v>
                </c:pt>
                <c:pt idx="1436">
                  <c:v>6.1</c:v>
                </c:pt>
                <c:pt idx="1437">
                  <c:v>6.1</c:v>
                </c:pt>
                <c:pt idx="1438">
                  <c:v>6.1</c:v>
                </c:pt>
                <c:pt idx="1439">
                  <c:v>6.1</c:v>
                </c:pt>
                <c:pt idx="1440">
                  <c:v>6.1</c:v>
                </c:pt>
                <c:pt idx="1441">
                  <c:v>6.1</c:v>
                </c:pt>
                <c:pt idx="1442">
                  <c:v>6.1</c:v>
                </c:pt>
                <c:pt idx="1443">
                  <c:v>6.1</c:v>
                </c:pt>
                <c:pt idx="1444">
                  <c:v>6.1</c:v>
                </c:pt>
                <c:pt idx="1445">
                  <c:v>6.1</c:v>
                </c:pt>
                <c:pt idx="1446">
                  <c:v>6.1</c:v>
                </c:pt>
                <c:pt idx="1447">
                  <c:v>6.1</c:v>
                </c:pt>
                <c:pt idx="1448">
                  <c:v>6.1</c:v>
                </c:pt>
                <c:pt idx="1449">
                  <c:v>6.1</c:v>
                </c:pt>
                <c:pt idx="1450">
                  <c:v>6.1</c:v>
                </c:pt>
                <c:pt idx="1451">
                  <c:v>6.1</c:v>
                </c:pt>
                <c:pt idx="1452">
                  <c:v>6.1</c:v>
                </c:pt>
                <c:pt idx="1453">
                  <c:v>6.1</c:v>
                </c:pt>
                <c:pt idx="1454">
                  <c:v>6.1</c:v>
                </c:pt>
                <c:pt idx="1455">
                  <c:v>6.1</c:v>
                </c:pt>
                <c:pt idx="1456">
                  <c:v>6.1</c:v>
                </c:pt>
                <c:pt idx="1457">
                  <c:v>6.1</c:v>
                </c:pt>
                <c:pt idx="1458">
                  <c:v>6.1</c:v>
                </c:pt>
                <c:pt idx="1459">
                  <c:v>6.1</c:v>
                </c:pt>
                <c:pt idx="1460">
                  <c:v>6.1</c:v>
                </c:pt>
                <c:pt idx="1461">
                  <c:v>6.1</c:v>
                </c:pt>
                <c:pt idx="1462">
                  <c:v>6.1</c:v>
                </c:pt>
                <c:pt idx="1463">
                  <c:v>6.1</c:v>
                </c:pt>
                <c:pt idx="1464">
                  <c:v>6.1</c:v>
                </c:pt>
                <c:pt idx="1465">
                  <c:v>6.1</c:v>
                </c:pt>
                <c:pt idx="1466">
                  <c:v>6.1</c:v>
                </c:pt>
                <c:pt idx="1467">
                  <c:v>6.1</c:v>
                </c:pt>
                <c:pt idx="1468">
                  <c:v>6.1</c:v>
                </c:pt>
                <c:pt idx="1469">
                  <c:v>6.1</c:v>
                </c:pt>
                <c:pt idx="1470">
                  <c:v>6.1</c:v>
                </c:pt>
                <c:pt idx="1471">
                  <c:v>6.1</c:v>
                </c:pt>
                <c:pt idx="1472">
                  <c:v>6.1</c:v>
                </c:pt>
                <c:pt idx="1473">
                  <c:v>6.1</c:v>
                </c:pt>
                <c:pt idx="1474">
                  <c:v>6.1</c:v>
                </c:pt>
                <c:pt idx="1475">
                  <c:v>6.1</c:v>
                </c:pt>
                <c:pt idx="1476">
                  <c:v>6.1</c:v>
                </c:pt>
                <c:pt idx="1477">
                  <c:v>6.1</c:v>
                </c:pt>
                <c:pt idx="1478">
                  <c:v>6.1</c:v>
                </c:pt>
                <c:pt idx="1479">
                  <c:v>6.1</c:v>
                </c:pt>
                <c:pt idx="1480">
                  <c:v>6.1</c:v>
                </c:pt>
                <c:pt idx="1481">
                  <c:v>6.1</c:v>
                </c:pt>
                <c:pt idx="1482">
                  <c:v>6.1</c:v>
                </c:pt>
                <c:pt idx="1483">
                  <c:v>6.1</c:v>
                </c:pt>
                <c:pt idx="1484">
                  <c:v>6.1</c:v>
                </c:pt>
                <c:pt idx="1485">
                  <c:v>6.1</c:v>
                </c:pt>
                <c:pt idx="1486">
                  <c:v>6.1</c:v>
                </c:pt>
                <c:pt idx="1487">
                  <c:v>6.1</c:v>
                </c:pt>
                <c:pt idx="1488">
                  <c:v>6.1</c:v>
                </c:pt>
                <c:pt idx="1489">
                  <c:v>6.1</c:v>
                </c:pt>
                <c:pt idx="1490">
                  <c:v>6.1</c:v>
                </c:pt>
                <c:pt idx="1491">
                  <c:v>6.1</c:v>
                </c:pt>
                <c:pt idx="1492">
                  <c:v>6.1</c:v>
                </c:pt>
                <c:pt idx="1493">
                  <c:v>6.1</c:v>
                </c:pt>
                <c:pt idx="1494">
                  <c:v>6.1</c:v>
                </c:pt>
                <c:pt idx="1495">
                  <c:v>6.1</c:v>
                </c:pt>
                <c:pt idx="1496">
                  <c:v>6.1</c:v>
                </c:pt>
                <c:pt idx="1497">
                  <c:v>6.1</c:v>
                </c:pt>
                <c:pt idx="1498">
                  <c:v>6.1</c:v>
                </c:pt>
                <c:pt idx="1499">
                  <c:v>6.1</c:v>
                </c:pt>
                <c:pt idx="1500">
                  <c:v>6.0909090909090908</c:v>
                </c:pt>
                <c:pt idx="1501">
                  <c:v>6.083333333333333</c:v>
                </c:pt>
                <c:pt idx="1502">
                  <c:v>6.08</c:v>
                </c:pt>
                <c:pt idx="1503">
                  <c:v>6.0750000000000002</c:v>
                </c:pt>
                <c:pt idx="1504">
                  <c:v>6.0750000000000002</c:v>
                </c:pt>
                <c:pt idx="1505">
                  <c:v>6.0666666666666664</c:v>
                </c:pt>
                <c:pt idx="1506">
                  <c:v>6.0500000000000007</c:v>
                </c:pt>
                <c:pt idx="1507">
                  <c:v>6.0500000000000007</c:v>
                </c:pt>
                <c:pt idx="1508">
                  <c:v>6.0500000000000007</c:v>
                </c:pt>
                <c:pt idx="1509">
                  <c:v>6.05</c:v>
                </c:pt>
                <c:pt idx="1510">
                  <c:v>6.05</c:v>
                </c:pt>
                <c:pt idx="1511">
                  <c:v>6.05</c:v>
                </c:pt>
                <c:pt idx="1512">
                  <c:v>6.05</c:v>
                </c:pt>
                <c:pt idx="1513">
                  <c:v>6.05</c:v>
                </c:pt>
                <c:pt idx="1514">
                  <c:v>6.05</c:v>
                </c:pt>
                <c:pt idx="1515">
                  <c:v>6.0444444444444452</c:v>
                </c:pt>
                <c:pt idx="1516">
                  <c:v>6.0399999999999991</c:v>
                </c:pt>
                <c:pt idx="1517">
                  <c:v>6.0333333333333341</c:v>
                </c:pt>
                <c:pt idx="1518">
                  <c:v>6.0333333333333341</c:v>
                </c:pt>
                <c:pt idx="1519">
                  <c:v>6.0333333333333341</c:v>
                </c:pt>
                <c:pt idx="1520">
                  <c:v>6.0250000000000004</c:v>
                </c:pt>
                <c:pt idx="1521">
                  <c:v>6.0249999999999995</c:v>
                </c:pt>
                <c:pt idx="1522">
                  <c:v>6.0200000000000005</c:v>
                </c:pt>
                <c:pt idx="1523">
                  <c:v>6.0166666666666657</c:v>
                </c:pt>
                <c:pt idx="1524">
                  <c:v>6.0000000000000009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5.99</c:v>
                </c:pt>
                <c:pt idx="1585">
                  <c:v>5.97</c:v>
                </c:pt>
                <c:pt idx="1586">
                  <c:v>5.9666666666666659</c:v>
                </c:pt>
                <c:pt idx="1587">
                  <c:v>5.9624999999999995</c:v>
                </c:pt>
                <c:pt idx="1588">
                  <c:v>5.95</c:v>
                </c:pt>
                <c:pt idx="1589">
                  <c:v>5.95</c:v>
                </c:pt>
                <c:pt idx="1590">
                  <c:v>5.95</c:v>
                </c:pt>
                <c:pt idx="1591">
                  <c:v>5.95</c:v>
                </c:pt>
                <c:pt idx="1592">
                  <c:v>5.95</c:v>
                </c:pt>
                <c:pt idx="1593">
                  <c:v>5.95</c:v>
                </c:pt>
                <c:pt idx="1594">
                  <c:v>5.95</c:v>
                </c:pt>
                <c:pt idx="1595">
                  <c:v>5.95</c:v>
                </c:pt>
                <c:pt idx="1596">
                  <c:v>5.9499999999999993</c:v>
                </c:pt>
                <c:pt idx="1597">
                  <c:v>5.9499999999999993</c:v>
                </c:pt>
                <c:pt idx="1598">
                  <c:v>5.9399999999999995</c:v>
                </c:pt>
                <c:pt idx="1599">
                  <c:v>5.9333333333333336</c:v>
                </c:pt>
                <c:pt idx="1600">
                  <c:v>5.9249999999999998</c:v>
                </c:pt>
                <c:pt idx="1601">
                  <c:v>5.9142857142857137</c:v>
                </c:pt>
                <c:pt idx="1602">
                  <c:v>5.9</c:v>
                </c:pt>
                <c:pt idx="1603">
                  <c:v>5.9</c:v>
                </c:pt>
                <c:pt idx="1604">
                  <c:v>5.9</c:v>
                </c:pt>
                <c:pt idx="1605">
                  <c:v>5.9</c:v>
                </c:pt>
                <c:pt idx="1606">
                  <c:v>5.9</c:v>
                </c:pt>
                <c:pt idx="1607">
                  <c:v>5.9</c:v>
                </c:pt>
                <c:pt idx="1608">
                  <c:v>5.9</c:v>
                </c:pt>
                <c:pt idx="1609">
                  <c:v>5.9</c:v>
                </c:pt>
                <c:pt idx="1610">
                  <c:v>5.9</c:v>
                </c:pt>
                <c:pt idx="1611">
                  <c:v>5.9</c:v>
                </c:pt>
                <c:pt idx="1612">
                  <c:v>5.9</c:v>
                </c:pt>
                <c:pt idx="1613">
                  <c:v>5.9</c:v>
                </c:pt>
                <c:pt idx="1614">
                  <c:v>5.9</c:v>
                </c:pt>
                <c:pt idx="1615">
                  <c:v>5.9</c:v>
                </c:pt>
                <c:pt idx="1616">
                  <c:v>5.9</c:v>
                </c:pt>
                <c:pt idx="1617">
                  <c:v>5.9</c:v>
                </c:pt>
                <c:pt idx="1618">
                  <c:v>5.9</c:v>
                </c:pt>
                <c:pt idx="1619">
                  <c:v>5.9</c:v>
                </c:pt>
                <c:pt idx="1620">
                  <c:v>5.9</c:v>
                </c:pt>
                <c:pt idx="1621">
                  <c:v>5.9</c:v>
                </c:pt>
                <c:pt idx="1622">
                  <c:v>5.9</c:v>
                </c:pt>
                <c:pt idx="1623">
                  <c:v>5.9</c:v>
                </c:pt>
                <c:pt idx="1624">
                  <c:v>5.9</c:v>
                </c:pt>
                <c:pt idx="1625">
                  <c:v>5.9</c:v>
                </c:pt>
                <c:pt idx="1626">
                  <c:v>5.9</c:v>
                </c:pt>
                <c:pt idx="1627">
                  <c:v>5.9</c:v>
                </c:pt>
                <c:pt idx="1628">
                  <c:v>5.9</c:v>
                </c:pt>
                <c:pt idx="1629">
                  <c:v>5.9</c:v>
                </c:pt>
                <c:pt idx="1630">
                  <c:v>5.9</c:v>
                </c:pt>
                <c:pt idx="1631">
                  <c:v>5.9</c:v>
                </c:pt>
                <c:pt idx="1632">
                  <c:v>5.9</c:v>
                </c:pt>
                <c:pt idx="1633">
                  <c:v>5.9</c:v>
                </c:pt>
                <c:pt idx="1634">
                  <c:v>5.9</c:v>
                </c:pt>
                <c:pt idx="1635">
                  <c:v>5.9</c:v>
                </c:pt>
                <c:pt idx="1636">
                  <c:v>5.9</c:v>
                </c:pt>
                <c:pt idx="1637">
                  <c:v>5.9</c:v>
                </c:pt>
                <c:pt idx="1638">
                  <c:v>5.9</c:v>
                </c:pt>
                <c:pt idx="1639">
                  <c:v>5.9</c:v>
                </c:pt>
                <c:pt idx="1640">
                  <c:v>5.9</c:v>
                </c:pt>
                <c:pt idx="1641">
                  <c:v>5.9</c:v>
                </c:pt>
                <c:pt idx="1642">
                  <c:v>5.9</c:v>
                </c:pt>
                <c:pt idx="1643">
                  <c:v>5.9</c:v>
                </c:pt>
                <c:pt idx="1644">
                  <c:v>5.9</c:v>
                </c:pt>
                <c:pt idx="1645">
                  <c:v>5.9</c:v>
                </c:pt>
                <c:pt idx="1646">
                  <c:v>5.9</c:v>
                </c:pt>
                <c:pt idx="1647">
                  <c:v>5.9</c:v>
                </c:pt>
                <c:pt idx="1648">
                  <c:v>5.9</c:v>
                </c:pt>
                <c:pt idx="1649">
                  <c:v>5.9</c:v>
                </c:pt>
                <c:pt idx="1650">
                  <c:v>5.9</c:v>
                </c:pt>
                <c:pt idx="1651">
                  <c:v>5.9</c:v>
                </c:pt>
                <c:pt idx="1652">
                  <c:v>5.9</c:v>
                </c:pt>
                <c:pt idx="1653">
                  <c:v>5.9</c:v>
                </c:pt>
                <c:pt idx="1654">
                  <c:v>5.9</c:v>
                </c:pt>
                <c:pt idx="1655">
                  <c:v>5.9</c:v>
                </c:pt>
                <c:pt idx="1656">
                  <c:v>5.8999999999999995</c:v>
                </c:pt>
                <c:pt idx="1657">
                  <c:v>5.8999999999999995</c:v>
                </c:pt>
                <c:pt idx="1658">
                  <c:v>5.8999999999999995</c:v>
                </c:pt>
                <c:pt idx="1659">
                  <c:v>5.8666666666666671</c:v>
                </c:pt>
                <c:pt idx="1660">
                  <c:v>5.85</c:v>
                </c:pt>
                <c:pt idx="1661">
                  <c:v>5.85</c:v>
                </c:pt>
                <c:pt idx="1662">
                  <c:v>5.85</c:v>
                </c:pt>
                <c:pt idx="1663">
                  <c:v>5.85</c:v>
                </c:pt>
                <c:pt idx="1664">
                  <c:v>5.833333333333333</c:v>
                </c:pt>
                <c:pt idx="1665">
                  <c:v>5.833333333333333</c:v>
                </c:pt>
                <c:pt idx="1666">
                  <c:v>5.8249999999999993</c:v>
                </c:pt>
                <c:pt idx="1667">
                  <c:v>5.8000000000000007</c:v>
                </c:pt>
                <c:pt idx="1668">
                  <c:v>5.8000000000000007</c:v>
                </c:pt>
                <c:pt idx="1669">
                  <c:v>5.8000000000000007</c:v>
                </c:pt>
                <c:pt idx="1670">
                  <c:v>5.8000000000000007</c:v>
                </c:pt>
                <c:pt idx="1671">
                  <c:v>5.8</c:v>
                </c:pt>
                <c:pt idx="1672">
                  <c:v>5.8</c:v>
                </c:pt>
                <c:pt idx="1673">
                  <c:v>5.8</c:v>
                </c:pt>
                <c:pt idx="1674">
                  <c:v>5.8</c:v>
                </c:pt>
                <c:pt idx="1675">
                  <c:v>5.8</c:v>
                </c:pt>
                <c:pt idx="1676">
                  <c:v>5.8</c:v>
                </c:pt>
                <c:pt idx="1677">
                  <c:v>5.8</c:v>
                </c:pt>
                <c:pt idx="1678">
                  <c:v>5.8</c:v>
                </c:pt>
                <c:pt idx="1679">
                  <c:v>5.8</c:v>
                </c:pt>
                <c:pt idx="1680">
                  <c:v>5.8</c:v>
                </c:pt>
                <c:pt idx="1681">
                  <c:v>5.8</c:v>
                </c:pt>
                <c:pt idx="1682">
                  <c:v>5.8</c:v>
                </c:pt>
                <c:pt idx="1683">
                  <c:v>5.8</c:v>
                </c:pt>
                <c:pt idx="1684">
                  <c:v>5.8</c:v>
                </c:pt>
                <c:pt idx="1685">
                  <c:v>5.8</c:v>
                </c:pt>
                <c:pt idx="1686">
                  <c:v>5.8</c:v>
                </c:pt>
                <c:pt idx="1687">
                  <c:v>5.8</c:v>
                </c:pt>
                <c:pt idx="1688">
                  <c:v>5.8</c:v>
                </c:pt>
                <c:pt idx="1689">
                  <c:v>5.8</c:v>
                </c:pt>
                <c:pt idx="1690">
                  <c:v>5.8</c:v>
                </c:pt>
                <c:pt idx="1691">
                  <c:v>5.8</c:v>
                </c:pt>
                <c:pt idx="1692">
                  <c:v>5.8</c:v>
                </c:pt>
                <c:pt idx="1693">
                  <c:v>5.8</c:v>
                </c:pt>
                <c:pt idx="1694">
                  <c:v>5.8</c:v>
                </c:pt>
                <c:pt idx="1695">
                  <c:v>5.8</c:v>
                </c:pt>
                <c:pt idx="1696">
                  <c:v>5.8</c:v>
                </c:pt>
                <c:pt idx="1697">
                  <c:v>5.8</c:v>
                </c:pt>
                <c:pt idx="1698">
                  <c:v>5.8</c:v>
                </c:pt>
                <c:pt idx="1699">
                  <c:v>5.8</c:v>
                </c:pt>
                <c:pt idx="1700">
                  <c:v>5.8</c:v>
                </c:pt>
                <c:pt idx="1701">
                  <c:v>5.8</c:v>
                </c:pt>
                <c:pt idx="1702">
                  <c:v>5.8</c:v>
                </c:pt>
                <c:pt idx="1703">
                  <c:v>5.8</c:v>
                </c:pt>
                <c:pt idx="1704">
                  <c:v>5.8</c:v>
                </c:pt>
                <c:pt idx="1705">
                  <c:v>5.8</c:v>
                </c:pt>
                <c:pt idx="1706">
                  <c:v>5.8</c:v>
                </c:pt>
                <c:pt idx="1707">
                  <c:v>5.8</c:v>
                </c:pt>
                <c:pt idx="1708">
                  <c:v>5.8</c:v>
                </c:pt>
                <c:pt idx="1709">
                  <c:v>5.8</c:v>
                </c:pt>
                <c:pt idx="1710">
                  <c:v>5.8</c:v>
                </c:pt>
                <c:pt idx="1711">
                  <c:v>5.8</c:v>
                </c:pt>
                <c:pt idx="1712">
                  <c:v>5.8</c:v>
                </c:pt>
                <c:pt idx="1713">
                  <c:v>5.7857142857142865</c:v>
                </c:pt>
                <c:pt idx="1714">
                  <c:v>5.7799999999999994</c:v>
                </c:pt>
                <c:pt idx="1715">
                  <c:v>5.7799999999999994</c:v>
                </c:pt>
                <c:pt idx="1716">
                  <c:v>5.7666666666666666</c:v>
                </c:pt>
                <c:pt idx="1717">
                  <c:v>5.7666666666666666</c:v>
                </c:pt>
                <c:pt idx="1718">
                  <c:v>5.76</c:v>
                </c:pt>
                <c:pt idx="1719">
                  <c:v>5.75</c:v>
                </c:pt>
                <c:pt idx="1720">
                  <c:v>5.75</c:v>
                </c:pt>
                <c:pt idx="1721">
                  <c:v>5.75</c:v>
                </c:pt>
                <c:pt idx="1722">
                  <c:v>5.7466666666666679</c:v>
                </c:pt>
                <c:pt idx="1723">
                  <c:v>5.7333333333333343</c:v>
                </c:pt>
                <c:pt idx="1724">
                  <c:v>5.7333333333333325</c:v>
                </c:pt>
                <c:pt idx="1725">
                  <c:v>5.7249999999999996</c:v>
                </c:pt>
                <c:pt idx="1726">
                  <c:v>5.7</c:v>
                </c:pt>
                <c:pt idx="1727">
                  <c:v>5.7</c:v>
                </c:pt>
                <c:pt idx="1728">
                  <c:v>5.7</c:v>
                </c:pt>
                <c:pt idx="1729">
                  <c:v>5.7</c:v>
                </c:pt>
                <c:pt idx="1730">
                  <c:v>5.7</c:v>
                </c:pt>
                <c:pt idx="1731">
                  <c:v>5.7</c:v>
                </c:pt>
                <c:pt idx="1732">
                  <c:v>5.7</c:v>
                </c:pt>
                <c:pt idx="1733">
                  <c:v>5.7</c:v>
                </c:pt>
                <c:pt idx="1734">
                  <c:v>5.7</c:v>
                </c:pt>
                <c:pt idx="1735">
                  <c:v>5.7</c:v>
                </c:pt>
                <c:pt idx="1736">
                  <c:v>5.7</c:v>
                </c:pt>
                <c:pt idx="1737">
                  <c:v>5.7</c:v>
                </c:pt>
                <c:pt idx="1738">
                  <c:v>5.7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5.7</c:v>
                </c:pt>
                <c:pt idx="1744">
                  <c:v>5.7</c:v>
                </c:pt>
                <c:pt idx="1745">
                  <c:v>5.7</c:v>
                </c:pt>
                <c:pt idx="1746">
                  <c:v>5.7</c:v>
                </c:pt>
                <c:pt idx="1747">
                  <c:v>5.7</c:v>
                </c:pt>
                <c:pt idx="1748">
                  <c:v>5.7</c:v>
                </c:pt>
                <c:pt idx="1749">
                  <c:v>5.7</c:v>
                </c:pt>
                <c:pt idx="1750">
                  <c:v>5.7</c:v>
                </c:pt>
                <c:pt idx="1751">
                  <c:v>5.7</c:v>
                </c:pt>
                <c:pt idx="1752">
                  <c:v>5.7</c:v>
                </c:pt>
                <c:pt idx="1753">
                  <c:v>5.7</c:v>
                </c:pt>
                <c:pt idx="1754">
                  <c:v>5.7</c:v>
                </c:pt>
                <c:pt idx="1755">
                  <c:v>5.7</c:v>
                </c:pt>
                <c:pt idx="1756">
                  <c:v>5.7</c:v>
                </c:pt>
                <c:pt idx="1757">
                  <c:v>5.7</c:v>
                </c:pt>
                <c:pt idx="1758">
                  <c:v>5.7</c:v>
                </c:pt>
                <c:pt idx="1759">
                  <c:v>5.7</c:v>
                </c:pt>
                <c:pt idx="1760">
                  <c:v>5.7</c:v>
                </c:pt>
                <c:pt idx="1761">
                  <c:v>5.7</c:v>
                </c:pt>
                <c:pt idx="1762">
                  <c:v>5.7</c:v>
                </c:pt>
                <c:pt idx="1763">
                  <c:v>5.7</c:v>
                </c:pt>
                <c:pt idx="1764">
                  <c:v>5.7</c:v>
                </c:pt>
                <c:pt idx="1765">
                  <c:v>5.6999999999999993</c:v>
                </c:pt>
                <c:pt idx="1766">
                  <c:v>5.6999999999999993</c:v>
                </c:pt>
                <c:pt idx="1767">
                  <c:v>5.6999999999999993</c:v>
                </c:pt>
                <c:pt idx="1768">
                  <c:v>5.6999999999999993</c:v>
                </c:pt>
                <c:pt idx="1769">
                  <c:v>5.6923076923076934</c:v>
                </c:pt>
                <c:pt idx="1770">
                  <c:v>5.6833333333333336</c:v>
                </c:pt>
                <c:pt idx="1771">
                  <c:v>5.6750000000000007</c:v>
                </c:pt>
                <c:pt idx="1772">
                  <c:v>5.6749999999999998</c:v>
                </c:pt>
                <c:pt idx="1773">
                  <c:v>5.6749999999999998</c:v>
                </c:pt>
                <c:pt idx="1774">
                  <c:v>5.666666666666667</c:v>
                </c:pt>
                <c:pt idx="1775">
                  <c:v>5.6625000000000005</c:v>
                </c:pt>
                <c:pt idx="1776">
                  <c:v>5.6599999999999993</c:v>
                </c:pt>
                <c:pt idx="1777">
                  <c:v>5.65</c:v>
                </c:pt>
                <c:pt idx="1778">
                  <c:v>5.65</c:v>
                </c:pt>
                <c:pt idx="1779">
                  <c:v>5.65</c:v>
                </c:pt>
                <c:pt idx="1780">
                  <c:v>5.65</c:v>
                </c:pt>
                <c:pt idx="1781">
                  <c:v>5.65</c:v>
                </c:pt>
                <c:pt idx="1782">
                  <c:v>5.65</c:v>
                </c:pt>
                <c:pt idx="1783">
                  <c:v>5.6333333333333329</c:v>
                </c:pt>
                <c:pt idx="1784">
                  <c:v>5.6333333333333329</c:v>
                </c:pt>
                <c:pt idx="1785">
                  <c:v>5.6333333333333329</c:v>
                </c:pt>
                <c:pt idx="1786">
                  <c:v>5.6333333333333329</c:v>
                </c:pt>
                <c:pt idx="1787">
                  <c:v>5.625</c:v>
                </c:pt>
                <c:pt idx="1788">
                  <c:v>5.6000000000000005</c:v>
                </c:pt>
                <c:pt idx="1789">
                  <c:v>5.6</c:v>
                </c:pt>
                <c:pt idx="1790">
                  <c:v>5.6</c:v>
                </c:pt>
                <c:pt idx="1791">
                  <c:v>5.6</c:v>
                </c:pt>
                <c:pt idx="1792">
                  <c:v>5.6</c:v>
                </c:pt>
                <c:pt idx="1793">
                  <c:v>5.6</c:v>
                </c:pt>
                <c:pt idx="1794">
                  <c:v>5.6</c:v>
                </c:pt>
                <c:pt idx="1795">
                  <c:v>5.6</c:v>
                </c:pt>
                <c:pt idx="1796">
                  <c:v>5.6</c:v>
                </c:pt>
                <c:pt idx="1797">
                  <c:v>5.6</c:v>
                </c:pt>
                <c:pt idx="1798">
                  <c:v>5.6</c:v>
                </c:pt>
                <c:pt idx="1799">
                  <c:v>5.6</c:v>
                </c:pt>
                <c:pt idx="1800">
                  <c:v>5.6</c:v>
                </c:pt>
                <c:pt idx="1801">
                  <c:v>5.6</c:v>
                </c:pt>
                <c:pt idx="1802">
                  <c:v>5.6</c:v>
                </c:pt>
                <c:pt idx="1803">
                  <c:v>5.6</c:v>
                </c:pt>
                <c:pt idx="1804">
                  <c:v>5.6</c:v>
                </c:pt>
                <c:pt idx="1805">
                  <c:v>5.6</c:v>
                </c:pt>
                <c:pt idx="1806">
                  <c:v>5.6</c:v>
                </c:pt>
                <c:pt idx="1807">
                  <c:v>5.6</c:v>
                </c:pt>
                <c:pt idx="1808">
                  <c:v>5.6</c:v>
                </c:pt>
                <c:pt idx="1809">
                  <c:v>5.6</c:v>
                </c:pt>
                <c:pt idx="1810">
                  <c:v>5.6</c:v>
                </c:pt>
                <c:pt idx="1811">
                  <c:v>5.6</c:v>
                </c:pt>
                <c:pt idx="1812">
                  <c:v>5.6</c:v>
                </c:pt>
                <c:pt idx="1813">
                  <c:v>5.6</c:v>
                </c:pt>
                <c:pt idx="1814">
                  <c:v>5.6</c:v>
                </c:pt>
                <c:pt idx="1815">
                  <c:v>5.6</c:v>
                </c:pt>
                <c:pt idx="1816">
                  <c:v>5.6</c:v>
                </c:pt>
                <c:pt idx="1817">
                  <c:v>5.6</c:v>
                </c:pt>
                <c:pt idx="1818">
                  <c:v>5.6</c:v>
                </c:pt>
                <c:pt idx="1819">
                  <c:v>5.6</c:v>
                </c:pt>
                <c:pt idx="1820">
                  <c:v>5.6</c:v>
                </c:pt>
                <c:pt idx="1821">
                  <c:v>5.6</c:v>
                </c:pt>
                <c:pt idx="1822">
                  <c:v>5.6</c:v>
                </c:pt>
                <c:pt idx="1823">
                  <c:v>5.6</c:v>
                </c:pt>
                <c:pt idx="1824">
                  <c:v>5.6</c:v>
                </c:pt>
                <c:pt idx="1825">
                  <c:v>5.6</c:v>
                </c:pt>
                <c:pt idx="1826">
                  <c:v>5.6</c:v>
                </c:pt>
                <c:pt idx="1827">
                  <c:v>5.6</c:v>
                </c:pt>
                <c:pt idx="1828">
                  <c:v>5.6</c:v>
                </c:pt>
                <c:pt idx="1829">
                  <c:v>5.6</c:v>
                </c:pt>
                <c:pt idx="1830">
                  <c:v>5.6</c:v>
                </c:pt>
                <c:pt idx="1831">
                  <c:v>5.6</c:v>
                </c:pt>
                <c:pt idx="1832">
                  <c:v>5.6</c:v>
                </c:pt>
                <c:pt idx="1833">
                  <c:v>5.6</c:v>
                </c:pt>
                <c:pt idx="1834">
                  <c:v>5.6</c:v>
                </c:pt>
                <c:pt idx="1835">
                  <c:v>5.5777777777777775</c:v>
                </c:pt>
                <c:pt idx="1836">
                  <c:v>5.5666666666666673</c:v>
                </c:pt>
                <c:pt idx="1837">
                  <c:v>5.5600000000000005</c:v>
                </c:pt>
                <c:pt idx="1838">
                  <c:v>5.5500000000000007</c:v>
                </c:pt>
                <c:pt idx="1839">
                  <c:v>5.5500000000000007</c:v>
                </c:pt>
                <c:pt idx="1840">
                  <c:v>5.55</c:v>
                </c:pt>
                <c:pt idx="1841">
                  <c:v>5.55</c:v>
                </c:pt>
                <c:pt idx="1842">
                  <c:v>5.55</c:v>
                </c:pt>
                <c:pt idx="1843">
                  <c:v>5.5333333333333341</c:v>
                </c:pt>
                <c:pt idx="1844">
                  <c:v>5.5200000000000005</c:v>
                </c:pt>
                <c:pt idx="1845">
                  <c:v>5.5</c:v>
                </c:pt>
                <c:pt idx="1846">
                  <c:v>5.5</c:v>
                </c:pt>
                <c:pt idx="1847">
                  <c:v>5.5</c:v>
                </c:pt>
                <c:pt idx="1848">
                  <c:v>5.5</c:v>
                </c:pt>
                <c:pt idx="1849">
                  <c:v>5.5</c:v>
                </c:pt>
                <c:pt idx="1850">
                  <c:v>5.5</c:v>
                </c:pt>
                <c:pt idx="1851">
                  <c:v>5.5</c:v>
                </c:pt>
                <c:pt idx="1852">
                  <c:v>5.5</c:v>
                </c:pt>
                <c:pt idx="1853">
                  <c:v>5.5</c:v>
                </c:pt>
                <c:pt idx="1854">
                  <c:v>5.5</c:v>
                </c:pt>
                <c:pt idx="1855">
                  <c:v>5.5</c:v>
                </c:pt>
                <c:pt idx="1856">
                  <c:v>5.5</c:v>
                </c:pt>
                <c:pt idx="1857">
                  <c:v>5.5</c:v>
                </c:pt>
                <c:pt idx="1858">
                  <c:v>5.5</c:v>
                </c:pt>
                <c:pt idx="1859">
                  <c:v>5.5</c:v>
                </c:pt>
                <c:pt idx="1860">
                  <c:v>5.5</c:v>
                </c:pt>
                <c:pt idx="1861">
                  <c:v>5.5</c:v>
                </c:pt>
                <c:pt idx="1862">
                  <c:v>5.5</c:v>
                </c:pt>
                <c:pt idx="1863">
                  <c:v>5.5</c:v>
                </c:pt>
                <c:pt idx="1864">
                  <c:v>5.5</c:v>
                </c:pt>
                <c:pt idx="1865">
                  <c:v>5.5</c:v>
                </c:pt>
                <c:pt idx="1866">
                  <c:v>5.5</c:v>
                </c:pt>
                <c:pt idx="1867">
                  <c:v>5.5</c:v>
                </c:pt>
                <c:pt idx="1868">
                  <c:v>5.5</c:v>
                </c:pt>
                <c:pt idx="1869">
                  <c:v>5.5</c:v>
                </c:pt>
                <c:pt idx="1870">
                  <c:v>5.5</c:v>
                </c:pt>
                <c:pt idx="1871">
                  <c:v>5.5</c:v>
                </c:pt>
                <c:pt idx="1872">
                  <c:v>5.5</c:v>
                </c:pt>
                <c:pt idx="1873">
                  <c:v>5.5</c:v>
                </c:pt>
                <c:pt idx="1874">
                  <c:v>5.5</c:v>
                </c:pt>
                <c:pt idx="1875">
                  <c:v>5.5</c:v>
                </c:pt>
                <c:pt idx="1876">
                  <c:v>5.5</c:v>
                </c:pt>
                <c:pt idx="1877">
                  <c:v>5.5</c:v>
                </c:pt>
                <c:pt idx="1878">
                  <c:v>5.5</c:v>
                </c:pt>
                <c:pt idx="1879">
                  <c:v>5.5</c:v>
                </c:pt>
                <c:pt idx="1880">
                  <c:v>5.5</c:v>
                </c:pt>
                <c:pt idx="1881">
                  <c:v>5.5</c:v>
                </c:pt>
                <c:pt idx="1882">
                  <c:v>5.5</c:v>
                </c:pt>
                <c:pt idx="1883">
                  <c:v>5.5</c:v>
                </c:pt>
                <c:pt idx="1884">
                  <c:v>5.5</c:v>
                </c:pt>
                <c:pt idx="1885">
                  <c:v>5.4833333333333334</c:v>
                </c:pt>
                <c:pt idx="1886">
                  <c:v>5.4666666666666659</c:v>
                </c:pt>
                <c:pt idx="1887">
                  <c:v>5.45</c:v>
                </c:pt>
                <c:pt idx="1888">
                  <c:v>5.45</c:v>
                </c:pt>
                <c:pt idx="1889">
                  <c:v>5.45</c:v>
                </c:pt>
                <c:pt idx="1890">
                  <c:v>5.45</c:v>
                </c:pt>
                <c:pt idx="1891">
                  <c:v>5.45</c:v>
                </c:pt>
                <c:pt idx="1892">
                  <c:v>5.45</c:v>
                </c:pt>
                <c:pt idx="1893">
                  <c:v>5.45</c:v>
                </c:pt>
                <c:pt idx="1894">
                  <c:v>5.4499999999999993</c:v>
                </c:pt>
                <c:pt idx="1895">
                  <c:v>5.4499999999999993</c:v>
                </c:pt>
                <c:pt idx="1896">
                  <c:v>5.4499999999999993</c:v>
                </c:pt>
                <c:pt idx="1897">
                  <c:v>5.4499999999999993</c:v>
                </c:pt>
                <c:pt idx="1898">
                  <c:v>5.4399999999999995</c:v>
                </c:pt>
                <c:pt idx="1899">
                  <c:v>5.4000000000000012</c:v>
                </c:pt>
                <c:pt idx="1900">
                  <c:v>5.4</c:v>
                </c:pt>
                <c:pt idx="1901">
                  <c:v>5.4</c:v>
                </c:pt>
                <c:pt idx="1902">
                  <c:v>5.4</c:v>
                </c:pt>
                <c:pt idx="1903">
                  <c:v>5.4</c:v>
                </c:pt>
                <c:pt idx="1904">
                  <c:v>5.4</c:v>
                </c:pt>
                <c:pt idx="1905">
                  <c:v>5.4</c:v>
                </c:pt>
                <c:pt idx="1906">
                  <c:v>5.4</c:v>
                </c:pt>
                <c:pt idx="1907">
                  <c:v>5.4</c:v>
                </c:pt>
                <c:pt idx="1908">
                  <c:v>5.4</c:v>
                </c:pt>
                <c:pt idx="1909">
                  <c:v>5.4</c:v>
                </c:pt>
                <c:pt idx="1910">
                  <c:v>5.4</c:v>
                </c:pt>
                <c:pt idx="1911">
                  <c:v>5.4</c:v>
                </c:pt>
                <c:pt idx="1912">
                  <c:v>5.4</c:v>
                </c:pt>
                <c:pt idx="1913">
                  <c:v>5.4</c:v>
                </c:pt>
                <c:pt idx="1914">
                  <c:v>5.4</c:v>
                </c:pt>
                <c:pt idx="1915">
                  <c:v>5.4</c:v>
                </c:pt>
                <c:pt idx="1916">
                  <c:v>5.4</c:v>
                </c:pt>
                <c:pt idx="1917">
                  <c:v>5.4</c:v>
                </c:pt>
                <c:pt idx="1918">
                  <c:v>5.4</c:v>
                </c:pt>
                <c:pt idx="1919">
                  <c:v>5.4</c:v>
                </c:pt>
                <c:pt idx="1920">
                  <c:v>5.4</c:v>
                </c:pt>
                <c:pt idx="1921">
                  <c:v>5.4</c:v>
                </c:pt>
                <c:pt idx="1922">
                  <c:v>5.4</c:v>
                </c:pt>
                <c:pt idx="1923">
                  <c:v>5.4</c:v>
                </c:pt>
                <c:pt idx="1924">
                  <c:v>5.4</c:v>
                </c:pt>
                <c:pt idx="1925">
                  <c:v>5.4</c:v>
                </c:pt>
                <c:pt idx="1926">
                  <c:v>5.4</c:v>
                </c:pt>
                <c:pt idx="1927">
                  <c:v>5.4</c:v>
                </c:pt>
                <c:pt idx="1928">
                  <c:v>5.4</c:v>
                </c:pt>
                <c:pt idx="1929">
                  <c:v>5.4</c:v>
                </c:pt>
                <c:pt idx="1930">
                  <c:v>5.4</c:v>
                </c:pt>
                <c:pt idx="1931">
                  <c:v>5.4</c:v>
                </c:pt>
                <c:pt idx="1932">
                  <c:v>5.4</c:v>
                </c:pt>
                <c:pt idx="1933">
                  <c:v>5.4</c:v>
                </c:pt>
                <c:pt idx="1934">
                  <c:v>5.4</c:v>
                </c:pt>
                <c:pt idx="1935">
                  <c:v>5.4</c:v>
                </c:pt>
                <c:pt idx="1936">
                  <c:v>5.4</c:v>
                </c:pt>
                <c:pt idx="1937">
                  <c:v>5.4</c:v>
                </c:pt>
                <c:pt idx="1938">
                  <c:v>5.4</c:v>
                </c:pt>
                <c:pt idx="1939">
                  <c:v>5.4</c:v>
                </c:pt>
                <c:pt idx="1940">
                  <c:v>5.4</c:v>
                </c:pt>
                <c:pt idx="1941">
                  <c:v>5.4</c:v>
                </c:pt>
                <c:pt idx="1942">
                  <c:v>5.4</c:v>
                </c:pt>
                <c:pt idx="1943">
                  <c:v>5.4</c:v>
                </c:pt>
                <c:pt idx="1944">
                  <c:v>5.3999999999999995</c:v>
                </c:pt>
                <c:pt idx="1945">
                  <c:v>5.3666666666666671</c:v>
                </c:pt>
                <c:pt idx="1946">
                  <c:v>5.35</c:v>
                </c:pt>
                <c:pt idx="1947">
                  <c:v>5.35</c:v>
                </c:pt>
                <c:pt idx="1948">
                  <c:v>5.35</c:v>
                </c:pt>
                <c:pt idx="1949">
                  <c:v>5.35</c:v>
                </c:pt>
                <c:pt idx="1950">
                  <c:v>5.34</c:v>
                </c:pt>
                <c:pt idx="1951">
                  <c:v>5.3000000000000007</c:v>
                </c:pt>
                <c:pt idx="1952">
                  <c:v>5.3000000000000007</c:v>
                </c:pt>
                <c:pt idx="1953">
                  <c:v>5.3000000000000007</c:v>
                </c:pt>
                <c:pt idx="1954">
                  <c:v>5.3</c:v>
                </c:pt>
                <c:pt idx="1955">
                  <c:v>5.3</c:v>
                </c:pt>
                <c:pt idx="1956">
                  <c:v>5.3</c:v>
                </c:pt>
                <c:pt idx="1957">
                  <c:v>5.3</c:v>
                </c:pt>
                <c:pt idx="1958">
                  <c:v>5.3</c:v>
                </c:pt>
                <c:pt idx="1959">
                  <c:v>5.3</c:v>
                </c:pt>
                <c:pt idx="1960">
                  <c:v>5.3</c:v>
                </c:pt>
                <c:pt idx="1961">
                  <c:v>5.3</c:v>
                </c:pt>
                <c:pt idx="1962">
                  <c:v>5.3</c:v>
                </c:pt>
                <c:pt idx="1963">
                  <c:v>5.3</c:v>
                </c:pt>
                <c:pt idx="1964">
                  <c:v>5.3</c:v>
                </c:pt>
                <c:pt idx="1965">
                  <c:v>5.3</c:v>
                </c:pt>
                <c:pt idx="1966">
                  <c:v>5.3</c:v>
                </c:pt>
                <c:pt idx="1967">
                  <c:v>5.3</c:v>
                </c:pt>
                <c:pt idx="1968">
                  <c:v>5.3</c:v>
                </c:pt>
                <c:pt idx="1969">
                  <c:v>5.3</c:v>
                </c:pt>
                <c:pt idx="1970">
                  <c:v>5.3</c:v>
                </c:pt>
                <c:pt idx="1971">
                  <c:v>5.3</c:v>
                </c:pt>
                <c:pt idx="1972">
                  <c:v>5.3</c:v>
                </c:pt>
                <c:pt idx="1973">
                  <c:v>5.3</c:v>
                </c:pt>
                <c:pt idx="1974">
                  <c:v>5.3</c:v>
                </c:pt>
                <c:pt idx="1975">
                  <c:v>5.3</c:v>
                </c:pt>
                <c:pt idx="1976">
                  <c:v>5.3</c:v>
                </c:pt>
                <c:pt idx="1977">
                  <c:v>5.3</c:v>
                </c:pt>
                <c:pt idx="1978">
                  <c:v>5.3</c:v>
                </c:pt>
                <c:pt idx="1979">
                  <c:v>5.3</c:v>
                </c:pt>
                <c:pt idx="1980">
                  <c:v>5.3</c:v>
                </c:pt>
                <c:pt idx="1981">
                  <c:v>5.3</c:v>
                </c:pt>
                <c:pt idx="1982">
                  <c:v>5.3</c:v>
                </c:pt>
                <c:pt idx="1983">
                  <c:v>5.3</c:v>
                </c:pt>
                <c:pt idx="1984">
                  <c:v>5.3</c:v>
                </c:pt>
                <c:pt idx="1985">
                  <c:v>5.3</c:v>
                </c:pt>
                <c:pt idx="1986">
                  <c:v>5.3</c:v>
                </c:pt>
                <c:pt idx="1987">
                  <c:v>5.3</c:v>
                </c:pt>
                <c:pt idx="1988">
                  <c:v>5.3</c:v>
                </c:pt>
                <c:pt idx="1989">
                  <c:v>5.3</c:v>
                </c:pt>
                <c:pt idx="1990">
                  <c:v>5.3</c:v>
                </c:pt>
                <c:pt idx="1991">
                  <c:v>5.3</c:v>
                </c:pt>
                <c:pt idx="1992">
                  <c:v>5.3</c:v>
                </c:pt>
                <c:pt idx="1993">
                  <c:v>5.3</c:v>
                </c:pt>
                <c:pt idx="1994">
                  <c:v>5.3</c:v>
                </c:pt>
                <c:pt idx="1995">
                  <c:v>5.3</c:v>
                </c:pt>
                <c:pt idx="1996">
                  <c:v>5.3</c:v>
                </c:pt>
                <c:pt idx="1997">
                  <c:v>5.3</c:v>
                </c:pt>
                <c:pt idx="1998">
                  <c:v>5.3</c:v>
                </c:pt>
                <c:pt idx="1999">
                  <c:v>5.3</c:v>
                </c:pt>
                <c:pt idx="2000">
                  <c:v>5.3</c:v>
                </c:pt>
                <c:pt idx="2001">
                  <c:v>5.3</c:v>
                </c:pt>
                <c:pt idx="2002">
                  <c:v>5.3</c:v>
                </c:pt>
                <c:pt idx="2003">
                  <c:v>5.3</c:v>
                </c:pt>
                <c:pt idx="2004">
                  <c:v>5.3</c:v>
                </c:pt>
                <c:pt idx="2005">
                  <c:v>5.3</c:v>
                </c:pt>
                <c:pt idx="2006">
                  <c:v>5.2750000000000004</c:v>
                </c:pt>
                <c:pt idx="2007">
                  <c:v>5.2666666666666666</c:v>
                </c:pt>
                <c:pt idx="2008">
                  <c:v>5.2666666666666666</c:v>
                </c:pt>
                <c:pt idx="2009">
                  <c:v>5.2600000000000007</c:v>
                </c:pt>
                <c:pt idx="2010">
                  <c:v>5.26</c:v>
                </c:pt>
                <c:pt idx="2011">
                  <c:v>5.25</c:v>
                </c:pt>
                <c:pt idx="2012">
                  <c:v>5.25</c:v>
                </c:pt>
                <c:pt idx="2013">
                  <c:v>5.25</c:v>
                </c:pt>
                <c:pt idx="2014">
                  <c:v>5.25</c:v>
                </c:pt>
                <c:pt idx="2015">
                  <c:v>5.25</c:v>
                </c:pt>
                <c:pt idx="2016">
                  <c:v>5.25</c:v>
                </c:pt>
                <c:pt idx="2017">
                  <c:v>5.2</c:v>
                </c:pt>
                <c:pt idx="2018">
                  <c:v>5.2</c:v>
                </c:pt>
                <c:pt idx="2019">
                  <c:v>5.2</c:v>
                </c:pt>
                <c:pt idx="2020">
                  <c:v>5.2</c:v>
                </c:pt>
                <c:pt idx="2021">
                  <c:v>5.2</c:v>
                </c:pt>
                <c:pt idx="2022">
                  <c:v>5.2</c:v>
                </c:pt>
                <c:pt idx="2023">
                  <c:v>5.2</c:v>
                </c:pt>
                <c:pt idx="2024">
                  <c:v>5.2</c:v>
                </c:pt>
                <c:pt idx="2025">
                  <c:v>5.2</c:v>
                </c:pt>
                <c:pt idx="2026">
                  <c:v>5.2</c:v>
                </c:pt>
                <c:pt idx="2027">
                  <c:v>5.2</c:v>
                </c:pt>
                <c:pt idx="2028">
                  <c:v>5.2</c:v>
                </c:pt>
                <c:pt idx="2029">
                  <c:v>5.2</c:v>
                </c:pt>
                <c:pt idx="2030">
                  <c:v>5.2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5.2</c:v>
                </c:pt>
                <c:pt idx="2036">
                  <c:v>5.2</c:v>
                </c:pt>
                <c:pt idx="2037">
                  <c:v>5.2</c:v>
                </c:pt>
                <c:pt idx="2038">
                  <c:v>5.2</c:v>
                </c:pt>
                <c:pt idx="2039">
                  <c:v>5.2</c:v>
                </c:pt>
                <c:pt idx="2040">
                  <c:v>5.2</c:v>
                </c:pt>
                <c:pt idx="2041">
                  <c:v>5.2</c:v>
                </c:pt>
                <c:pt idx="2042">
                  <c:v>5.2</c:v>
                </c:pt>
                <c:pt idx="2043">
                  <c:v>5.2</c:v>
                </c:pt>
                <c:pt idx="2044">
                  <c:v>5.2</c:v>
                </c:pt>
                <c:pt idx="2045">
                  <c:v>5.2</c:v>
                </c:pt>
                <c:pt idx="2046">
                  <c:v>5.2</c:v>
                </c:pt>
                <c:pt idx="2047">
                  <c:v>5.2</c:v>
                </c:pt>
                <c:pt idx="2048">
                  <c:v>5.1999999999999993</c:v>
                </c:pt>
                <c:pt idx="2049">
                  <c:v>5.1999999999999993</c:v>
                </c:pt>
                <c:pt idx="2050">
                  <c:v>5.1750000000000007</c:v>
                </c:pt>
                <c:pt idx="2051">
                  <c:v>5.166666666666667</c:v>
                </c:pt>
                <c:pt idx="2052">
                  <c:v>5.15</c:v>
                </c:pt>
                <c:pt idx="2053">
                  <c:v>5.125</c:v>
                </c:pt>
                <c:pt idx="2054">
                  <c:v>5.1000000000000005</c:v>
                </c:pt>
                <c:pt idx="2055">
                  <c:v>5.0999999999999996</c:v>
                </c:pt>
                <c:pt idx="2056">
                  <c:v>5.0999999999999996</c:v>
                </c:pt>
                <c:pt idx="2057">
                  <c:v>5.0999999999999996</c:v>
                </c:pt>
                <c:pt idx="2058">
                  <c:v>5.0999999999999996</c:v>
                </c:pt>
                <c:pt idx="2059">
                  <c:v>5.0999999999999996</c:v>
                </c:pt>
                <c:pt idx="2060">
                  <c:v>5.0999999999999996</c:v>
                </c:pt>
                <c:pt idx="2061">
                  <c:v>5.0999999999999996</c:v>
                </c:pt>
                <c:pt idx="2062">
                  <c:v>5.0999999999999996</c:v>
                </c:pt>
                <c:pt idx="2063">
                  <c:v>5.0999999999999996</c:v>
                </c:pt>
                <c:pt idx="2064">
                  <c:v>5.0999999999999996</c:v>
                </c:pt>
                <c:pt idx="2065">
                  <c:v>5.0999999999999996</c:v>
                </c:pt>
                <c:pt idx="2066">
                  <c:v>5.0999999999999996</c:v>
                </c:pt>
                <c:pt idx="2067">
                  <c:v>5.0999999999999996</c:v>
                </c:pt>
                <c:pt idx="2068">
                  <c:v>5.0999999999999996</c:v>
                </c:pt>
                <c:pt idx="2069">
                  <c:v>5.0999999999999996</c:v>
                </c:pt>
                <c:pt idx="2070">
                  <c:v>5.0999999999999996</c:v>
                </c:pt>
                <c:pt idx="2071">
                  <c:v>5.0999999999999996</c:v>
                </c:pt>
                <c:pt idx="2072">
                  <c:v>5.0999999999999996</c:v>
                </c:pt>
                <c:pt idx="2073">
                  <c:v>5.0999999999999996</c:v>
                </c:pt>
                <c:pt idx="2074">
                  <c:v>5.0999999999999996</c:v>
                </c:pt>
                <c:pt idx="2075">
                  <c:v>5.0999999999999996</c:v>
                </c:pt>
                <c:pt idx="2076">
                  <c:v>5.0999999999999996</c:v>
                </c:pt>
                <c:pt idx="2077">
                  <c:v>5.0999999999999996</c:v>
                </c:pt>
                <c:pt idx="2078">
                  <c:v>5.0999999999999996</c:v>
                </c:pt>
                <c:pt idx="2079">
                  <c:v>5.0999999999999996</c:v>
                </c:pt>
                <c:pt idx="2080">
                  <c:v>5.0999999999999996</c:v>
                </c:pt>
                <c:pt idx="2081">
                  <c:v>5.0999999999999996</c:v>
                </c:pt>
                <c:pt idx="2082">
                  <c:v>5.0999999999999996</c:v>
                </c:pt>
                <c:pt idx="2083">
                  <c:v>5.0999999999999996</c:v>
                </c:pt>
                <c:pt idx="2084">
                  <c:v>5.0999999999999996</c:v>
                </c:pt>
                <c:pt idx="2085">
                  <c:v>5.0500000000000007</c:v>
                </c:pt>
                <c:pt idx="2086">
                  <c:v>5.05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4.9999999999999991</c:v>
                </c:pt>
                <c:pt idx="2110">
                  <c:v>4.916666666666667</c:v>
                </c:pt>
                <c:pt idx="2111">
                  <c:v>4.9000000000000004</c:v>
                </c:pt>
                <c:pt idx="2112">
                  <c:v>4.9000000000000004</c:v>
                </c:pt>
                <c:pt idx="2113">
                  <c:v>4.9000000000000004</c:v>
                </c:pt>
                <c:pt idx="2114">
                  <c:v>4.9000000000000004</c:v>
                </c:pt>
                <c:pt idx="2115">
                  <c:v>4.9000000000000004</c:v>
                </c:pt>
                <c:pt idx="2116">
                  <c:v>4.9000000000000004</c:v>
                </c:pt>
                <c:pt idx="2117">
                  <c:v>4.9000000000000004</c:v>
                </c:pt>
                <c:pt idx="2118">
                  <c:v>4.9000000000000004</c:v>
                </c:pt>
                <c:pt idx="2119">
                  <c:v>4.9000000000000004</c:v>
                </c:pt>
                <c:pt idx="2120">
                  <c:v>4.9000000000000004</c:v>
                </c:pt>
                <c:pt idx="2121">
                  <c:v>4.9000000000000004</c:v>
                </c:pt>
                <c:pt idx="2122">
                  <c:v>4.9000000000000004</c:v>
                </c:pt>
                <c:pt idx="2123">
                  <c:v>4.9000000000000004</c:v>
                </c:pt>
                <c:pt idx="2124">
                  <c:v>4.9000000000000004</c:v>
                </c:pt>
                <c:pt idx="2125">
                  <c:v>4.9000000000000004</c:v>
                </c:pt>
                <c:pt idx="2126">
                  <c:v>4.9000000000000004</c:v>
                </c:pt>
                <c:pt idx="2127">
                  <c:v>4.9000000000000004</c:v>
                </c:pt>
                <c:pt idx="2128">
                  <c:v>4.9000000000000004</c:v>
                </c:pt>
                <c:pt idx="2129">
                  <c:v>4.88</c:v>
                </c:pt>
                <c:pt idx="2130">
                  <c:v>4.8166666666666664</c:v>
                </c:pt>
                <c:pt idx="2131">
                  <c:v>4.8</c:v>
                </c:pt>
                <c:pt idx="2132">
                  <c:v>4.8</c:v>
                </c:pt>
                <c:pt idx="2133">
                  <c:v>4.8</c:v>
                </c:pt>
                <c:pt idx="2134">
                  <c:v>4.8</c:v>
                </c:pt>
                <c:pt idx="2135">
                  <c:v>4.8</c:v>
                </c:pt>
                <c:pt idx="2136">
                  <c:v>4.8</c:v>
                </c:pt>
                <c:pt idx="2137">
                  <c:v>4.8</c:v>
                </c:pt>
                <c:pt idx="2138">
                  <c:v>4.8</c:v>
                </c:pt>
                <c:pt idx="2139">
                  <c:v>4.8</c:v>
                </c:pt>
                <c:pt idx="2140">
                  <c:v>4.8</c:v>
                </c:pt>
                <c:pt idx="2141">
                  <c:v>4.8</c:v>
                </c:pt>
                <c:pt idx="2142">
                  <c:v>4.8</c:v>
                </c:pt>
                <c:pt idx="2143">
                  <c:v>4.8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4.8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4.8</c:v>
                </c:pt>
                <c:pt idx="2155">
                  <c:v>4.8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4.8</c:v>
                </c:pt>
                <c:pt idx="2160">
                  <c:v>4.75</c:v>
                </c:pt>
                <c:pt idx="2161">
                  <c:v>4.7333333333333334</c:v>
                </c:pt>
                <c:pt idx="2162">
                  <c:v>4.7</c:v>
                </c:pt>
                <c:pt idx="2163">
                  <c:v>4.7</c:v>
                </c:pt>
                <c:pt idx="2164">
                  <c:v>4.7</c:v>
                </c:pt>
                <c:pt idx="2165">
                  <c:v>4.7</c:v>
                </c:pt>
                <c:pt idx="2166">
                  <c:v>4.7</c:v>
                </c:pt>
                <c:pt idx="2167">
                  <c:v>4.7</c:v>
                </c:pt>
                <c:pt idx="2168">
                  <c:v>4.7</c:v>
                </c:pt>
                <c:pt idx="2169">
                  <c:v>4.7</c:v>
                </c:pt>
                <c:pt idx="2170">
                  <c:v>4.7</c:v>
                </c:pt>
                <c:pt idx="2171">
                  <c:v>4.7</c:v>
                </c:pt>
                <c:pt idx="2172">
                  <c:v>4.7</c:v>
                </c:pt>
                <c:pt idx="2173">
                  <c:v>4.7</c:v>
                </c:pt>
                <c:pt idx="2174">
                  <c:v>4.7</c:v>
                </c:pt>
                <c:pt idx="2175">
                  <c:v>4.7</c:v>
                </c:pt>
                <c:pt idx="2176">
                  <c:v>4.7</c:v>
                </c:pt>
                <c:pt idx="2177">
                  <c:v>4.7</c:v>
                </c:pt>
                <c:pt idx="2178">
                  <c:v>4.7</c:v>
                </c:pt>
                <c:pt idx="2179">
                  <c:v>4.7</c:v>
                </c:pt>
                <c:pt idx="2180">
                  <c:v>4.6749999999999998</c:v>
                </c:pt>
                <c:pt idx="2181">
                  <c:v>4.6500000000000004</c:v>
                </c:pt>
                <c:pt idx="2182">
                  <c:v>4.5999999999999996</c:v>
                </c:pt>
                <c:pt idx="2183">
                  <c:v>4.5999999999999996</c:v>
                </c:pt>
                <c:pt idx="2184">
                  <c:v>4.5999999999999996</c:v>
                </c:pt>
                <c:pt idx="2185">
                  <c:v>4.5999999999999996</c:v>
                </c:pt>
                <c:pt idx="2186">
                  <c:v>4.5999999999999996</c:v>
                </c:pt>
                <c:pt idx="2187">
                  <c:v>4.5999999999999996</c:v>
                </c:pt>
                <c:pt idx="2188">
                  <c:v>4.5999999999999996</c:v>
                </c:pt>
                <c:pt idx="2189">
                  <c:v>4.5999999999999996</c:v>
                </c:pt>
                <c:pt idx="2190">
                  <c:v>4.5999999999999996</c:v>
                </c:pt>
                <c:pt idx="2191">
                  <c:v>4.5999999999999996</c:v>
                </c:pt>
                <c:pt idx="2192">
                  <c:v>4.5999999999999996</c:v>
                </c:pt>
                <c:pt idx="2193">
                  <c:v>4.5999999999999996</c:v>
                </c:pt>
                <c:pt idx="2194">
                  <c:v>4.5999999999999996</c:v>
                </c:pt>
                <c:pt idx="2195">
                  <c:v>4.5999999999999996</c:v>
                </c:pt>
                <c:pt idx="2196">
                  <c:v>4.5999999999999996</c:v>
                </c:pt>
                <c:pt idx="2197">
                  <c:v>4.5999999999999996</c:v>
                </c:pt>
                <c:pt idx="2198">
                  <c:v>4.5999999999999996</c:v>
                </c:pt>
                <c:pt idx="2199">
                  <c:v>4.5999999999999996</c:v>
                </c:pt>
                <c:pt idx="2200">
                  <c:v>4.5999999999999996</c:v>
                </c:pt>
                <c:pt idx="2201">
                  <c:v>4.5999999999999996</c:v>
                </c:pt>
                <c:pt idx="2202">
                  <c:v>4.5500000000000007</c:v>
                </c:pt>
                <c:pt idx="2203">
                  <c:v>4.5500000000000007</c:v>
                </c:pt>
                <c:pt idx="2204">
                  <c:v>4.55</c:v>
                </c:pt>
                <c:pt idx="2205">
                  <c:v>4.5</c:v>
                </c:pt>
                <c:pt idx="2206">
                  <c:v>4.5</c:v>
                </c:pt>
                <c:pt idx="2207">
                  <c:v>4.5</c:v>
                </c:pt>
                <c:pt idx="2208">
                  <c:v>4.5</c:v>
                </c:pt>
                <c:pt idx="2209">
                  <c:v>4.5</c:v>
                </c:pt>
                <c:pt idx="2210">
                  <c:v>4.5</c:v>
                </c:pt>
                <c:pt idx="2211">
                  <c:v>4.5</c:v>
                </c:pt>
                <c:pt idx="2212">
                  <c:v>4.5</c:v>
                </c:pt>
                <c:pt idx="2213">
                  <c:v>4.5</c:v>
                </c:pt>
                <c:pt idx="2214">
                  <c:v>4.5</c:v>
                </c:pt>
                <c:pt idx="2215">
                  <c:v>4.5</c:v>
                </c:pt>
                <c:pt idx="2216">
                  <c:v>4.5</c:v>
                </c:pt>
                <c:pt idx="2217">
                  <c:v>4.5</c:v>
                </c:pt>
                <c:pt idx="2218">
                  <c:v>4.5</c:v>
                </c:pt>
                <c:pt idx="2219">
                  <c:v>4.5</c:v>
                </c:pt>
                <c:pt idx="2220">
                  <c:v>4.5</c:v>
                </c:pt>
                <c:pt idx="2221">
                  <c:v>4.5</c:v>
                </c:pt>
                <c:pt idx="2222">
                  <c:v>4.4499999999999993</c:v>
                </c:pt>
                <c:pt idx="2223">
                  <c:v>4.4333333333333336</c:v>
                </c:pt>
                <c:pt idx="2224">
                  <c:v>4.4000000000000004</c:v>
                </c:pt>
                <c:pt idx="2225">
                  <c:v>4.4000000000000004</c:v>
                </c:pt>
                <c:pt idx="2226">
                  <c:v>4.4000000000000004</c:v>
                </c:pt>
                <c:pt idx="2227">
                  <c:v>4.4000000000000004</c:v>
                </c:pt>
                <c:pt idx="2228">
                  <c:v>4.4000000000000004</c:v>
                </c:pt>
                <c:pt idx="2229">
                  <c:v>4.4000000000000004</c:v>
                </c:pt>
                <c:pt idx="2230">
                  <c:v>4.4000000000000004</c:v>
                </c:pt>
                <c:pt idx="2231">
                  <c:v>4.4000000000000004</c:v>
                </c:pt>
                <c:pt idx="2232">
                  <c:v>4.4000000000000004</c:v>
                </c:pt>
                <c:pt idx="2233">
                  <c:v>4.4000000000000004</c:v>
                </c:pt>
                <c:pt idx="2234">
                  <c:v>4.4000000000000004</c:v>
                </c:pt>
                <c:pt idx="2235">
                  <c:v>4.3999999999999995</c:v>
                </c:pt>
                <c:pt idx="2236">
                  <c:v>4.3</c:v>
                </c:pt>
                <c:pt idx="2237">
                  <c:v>4.3</c:v>
                </c:pt>
                <c:pt idx="2238">
                  <c:v>4.3</c:v>
                </c:pt>
                <c:pt idx="2239">
                  <c:v>4.3</c:v>
                </c:pt>
                <c:pt idx="2240">
                  <c:v>4.3</c:v>
                </c:pt>
                <c:pt idx="2241">
                  <c:v>4.3</c:v>
                </c:pt>
                <c:pt idx="2242">
                  <c:v>4.3</c:v>
                </c:pt>
                <c:pt idx="2243">
                  <c:v>4.3</c:v>
                </c:pt>
                <c:pt idx="2244">
                  <c:v>4.3</c:v>
                </c:pt>
                <c:pt idx="2245">
                  <c:v>4.3</c:v>
                </c:pt>
                <c:pt idx="2246">
                  <c:v>4.3</c:v>
                </c:pt>
                <c:pt idx="2247">
                  <c:v>4.3</c:v>
                </c:pt>
                <c:pt idx="2248">
                  <c:v>4.3</c:v>
                </c:pt>
                <c:pt idx="2249">
                  <c:v>4.3</c:v>
                </c:pt>
                <c:pt idx="2250">
                  <c:v>4.3</c:v>
                </c:pt>
                <c:pt idx="2251">
                  <c:v>4.3</c:v>
                </c:pt>
                <c:pt idx="2252">
                  <c:v>4.3</c:v>
                </c:pt>
                <c:pt idx="2253">
                  <c:v>4.2</c:v>
                </c:pt>
                <c:pt idx="2254">
                  <c:v>4.2</c:v>
                </c:pt>
                <c:pt idx="2255">
                  <c:v>4.2</c:v>
                </c:pt>
                <c:pt idx="2256">
                  <c:v>4.2</c:v>
                </c:pt>
                <c:pt idx="2257">
                  <c:v>4.2</c:v>
                </c:pt>
                <c:pt idx="2258">
                  <c:v>4.2</c:v>
                </c:pt>
                <c:pt idx="2259">
                  <c:v>4.2</c:v>
                </c:pt>
                <c:pt idx="2260">
                  <c:v>4.166666666666667</c:v>
                </c:pt>
                <c:pt idx="2261">
                  <c:v>4.0999999999999996</c:v>
                </c:pt>
                <c:pt idx="2262">
                  <c:v>4.0999999999999996</c:v>
                </c:pt>
                <c:pt idx="2263">
                  <c:v>4.0999999999999996</c:v>
                </c:pt>
                <c:pt idx="2264">
                  <c:v>4.0999999999999996</c:v>
                </c:pt>
                <c:pt idx="2265">
                  <c:v>4.0999999999999996</c:v>
                </c:pt>
                <c:pt idx="2266">
                  <c:v>4.0999999999999996</c:v>
                </c:pt>
                <c:pt idx="2267">
                  <c:v>4.0999999999999996</c:v>
                </c:pt>
                <c:pt idx="2268">
                  <c:v>4.0999999999999996</c:v>
                </c:pt>
                <c:pt idx="2269">
                  <c:v>4.0999999999999996</c:v>
                </c:pt>
                <c:pt idx="2270">
                  <c:v>4.0999999999999996</c:v>
                </c:pt>
                <c:pt idx="2271">
                  <c:v>4.0999999999999996</c:v>
                </c:pt>
                <c:pt idx="2272">
                  <c:v>4.0999999999999996</c:v>
                </c:pt>
                <c:pt idx="2273">
                  <c:v>4.0999999999999996</c:v>
                </c:pt>
                <c:pt idx="2274">
                  <c:v>4.0999999999999996</c:v>
                </c:pt>
                <c:pt idx="2275">
                  <c:v>4.0999999999999996</c:v>
                </c:pt>
                <c:pt idx="2276">
                  <c:v>4.0999999999999996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3.95</c:v>
                </c:pt>
                <c:pt idx="2291">
                  <c:v>3.9</c:v>
                </c:pt>
                <c:pt idx="2292">
                  <c:v>3.9</c:v>
                </c:pt>
                <c:pt idx="2293">
                  <c:v>3.9</c:v>
                </c:pt>
                <c:pt idx="2294">
                  <c:v>3.9</c:v>
                </c:pt>
                <c:pt idx="2295">
                  <c:v>3.9</c:v>
                </c:pt>
                <c:pt idx="2296">
                  <c:v>3.9</c:v>
                </c:pt>
                <c:pt idx="2297">
                  <c:v>3.9</c:v>
                </c:pt>
                <c:pt idx="2298">
                  <c:v>3.9</c:v>
                </c:pt>
                <c:pt idx="2299">
                  <c:v>3.9</c:v>
                </c:pt>
                <c:pt idx="2300">
                  <c:v>3.85</c:v>
                </c:pt>
                <c:pt idx="2301">
                  <c:v>3.8</c:v>
                </c:pt>
                <c:pt idx="2302">
                  <c:v>3.8</c:v>
                </c:pt>
                <c:pt idx="2303">
                  <c:v>3.8</c:v>
                </c:pt>
                <c:pt idx="2304">
                  <c:v>3.8</c:v>
                </c:pt>
                <c:pt idx="2305">
                  <c:v>3.8</c:v>
                </c:pt>
                <c:pt idx="2306">
                  <c:v>3.8</c:v>
                </c:pt>
                <c:pt idx="2307">
                  <c:v>3.8</c:v>
                </c:pt>
                <c:pt idx="2308">
                  <c:v>3.8</c:v>
                </c:pt>
                <c:pt idx="2309">
                  <c:v>3.72</c:v>
                </c:pt>
                <c:pt idx="2310">
                  <c:v>3.7</c:v>
                </c:pt>
                <c:pt idx="2311">
                  <c:v>3.7</c:v>
                </c:pt>
                <c:pt idx="2312">
                  <c:v>3.7</c:v>
                </c:pt>
                <c:pt idx="2313">
                  <c:v>3.7</c:v>
                </c:pt>
                <c:pt idx="2314">
                  <c:v>3.6</c:v>
                </c:pt>
                <c:pt idx="2315">
                  <c:v>3.6</c:v>
                </c:pt>
                <c:pt idx="2316">
                  <c:v>3.6</c:v>
                </c:pt>
                <c:pt idx="2317">
                  <c:v>3.6</c:v>
                </c:pt>
                <c:pt idx="2318">
                  <c:v>3.6</c:v>
                </c:pt>
                <c:pt idx="2319">
                  <c:v>3.6</c:v>
                </c:pt>
                <c:pt idx="2320">
                  <c:v>3.6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3.4</c:v>
                </c:pt>
                <c:pt idx="2333">
                  <c:v>3.4</c:v>
                </c:pt>
                <c:pt idx="2334">
                  <c:v>3.4</c:v>
                </c:pt>
                <c:pt idx="2335">
                  <c:v>3.4</c:v>
                </c:pt>
                <c:pt idx="2336">
                  <c:v>3.4</c:v>
                </c:pt>
                <c:pt idx="2337">
                  <c:v>3.4</c:v>
                </c:pt>
                <c:pt idx="2338">
                  <c:v>3.4</c:v>
                </c:pt>
                <c:pt idx="2339">
                  <c:v>3.4</c:v>
                </c:pt>
                <c:pt idx="2340">
                  <c:v>3.4</c:v>
                </c:pt>
                <c:pt idx="2341">
                  <c:v>3.4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3.3</c:v>
                </c:pt>
                <c:pt idx="2346">
                  <c:v>3.3</c:v>
                </c:pt>
                <c:pt idx="2347">
                  <c:v>3.3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3.3</c:v>
                </c:pt>
                <c:pt idx="2352">
                  <c:v>3.3</c:v>
                </c:pt>
                <c:pt idx="2353">
                  <c:v>3.3</c:v>
                </c:pt>
                <c:pt idx="2354">
                  <c:v>3.3</c:v>
                </c:pt>
                <c:pt idx="2355">
                  <c:v>3.25</c:v>
                </c:pt>
                <c:pt idx="2356">
                  <c:v>3.2</c:v>
                </c:pt>
                <c:pt idx="2357">
                  <c:v>3.2</c:v>
                </c:pt>
                <c:pt idx="2358">
                  <c:v>3.2</c:v>
                </c:pt>
                <c:pt idx="2359">
                  <c:v>3.2</c:v>
                </c:pt>
                <c:pt idx="2360">
                  <c:v>3.2</c:v>
                </c:pt>
                <c:pt idx="2361">
                  <c:v>3.2</c:v>
                </c:pt>
                <c:pt idx="2362">
                  <c:v>3.1</c:v>
                </c:pt>
                <c:pt idx="2363">
                  <c:v>3.1</c:v>
                </c:pt>
                <c:pt idx="2364">
                  <c:v>3.1</c:v>
                </c:pt>
                <c:pt idx="2365">
                  <c:v>3.1</c:v>
                </c:pt>
                <c:pt idx="2366">
                  <c:v>3.1</c:v>
                </c:pt>
                <c:pt idx="2367">
                  <c:v>3.1</c:v>
                </c:pt>
                <c:pt idx="2368">
                  <c:v>3.1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2.9</c:v>
                </c:pt>
                <c:pt idx="2375">
                  <c:v>2.9</c:v>
                </c:pt>
                <c:pt idx="2376">
                  <c:v>2.8</c:v>
                </c:pt>
                <c:pt idx="2377">
                  <c:v>2.8</c:v>
                </c:pt>
                <c:pt idx="2378">
                  <c:v>2.8</c:v>
                </c:pt>
                <c:pt idx="2379">
                  <c:v>2.8</c:v>
                </c:pt>
                <c:pt idx="2380">
                  <c:v>2.8</c:v>
                </c:pt>
                <c:pt idx="2381">
                  <c:v>2.8</c:v>
                </c:pt>
                <c:pt idx="2382">
                  <c:v>2.8</c:v>
                </c:pt>
                <c:pt idx="2383">
                  <c:v>2.8</c:v>
                </c:pt>
                <c:pt idx="2384">
                  <c:v>2.7</c:v>
                </c:pt>
                <c:pt idx="2385">
                  <c:v>2.7</c:v>
                </c:pt>
                <c:pt idx="2386">
                  <c:v>2.6500000000000004</c:v>
                </c:pt>
                <c:pt idx="2387">
                  <c:v>2.6</c:v>
                </c:pt>
                <c:pt idx="2388">
                  <c:v>2.6</c:v>
                </c:pt>
                <c:pt idx="2389">
                  <c:v>2.5</c:v>
                </c:pt>
                <c:pt idx="2390">
                  <c:v>2.4</c:v>
                </c:pt>
                <c:pt idx="2391">
                  <c:v>2.2999999999999998</c:v>
                </c:pt>
                <c:pt idx="2392">
                  <c:v>2.2000000000000002</c:v>
                </c:pt>
                <c:pt idx="2393">
                  <c:v>2.1</c:v>
                </c:pt>
                <c:pt idx="2394">
                  <c:v>2</c:v>
                </c:pt>
                <c:pt idx="2395">
                  <c:v>1.9</c:v>
                </c:pt>
                <c:pt idx="2396">
                  <c:v>1.7</c:v>
                </c:pt>
              </c:numCache>
            </c:numRef>
          </c:xVal>
          <c:yVal>
            <c:numRef>
              <c:f>'Director Analysis'!$D$4:$D$2400</c:f>
              <c:numCache>
                <c:formatCode>General</c:formatCode>
                <c:ptCount val="2397"/>
                <c:pt idx="0">
                  <c:v>1</c:v>
                </c:pt>
                <c:pt idx="1">
                  <c:v>0.99299999999999999</c:v>
                </c:pt>
                <c:pt idx="2">
                  <c:v>0.99299999999999999</c:v>
                </c:pt>
                <c:pt idx="3">
                  <c:v>0.99299999999999999</c:v>
                </c:pt>
                <c:pt idx="4">
                  <c:v>0.99</c:v>
                </c:pt>
                <c:pt idx="5">
                  <c:v>0.99</c:v>
                </c:pt>
                <c:pt idx="6">
                  <c:v>0.98599999999999999</c:v>
                </c:pt>
                <c:pt idx="7">
                  <c:v>0.98599999999999999</c:v>
                </c:pt>
                <c:pt idx="8">
                  <c:v>0.98599999999999999</c:v>
                </c:pt>
                <c:pt idx="9">
                  <c:v>0.98599999999999999</c:v>
                </c:pt>
                <c:pt idx="10">
                  <c:v>0.98499999999999999</c:v>
                </c:pt>
                <c:pt idx="11">
                  <c:v>0.98499999999999999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0.97299999999999998</c:v>
                </c:pt>
                <c:pt idx="23">
                  <c:v>0.97299999999999998</c:v>
                </c:pt>
                <c:pt idx="24">
                  <c:v>0.97299999999999998</c:v>
                </c:pt>
                <c:pt idx="25">
                  <c:v>0.97299999999999998</c:v>
                </c:pt>
                <c:pt idx="26">
                  <c:v>0.97299999999999998</c:v>
                </c:pt>
                <c:pt idx="27">
                  <c:v>0.97299999999999998</c:v>
                </c:pt>
                <c:pt idx="28">
                  <c:v>0.97299999999999998</c:v>
                </c:pt>
                <c:pt idx="29">
                  <c:v>0.97299999999999998</c:v>
                </c:pt>
                <c:pt idx="30">
                  <c:v>0.97299999999999998</c:v>
                </c:pt>
                <c:pt idx="31">
                  <c:v>0.96499999999999997</c:v>
                </c:pt>
                <c:pt idx="32">
                  <c:v>0.96499999999999997</c:v>
                </c:pt>
                <c:pt idx="33">
                  <c:v>0.96499999999999997</c:v>
                </c:pt>
                <c:pt idx="34">
                  <c:v>0.96499999999999997</c:v>
                </c:pt>
                <c:pt idx="35">
                  <c:v>0.96499999999999997</c:v>
                </c:pt>
                <c:pt idx="36">
                  <c:v>0.96499999999999997</c:v>
                </c:pt>
                <c:pt idx="37">
                  <c:v>0.96499999999999997</c:v>
                </c:pt>
                <c:pt idx="38">
                  <c:v>0.96599999999999997</c:v>
                </c:pt>
                <c:pt idx="39">
                  <c:v>0.96599999999999997</c:v>
                </c:pt>
                <c:pt idx="40">
                  <c:v>0.96599999999999997</c:v>
                </c:pt>
                <c:pt idx="41">
                  <c:v>0.95199999999999996</c:v>
                </c:pt>
                <c:pt idx="42">
                  <c:v>0.95299999999999996</c:v>
                </c:pt>
                <c:pt idx="43">
                  <c:v>0.95299999999999996</c:v>
                </c:pt>
                <c:pt idx="44">
                  <c:v>0.95299999999999996</c:v>
                </c:pt>
                <c:pt idx="45">
                  <c:v>0.95299999999999996</c:v>
                </c:pt>
                <c:pt idx="46">
                  <c:v>0.95299999999999996</c:v>
                </c:pt>
                <c:pt idx="47">
                  <c:v>0.95299999999999996</c:v>
                </c:pt>
                <c:pt idx="48">
                  <c:v>0.95299999999999996</c:v>
                </c:pt>
                <c:pt idx="49">
                  <c:v>0.95399999999999996</c:v>
                </c:pt>
                <c:pt idx="50">
                  <c:v>0.95399999999999996</c:v>
                </c:pt>
                <c:pt idx="51">
                  <c:v>0.95399999999999996</c:v>
                </c:pt>
                <c:pt idx="52">
                  <c:v>0.95399999999999996</c:v>
                </c:pt>
                <c:pt idx="53">
                  <c:v>0.95299999999999996</c:v>
                </c:pt>
                <c:pt idx="54">
                  <c:v>0.95299999999999996</c:v>
                </c:pt>
                <c:pt idx="55">
                  <c:v>0.95299999999999996</c:v>
                </c:pt>
                <c:pt idx="56">
                  <c:v>0.93799999999999994</c:v>
                </c:pt>
                <c:pt idx="57">
                  <c:v>0.93899999999999995</c:v>
                </c:pt>
                <c:pt idx="58">
                  <c:v>0.93899999999999995</c:v>
                </c:pt>
                <c:pt idx="59">
                  <c:v>0.93899999999999995</c:v>
                </c:pt>
                <c:pt idx="60">
                  <c:v>0.93899999999999995</c:v>
                </c:pt>
                <c:pt idx="61">
                  <c:v>0.93899999999999995</c:v>
                </c:pt>
                <c:pt idx="62">
                  <c:v>0.93899999999999995</c:v>
                </c:pt>
                <c:pt idx="63">
                  <c:v>0.93899999999999995</c:v>
                </c:pt>
                <c:pt idx="64">
                  <c:v>0.93899999999999995</c:v>
                </c:pt>
                <c:pt idx="65">
                  <c:v>0.93899999999999995</c:v>
                </c:pt>
                <c:pt idx="66">
                  <c:v>0.93899999999999995</c:v>
                </c:pt>
                <c:pt idx="67">
                  <c:v>0.93899999999999995</c:v>
                </c:pt>
                <c:pt idx="68">
                  <c:v>0.93899999999999995</c:v>
                </c:pt>
                <c:pt idx="69">
                  <c:v>0.93899999999999995</c:v>
                </c:pt>
                <c:pt idx="70">
                  <c:v>0.93899999999999995</c:v>
                </c:pt>
                <c:pt idx="71">
                  <c:v>0.93899999999999995</c:v>
                </c:pt>
                <c:pt idx="72">
                  <c:v>0.93899999999999995</c:v>
                </c:pt>
                <c:pt idx="73">
                  <c:v>0.93899999999999995</c:v>
                </c:pt>
                <c:pt idx="74">
                  <c:v>0.92600000000000005</c:v>
                </c:pt>
                <c:pt idx="75">
                  <c:v>0.92600000000000005</c:v>
                </c:pt>
                <c:pt idx="76">
                  <c:v>0.92600000000000005</c:v>
                </c:pt>
                <c:pt idx="77">
                  <c:v>0.92600000000000005</c:v>
                </c:pt>
                <c:pt idx="78">
                  <c:v>0.92600000000000005</c:v>
                </c:pt>
                <c:pt idx="79">
                  <c:v>0.92700000000000005</c:v>
                </c:pt>
                <c:pt idx="80">
                  <c:v>0.92700000000000005</c:v>
                </c:pt>
                <c:pt idx="81">
                  <c:v>0.92700000000000005</c:v>
                </c:pt>
                <c:pt idx="82">
                  <c:v>0.92700000000000005</c:v>
                </c:pt>
                <c:pt idx="83">
                  <c:v>0.92700000000000005</c:v>
                </c:pt>
                <c:pt idx="84">
                  <c:v>0.92700000000000005</c:v>
                </c:pt>
                <c:pt idx="85">
                  <c:v>0.92700000000000005</c:v>
                </c:pt>
                <c:pt idx="86">
                  <c:v>0.92700000000000005</c:v>
                </c:pt>
                <c:pt idx="87">
                  <c:v>0.92700000000000005</c:v>
                </c:pt>
                <c:pt idx="88">
                  <c:v>0.92600000000000005</c:v>
                </c:pt>
                <c:pt idx="89">
                  <c:v>0.92600000000000005</c:v>
                </c:pt>
                <c:pt idx="90">
                  <c:v>0.92600000000000005</c:v>
                </c:pt>
                <c:pt idx="91">
                  <c:v>0.92600000000000005</c:v>
                </c:pt>
                <c:pt idx="92">
                  <c:v>0.92600000000000005</c:v>
                </c:pt>
                <c:pt idx="93">
                  <c:v>0.92600000000000005</c:v>
                </c:pt>
                <c:pt idx="94">
                  <c:v>0.92600000000000005</c:v>
                </c:pt>
                <c:pt idx="95">
                  <c:v>0.92600000000000005</c:v>
                </c:pt>
                <c:pt idx="96">
                  <c:v>0.90600000000000003</c:v>
                </c:pt>
                <c:pt idx="97">
                  <c:v>0.90600000000000003</c:v>
                </c:pt>
                <c:pt idx="98">
                  <c:v>0.90600000000000003</c:v>
                </c:pt>
                <c:pt idx="99">
                  <c:v>0.90600000000000003</c:v>
                </c:pt>
                <c:pt idx="100">
                  <c:v>0.90600000000000003</c:v>
                </c:pt>
                <c:pt idx="101">
                  <c:v>0.90600000000000003</c:v>
                </c:pt>
                <c:pt idx="102">
                  <c:v>0.90600000000000003</c:v>
                </c:pt>
                <c:pt idx="103">
                  <c:v>0.90600000000000003</c:v>
                </c:pt>
                <c:pt idx="104">
                  <c:v>0.90600000000000003</c:v>
                </c:pt>
                <c:pt idx="105">
                  <c:v>0.90600000000000003</c:v>
                </c:pt>
                <c:pt idx="106">
                  <c:v>0.90600000000000003</c:v>
                </c:pt>
                <c:pt idx="107">
                  <c:v>0.90600000000000003</c:v>
                </c:pt>
                <c:pt idx="108">
                  <c:v>0.90600000000000003</c:v>
                </c:pt>
                <c:pt idx="109">
                  <c:v>0.90600000000000003</c:v>
                </c:pt>
                <c:pt idx="110">
                  <c:v>0.90600000000000003</c:v>
                </c:pt>
                <c:pt idx="111">
                  <c:v>0.90600000000000003</c:v>
                </c:pt>
                <c:pt idx="112">
                  <c:v>0.90600000000000003</c:v>
                </c:pt>
                <c:pt idx="113">
                  <c:v>0.90600000000000003</c:v>
                </c:pt>
                <c:pt idx="114">
                  <c:v>0.90600000000000003</c:v>
                </c:pt>
                <c:pt idx="115">
                  <c:v>0.90600000000000003</c:v>
                </c:pt>
                <c:pt idx="116">
                  <c:v>0.90600000000000003</c:v>
                </c:pt>
                <c:pt idx="117">
                  <c:v>0.90600000000000003</c:v>
                </c:pt>
                <c:pt idx="118">
                  <c:v>0.90600000000000003</c:v>
                </c:pt>
                <c:pt idx="119">
                  <c:v>0.90600000000000003</c:v>
                </c:pt>
                <c:pt idx="120">
                  <c:v>0.90600000000000003</c:v>
                </c:pt>
                <c:pt idx="121">
                  <c:v>0.90600000000000003</c:v>
                </c:pt>
                <c:pt idx="122">
                  <c:v>0.90600000000000003</c:v>
                </c:pt>
                <c:pt idx="123">
                  <c:v>0.90600000000000003</c:v>
                </c:pt>
                <c:pt idx="124">
                  <c:v>0.90500000000000003</c:v>
                </c:pt>
                <c:pt idx="125">
                  <c:v>0.90500000000000003</c:v>
                </c:pt>
                <c:pt idx="126">
                  <c:v>0.90500000000000003</c:v>
                </c:pt>
                <c:pt idx="127">
                  <c:v>0.90500000000000003</c:v>
                </c:pt>
                <c:pt idx="128">
                  <c:v>0.90500000000000003</c:v>
                </c:pt>
                <c:pt idx="129">
                  <c:v>0.90500000000000003</c:v>
                </c:pt>
                <c:pt idx="130">
                  <c:v>0.88300000000000001</c:v>
                </c:pt>
                <c:pt idx="131">
                  <c:v>0.88300000000000001</c:v>
                </c:pt>
                <c:pt idx="132">
                  <c:v>0.88300000000000001</c:v>
                </c:pt>
                <c:pt idx="133">
                  <c:v>0.88300000000000001</c:v>
                </c:pt>
                <c:pt idx="134">
                  <c:v>0.88300000000000001</c:v>
                </c:pt>
                <c:pt idx="135">
                  <c:v>0.88300000000000001</c:v>
                </c:pt>
                <c:pt idx="136">
                  <c:v>0.88300000000000001</c:v>
                </c:pt>
                <c:pt idx="137">
                  <c:v>0.88300000000000001</c:v>
                </c:pt>
                <c:pt idx="138">
                  <c:v>0.88300000000000001</c:v>
                </c:pt>
                <c:pt idx="139">
                  <c:v>0.88300000000000001</c:v>
                </c:pt>
                <c:pt idx="140">
                  <c:v>0.88300000000000001</c:v>
                </c:pt>
                <c:pt idx="141">
                  <c:v>0.88300000000000001</c:v>
                </c:pt>
                <c:pt idx="142">
                  <c:v>0.88300000000000001</c:v>
                </c:pt>
                <c:pt idx="143">
                  <c:v>0.88300000000000001</c:v>
                </c:pt>
                <c:pt idx="144">
                  <c:v>0.88300000000000001</c:v>
                </c:pt>
                <c:pt idx="145">
                  <c:v>0.88300000000000001</c:v>
                </c:pt>
                <c:pt idx="146">
                  <c:v>0.88300000000000001</c:v>
                </c:pt>
                <c:pt idx="147">
                  <c:v>0.88300000000000001</c:v>
                </c:pt>
                <c:pt idx="148">
                  <c:v>0.88300000000000001</c:v>
                </c:pt>
                <c:pt idx="149">
                  <c:v>0.88300000000000001</c:v>
                </c:pt>
                <c:pt idx="150">
                  <c:v>0.88300000000000001</c:v>
                </c:pt>
                <c:pt idx="151">
                  <c:v>0.88300000000000001</c:v>
                </c:pt>
                <c:pt idx="152">
                  <c:v>0.88300000000000001</c:v>
                </c:pt>
                <c:pt idx="153">
                  <c:v>0.88300000000000001</c:v>
                </c:pt>
                <c:pt idx="154">
                  <c:v>0.88300000000000001</c:v>
                </c:pt>
                <c:pt idx="155">
                  <c:v>0.88300000000000001</c:v>
                </c:pt>
                <c:pt idx="156">
                  <c:v>0.88300000000000001</c:v>
                </c:pt>
                <c:pt idx="157">
                  <c:v>0.88300000000000001</c:v>
                </c:pt>
                <c:pt idx="158">
                  <c:v>0.88300000000000001</c:v>
                </c:pt>
                <c:pt idx="159">
                  <c:v>0.88300000000000001</c:v>
                </c:pt>
                <c:pt idx="160">
                  <c:v>0.88300000000000001</c:v>
                </c:pt>
                <c:pt idx="161">
                  <c:v>0.88200000000000001</c:v>
                </c:pt>
                <c:pt idx="162">
                  <c:v>0.88200000000000001</c:v>
                </c:pt>
                <c:pt idx="163">
                  <c:v>0.88200000000000001</c:v>
                </c:pt>
                <c:pt idx="164">
                  <c:v>0.88200000000000001</c:v>
                </c:pt>
                <c:pt idx="165">
                  <c:v>0.88200000000000001</c:v>
                </c:pt>
                <c:pt idx="166">
                  <c:v>0.88200000000000001</c:v>
                </c:pt>
                <c:pt idx="167">
                  <c:v>0.88200000000000001</c:v>
                </c:pt>
                <c:pt idx="168">
                  <c:v>0.88200000000000001</c:v>
                </c:pt>
                <c:pt idx="169">
                  <c:v>0.88200000000000001</c:v>
                </c:pt>
                <c:pt idx="170">
                  <c:v>0.88200000000000001</c:v>
                </c:pt>
                <c:pt idx="171">
                  <c:v>0.85799999999999998</c:v>
                </c:pt>
                <c:pt idx="172">
                  <c:v>0.85799999999999998</c:v>
                </c:pt>
                <c:pt idx="173">
                  <c:v>0.85799999999999998</c:v>
                </c:pt>
                <c:pt idx="174">
                  <c:v>0.85799999999999998</c:v>
                </c:pt>
                <c:pt idx="175">
                  <c:v>0.85799999999999998</c:v>
                </c:pt>
                <c:pt idx="176">
                  <c:v>0.85799999999999998</c:v>
                </c:pt>
                <c:pt idx="177">
                  <c:v>0.85799999999999998</c:v>
                </c:pt>
                <c:pt idx="178">
                  <c:v>0.85699999999999998</c:v>
                </c:pt>
                <c:pt idx="179">
                  <c:v>0.85699999999999998</c:v>
                </c:pt>
                <c:pt idx="180">
                  <c:v>0.85699999999999998</c:v>
                </c:pt>
                <c:pt idx="181">
                  <c:v>0.85799999999999998</c:v>
                </c:pt>
                <c:pt idx="182">
                  <c:v>0.85799999999999998</c:v>
                </c:pt>
                <c:pt idx="183">
                  <c:v>0.85799999999999998</c:v>
                </c:pt>
                <c:pt idx="184">
                  <c:v>0.85799999999999998</c:v>
                </c:pt>
                <c:pt idx="185">
                  <c:v>0.85799999999999998</c:v>
                </c:pt>
                <c:pt idx="186">
                  <c:v>0.85799999999999998</c:v>
                </c:pt>
                <c:pt idx="187">
                  <c:v>0.85799999999999998</c:v>
                </c:pt>
                <c:pt idx="188">
                  <c:v>0.85799999999999998</c:v>
                </c:pt>
                <c:pt idx="189">
                  <c:v>0.85799999999999998</c:v>
                </c:pt>
                <c:pt idx="190">
                  <c:v>0.85799999999999998</c:v>
                </c:pt>
                <c:pt idx="191">
                  <c:v>0.85799999999999998</c:v>
                </c:pt>
                <c:pt idx="192">
                  <c:v>0.85699999999999998</c:v>
                </c:pt>
                <c:pt idx="193">
                  <c:v>0.85699999999999998</c:v>
                </c:pt>
                <c:pt idx="194">
                  <c:v>0.85699999999999998</c:v>
                </c:pt>
                <c:pt idx="195">
                  <c:v>0.85699999999999998</c:v>
                </c:pt>
                <c:pt idx="196">
                  <c:v>0.85699999999999998</c:v>
                </c:pt>
                <c:pt idx="197">
                  <c:v>0.85699999999999998</c:v>
                </c:pt>
                <c:pt idx="198">
                  <c:v>0.85699999999999998</c:v>
                </c:pt>
                <c:pt idx="199">
                  <c:v>0.85699999999999998</c:v>
                </c:pt>
                <c:pt idx="200">
                  <c:v>0.85699999999999998</c:v>
                </c:pt>
                <c:pt idx="201">
                  <c:v>0.85699999999999998</c:v>
                </c:pt>
                <c:pt idx="202">
                  <c:v>0.85699999999999998</c:v>
                </c:pt>
                <c:pt idx="203">
                  <c:v>0.85699999999999998</c:v>
                </c:pt>
                <c:pt idx="204">
                  <c:v>0.85699999999999998</c:v>
                </c:pt>
                <c:pt idx="205">
                  <c:v>0.85699999999999998</c:v>
                </c:pt>
                <c:pt idx="206">
                  <c:v>0.85699999999999998</c:v>
                </c:pt>
                <c:pt idx="207">
                  <c:v>0.85699999999999998</c:v>
                </c:pt>
                <c:pt idx="208">
                  <c:v>0.85699999999999998</c:v>
                </c:pt>
                <c:pt idx="209">
                  <c:v>0.85699999999999998</c:v>
                </c:pt>
                <c:pt idx="210">
                  <c:v>0.85699999999999998</c:v>
                </c:pt>
                <c:pt idx="211">
                  <c:v>0.85699999999999998</c:v>
                </c:pt>
                <c:pt idx="212">
                  <c:v>0.85699999999999998</c:v>
                </c:pt>
                <c:pt idx="213">
                  <c:v>0.85699999999999998</c:v>
                </c:pt>
                <c:pt idx="214">
                  <c:v>0.85699999999999998</c:v>
                </c:pt>
                <c:pt idx="215">
                  <c:v>0.85699999999999998</c:v>
                </c:pt>
                <c:pt idx="216">
                  <c:v>0.85699999999999998</c:v>
                </c:pt>
                <c:pt idx="217">
                  <c:v>0.85699999999999998</c:v>
                </c:pt>
                <c:pt idx="218">
                  <c:v>0.85699999999999998</c:v>
                </c:pt>
                <c:pt idx="219">
                  <c:v>0.83099999999999996</c:v>
                </c:pt>
                <c:pt idx="220">
                  <c:v>0.83099999999999996</c:v>
                </c:pt>
                <c:pt idx="221">
                  <c:v>0.83099999999999996</c:v>
                </c:pt>
                <c:pt idx="222">
                  <c:v>0.83099999999999996</c:v>
                </c:pt>
                <c:pt idx="223">
                  <c:v>0.83099999999999996</c:v>
                </c:pt>
                <c:pt idx="224">
                  <c:v>0.83099999999999996</c:v>
                </c:pt>
                <c:pt idx="225">
                  <c:v>0.83099999999999996</c:v>
                </c:pt>
                <c:pt idx="226">
                  <c:v>0.83099999999999996</c:v>
                </c:pt>
                <c:pt idx="227">
                  <c:v>0.83099999999999996</c:v>
                </c:pt>
                <c:pt idx="228">
                  <c:v>0.83099999999999996</c:v>
                </c:pt>
                <c:pt idx="229">
                  <c:v>0.83099999999999996</c:v>
                </c:pt>
                <c:pt idx="230">
                  <c:v>0.83099999999999996</c:v>
                </c:pt>
                <c:pt idx="231">
                  <c:v>0.83099999999999996</c:v>
                </c:pt>
                <c:pt idx="232">
                  <c:v>0.83</c:v>
                </c:pt>
                <c:pt idx="233">
                  <c:v>0.83</c:v>
                </c:pt>
                <c:pt idx="234">
                  <c:v>0.83</c:v>
                </c:pt>
                <c:pt idx="235">
                  <c:v>0.83099999999999996</c:v>
                </c:pt>
                <c:pt idx="236">
                  <c:v>0.83099999999999996</c:v>
                </c:pt>
                <c:pt idx="237">
                  <c:v>0.83099999999999996</c:v>
                </c:pt>
                <c:pt idx="238">
                  <c:v>0.83</c:v>
                </c:pt>
                <c:pt idx="239">
                  <c:v>0.83</c:v>
                </c:pt>
                <c:pt idx="240">
                  <c:v>0.83</c:v>
                </c:pt>
                <c:pt idx="241">
                  <c:v>0.83</c:v>
                </c:pt>
                <c:pt idx="242">
                  <c:v>0.83099999999999996</c:v>
                </c:pt>
                <c:pt idx="243">
                  <c:v>0.83</c:v>
                </c:pt>
                <c:pt idx="244">
                  <c:v>0.83</c:v>
                </c:pt>
                <c:pt idx="245">
                  <c:v>0.83</c:v>
                </c:pt>
                <c:pt idx="246">
                  <c:v>0.83</c:v>
                </c:pt>
                <c:pt idx="247">
                  <c:v>0.83</c:v>
                </c:pt>
                <c:pt idx="248">
                  <c:v>0.83</c:v>
                </c:pt>
                <c:pt idx="249">
                  <c:v>0.83</c:v>
                </c:pt>
                <c:pt idx="250">
                  <c:v>0.83</c:v>
                </c:pt>
                <c:pt idx="251">
                  <c:v>0.83</c:v>
                </c:pt>
                <c:pt idx="252">
                  <c:v>0.83</c:v>
                </c:pt>
                <c:pt idx="253">
                  <c:v>0.83</c:v>
                </c:pt>
                <c:pt idx="254">
                  <c:v>0.83</c:v>
                </c:pt>
                <c:pt idx="255">
                  <c:v>0.83</c:v>
                </c:pt>
                <c:pt idx="256">
                  <c:v>0.83</c:v>
                </c:pt>
                <c:pt idx="257">
                  <c:v>0.83</c:v>
                </c:pt>
                <c:pt idx="258">
                  <c:v>0.83</c:v>
                </c:pt>
                <c:pt idx="259">
                  <c:v>0.83</c:v>
                </c:pt>
                <c:pt idx="260">
                  <c:v>0.83</c:v>
                </c:pt>
                <c:pt idx="261">
                  <c:v>0.83</c:v>
                </c:pt>
                <c:pt idx="262">
                  <c:v>0.83</c:v>
                </c:pt>
                <c:pt idx="263">
                  <c:v>0.83</c:v>
                </c:pt>
                <c:pt idx="264">
                  <c:v>0.83</c:v>
                </c:pt>
                <c:pt idx="265">
                  <c:v>0.83</c:v>
                </c:pt>
                <c:pt idx="266">
                  <c:v>0.83</c:v>
                </c:pt>
                <c:pt idx="267">
                  <c:v>0.83</c:v>
                </c:pt>
                <c:pt idx="268">
                  <c:v>0.83</c:v>
                </c:pt>
                <c:pt idx="269">
                  <c:v>0.83</c:v>
                </c:pt>
                <c:pt idx="270">
                  <c:v>0.83</c:v>
                </c:pt>
                <c:pt idx="271">
                  <c:v>0.83</c:v>
                </c:pt>
                <c:pt idx="272">
                  <c:v>0.83</c:v>
                </c:pt>
                <c:pt idx="273">
                  <c:v>0.82899999999999996</c:v>
                </c:pt>
                <c:pt idx="274">
                  <c:v>0.82899999999999996</c:v>
                </c:pt>
                <c:pt idx="275">
                  <c:v>0.82899999999999996</c:v>
                </c:pt>
                <c:pt idx="276">
                  <c:v>0.80100000000000005</c:v>
                </c:pt>
                <c:pt idx="277">
                  <c:v>0.80100000000000005</c:v>
                </c:pt>
                <c:pt idx="278">
                  <c:v>0.80100000000000005</c:v>
                </c:pt>
                <c:pt idx="279">
                  <c:v>0.80100000000000005</c:v>
                </c:pt>
                <c:pt idx="280">
                  <c:v>0.80100000000000005</c:v>
                </c:pt>
                <c:pt idx="281">
                  <c:v>0.80100000000000005</c:v>
                </c:pt>
                <c:pt idx="282">
                  <c:v>0.80100000000000005</c:v>
                </c:pt>
                <c:pt idx="283">
                  <c:v>0.80100000000000005</c:v>
                </c:pt>
                <c:pt idx="284">
                  <c:v>0.80100000000000005</c:v>
                </c:pt>
                <c:pt idx="285">
                  <c:v>0.80100000000000005</c:v>
                </c:pt>
                <c:pt idx="286">
                  <c:v>0.80100000000000005</c:v>
                </c:pt>
                <c:pt idx="287">
                  <c:v>0.80100000000000005</c:v>
                </c:pt>
                <c:pt idx="288">
                  <c:v>0.80100000000000005</c:v>
                </c:pt>
                <c:pt idx="289">
                  <c:v>0.80100000000000005</c:v>
                </c:pt>
                <c:pt idx="290">
                  <c:v>0.80100000000000005</c:v>
                </c:pt>
                <c:pt idx="291">
                  <c:v>0.80100000000000005</c:v>
                </c:pt>
                <c:pt idx="292">
                  <c:v>0.80100000000000005</c:v>
                </c:pt>
                <c:pt idx="293">
                  <c:v>0.80100000000000005</c:v>
                </c:pt>
                <c:pt idx="294">
                  <c:v>0.80100000000000005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0.79900000000000004</c:v>
                </c:pt>
                <c:pt idx="318">
                  <c:v>0.79900000000000004</c:v>
                </c:pt>
                <c:pt idx="319">
                  <c:v>0.79900000000000004</c:v>
                </c:pt>
                <c:pt idx="320">
                  <c:v>0.79900000000000004</c:v>
                </c:pt>
                <c:pt idx="321">
                  <c:v>0.79900000000000004</c:v>
                </c:pt>
                <c:pt idx="322">
                  <c:v>0.79900000000000004</c:v>
                </c:pt>
                <c:pt idx="323">
                  <c:v>0.79900000000000004</c:v>
                </c:pt>
                <c:pt idx="324">
                  <c:v>0.79900000000000004</c:v>
                </c:pt>
                <c:pt idx="325">
                  <c:v>0.79900000000000004</c:v>
                </c:pt>
                <c:pt idx="326">
                  <c:v>0.79900000000000004</c:v>
                </c:pt>
                <c:pt idx="327">
                  <c:v>0.79900000000000004</c:v>
                </c:pt>
                <c:pt idx="328">
                  <c:v>0.79900000000000004</c:v>
                </c:pt>
                <c:pt idx="329">
                  <c:v>0.76200000000000001</c:v>
                </c:pt>
                <c:pt idx="330">
                  <c:v>0.76200000000000001</c:v>
                </c:pt>
                <c:pt idx="331">
                  <c:v>0.76200000000000001</c:v>
                </c:pt>
                <c:pt idx="332">
                  <c:v>0.76100000000000001</c:v>
                </c:pt>
                <c:pt idx="333">
                  <c:v>0.76100000000000001</c:v>
                </c:pt>
                <c:pt idx="334">
                  <c:v>0.76100000000000001</c:v>
                </c:pt>
                <c:pt idx="335">
                  <c:v>0.76100000000000001</c:v>
                </c:pt>
                <c:pt idx="336">
                  <c:v>0.76100000000000001</c:v>
                </c:pt>
                <c:pt idx="337">
                  <c:v>0.76100000000000001</c:v>
                </c:pt>
                <c:pt idx="338">
                  <c:v>0.76100000000000001</c:v>
                </c:pt>
                <c:pt idx="339">
                  <c:v>0.76100000000000001</c:v>
                </c:pt>
                <c:pt idx="340">
                  <c:v>0.76100000000000001</c:v>
                </c:pt>
                <c:pt idx="341">
                  <c:v>0.76100000000000001</c:v>
                </c:pt>
                <c:pt idx="342">
                  <c:v>0.76100000000000001</c:v>
                </c:pt>
                <c:pt idx="343">
                  <c:v>0.76100000000000001</c:v>
                </c:pt>
                <c:pt idx="344">
                  <c:v>0.76100000000000001</c:v>
                </c:pt>
                <c:pt idx="345">
                  <c:v>0.76100000000000001</c:v>
                </c:pt>
                <c:pt idx="346">
                  <c:v>0.76100000000000001</c:v>
                </c:pt>
                <c:pt idx="347">
                  <c:v>0.76100000000000001</c:v>
                </c:pt>
                <c:pt idx="348">
                  <c:v>0.76100000000000001</c:v>
                </c:pt>
                <c:pt idx="349">
                  <c:v>0.76100000000000001</c:v>
                </c:pt>
                <c:pt idx="350">
                  <c:v>0.76100000000000001</c:v>
                </c:pt>
                <c:pt idx="351">
                  <c:v>0.76</c:v>
                </c:pt>
                <c:pt idx="352">
                  <c:v>0.76</c:v>
                </c:pt>
                <c:pt idx="353">
                  <c:v>0.76</c:v>
                </c:pt>
                <c:pt idx="354">
                  <c:v>0.76</c:v>
                </c:pt>
                <c:pt idx="355">
                  <c:v>0.76</c:v>
                </c:pt>
                <c:pt idx="356">
                  <c:v>0.76</c:v>
                </c:pt>
                <c:pt idx="357">
                  <c:v>0.76</c:v>
                </c:pt>
                <c:pt idx="358">
                  <c:v>0.76</c:v>
                </c:pt>
                <c:pt idx="359">
                  <c:v>0.76</c:v>
                </c:pt>
                <c:pt idx="360">
                  <c:v>0.76</c:v>
                </c:pt>
                <c:pt idx="361">
                  <c:v>0.76</c:v>
                </c:pt>
                <c:pt idx="362">
                  <c:v>0.76</c:v>
                </c:pt>
                <c:pt idx="363">
                  <c:v>0.76</c:v>
                </c:pt>
                <c:pt idx="364">
                  <c:v>0.76</c:v>
                </c:pt>
                <c:pt idx="365">
                  <c:v>0.76</c:v>
                </c:pt>
                <c:pt idx="366">
                  <c:v>0.76</c:v>
                </c:pt>
                <c:pt idx="367">
                  <c:v>0.76</c:v>
                </c:pt>
                <c:pt idx="368">
                  <c:v>0.76</c:v>
                </c:pt>
                <c:pt idx="369">
                  <c:v>0.76</c:v>
                </c:pt>
                <c:pt idx="370">
                  <c:v>0.76</c:v>
                </c:pt>
                <c:pt idx="371">
                  <c:v>0.76</c:v>
                </c:pt>
                <c:pt idx="372">
                  <c:v>0.76</c:v>
                </c:pt>
                <c:pt idx="373">
                  <c:v>0.76</c:v>
                </c:pt>
                <c:pt idx="374">
                  <c:v>0.75900000000000001</c:v>
                </c:pt>
                <c:pt idx="375">
                  <c:v>0.75900000000000001</c:v>
                </c:pt>
                <c:pt idx="376">
                  <c:v>0.75900000000000001</c:v>
                </c:pt>
                <c:pt idx="377">
                  <c:v>0.75900000000000001</c:v>
                </c:pt>
                <c:pt idx="378">
                  <c:v>0.75900000000000001</c:v>
                </c:pt>
                <c:pt idx="379">
                  <c:v>0.75900000000000001</c:v>
                </c:pt>
                <c:pt idx="380">
                  <c:v>0.75900000000000001</c:v>
                </c:pt>
                <c:pt idx="381">
                  <c:v>0.75900000000000001</c:v>
                </c:pt>
                <c:pt idx="382">
                  <c:v>0.75900000000000001</c:v>
                </c:pt>
                <c:pt idx="383">
                  <c:v>0.75900000000000001</c:v>
                </c:pt>
                <c:pt idx="384">
                  <c:v>0.75900000000000001</c:v>
                </c:pt>
                <c:pt idx="385">
                  <c:v>0.75900000000000001</c:v>
                </c:pt>
                <c:pt idx="386">
                  <c:v>0.75900000000000001</c:v>
                </c:pt>
                <c:pt idx="387">
                  <c:v>0.75900000000000001</c:v>
                </c:pt>
                <c:pt idx="388">
                  <c:v>0.75900000000000001</c:v>
                </c:pt>
                <c:pt idx="389">
                  <c:v>0.75900000000000001</c:v>
                </c:pt>
                <c:pt idx="390">
                  <c:v>0.75900000000000001</c:v>
                </c:pt>
                <c:pt idx="391">
                  <c:v>0.75900000000000001</c:v>
                </c:pt>
                <c:pt idx="392">
                  <c:v>0.75900000000000001</c:v>
                </c:pt>
                <c:pt idx="393">
                  <c:v>0.75900000000000001</c:v>
                </c:pt>
                <c:pt idx="394">
                  <c:v>0.75800000000000001</c:v>
                </c:pt>
                <c:pt idx="395">
                  <c:v>0.75800000000000001</c:v>
                </c:pt>
                <c:pt idx="396">
                  <c:v>0.75800000000000001</c:v>
                </c:pt>
                <c:pt idx="397">
                  <c:v>0.71899999999999997</c:v>
                </c:pt>
                <c:pt idx="398">
                  <c:v>0.71899999999999997</c:v>
                </c:pt>
                <c:pt idx="399">
                  <c:v>0.71899999999999997</c:v>
                </c:pt>
                <c:pt idx="400">
                  <c:v>0.71899999999999997</c:v>
                </c:pt>
                <c:pt idx="401">
                  <c:v>0.71899999999999997</c:v>
                </c:pt>
                <c:pt idx="402">
                  <c:v>0.71799999999999997</c:v>
                </c:pt>
                <c:pt idx="403">
                  <c:v>0.71799999999999997</c:v>
                </c:pt>
                <c:pt idx="404">
                  <c:v>0.71799999999999997</c:v>
                </c:pt>
                <c:pt idx="405">
                  <c:v>0.71799999999999997</c:v>
                </c:pt>
                <c:pt idx="406">
                  <c:v>0.71799999999999997</c:v>
                </c:pt>
                <c:pt idx="407">
                  <c:v>0.71899999999999997</c:v>
                </c:pt>
                <c:pt idx="408">
                  <c:v>0.71899999999999997</c:v>
                </c:pt>
                <c:pt idx="409">
                  <c:v>0.71799999999999997</c:v>
                </c:pt>
                <c:pt idx="410">
                  <c:v>0.71799999999999997</c:v>
                </c:pt>
                <c:pt idx="411">
                  <c:v>0.71799999999999997</c:v>
                </c:pt>
                <c:pt idx="412">
                  <c:v>0.71799999999999997</c:v>
                </c:pt>
                <c:pt idx="413">
                  <c:v>0.71799999999999997</c:v>
                </c:pt>
                <c:pt idx="414">
                  <c:v>0.71799999999999997</c:v>
                </c:pt>
                <c:pt idx="415">
                  <c:v>0.71799999999999997</c:v>
                </c:pt>
                <c:pt idx="416">
                  <c:v>0.71799999999999997</c:v>
                </c:pt>
                <c:pt idx="417">
                  <c:v>0.71799999999999997</c:v>
                </c:pt>
                <c:pt idx="418">
                  <c:v>0.71799999999999997</c:v>
                </c:pt>
                <c:pt idx="419">
                  <c:v>0.71799999999999997</c:v>
                </c:pt>
                <c:pt idx="420">
                  <c:v>0.71799999999999997</c:v>
                </c:pt>
                <c:pt idx="421">
                  <c:v>0.71799999999999997</c:v>
                </c:pt>
                <c:pt idx="422">
                  <c:v>0.71799999999999997</c:v>
                </c:pt>
                <c:pt idx="423">
                  <c:v>0.71799999999999997</c:v>
                </c:pt>
                <c:pt idx="424">
                  <c:v>0.71799999999999997</c:v>
                </c:pt>
                <c:pt idx="425">
                  <c:v>0.71799999999999997</c:v>
                </c:pt>
                <c:pt idx="426">
                  <c:v>0.71799999999999997</c:v>
                </c:pt>
                <c:pt idx="427">
                  <c:v>0.71799999999999997</c:v>
                </c:pt>
                <c:pt idx="428">
                  <c:v>0.71799999999999997</c:v>
                </c:pt>
                <c:pt idx="429">
                  <c:v>0.71799999999999997</c:v>
                </c:pt>
                <c:pt idx="430">
                  <c:v>0.71799999999999997</c:v>
                </c:pt>
                <c:pt idx="431">
                  <c:v>0.71799999999999997</c:v>
                </c:pt>
                <c:pt idx="432">
                  <c:v>0.71799999999999997</c:v>
                </c:pt>
                <c:pt idx="433">
                  <c:v>0.71799999999999997</c:v>
                </c:pt>
                <c:pt idx="434">
                  <c:v>0.71799999999999997</c:v>
                </c:pt>
                <c:pt idx="435">
                  <c:v>0.71799999999999997</c:v>
                </c:pt>
                <c:pt idx="436">
                  <c:v>0.71799999999999997</c:v>
                </c:pt>
                <c:pt idx="437">
                  <c:v>0.71799999999999997</c:v>
                </c:pt>
                <c:pt idx="438">
                  <c:v>0.71799999999999997</c:v>
                </c:pt>
                <c:pt idx="439">
                  <c:v>0.71799999999999997</c:v>
                </c:pt>
                <c:pt idx="440">
                  <c:v>0.71799999999999997</c:v>
                </c:pt>
                <c:pt idx="441">
                  <c:v>0.71799999999999997</c:v>
                </c:pt>
                <c:pt idx="442">
                  <c:v>0.71799999999999997</c:v>
                </c:pt>
                <c:pt idx="443">
                  <c:v>0.71799999999999997</c:v>
                </c:pt>
                <c:pt idx="444">
                  <c:v>0.71799999999999997</c:v>
                </c:pt>
                <c:pt idx="445">
                  <c:v>0.71799999999999997</c:v>
                </c:pt>
                <c:pt idx="446">
                  <c:v>0.71699999999999997</c:v>
                </c:pt>
                <c:pt idx="447">
                  <c:v>0.71699999999999997</c:v>
                </c:pt>
                <c:pt idx="448">
                  <c:v>0.71699999999999997</c:v>
                </c:pt>
                <c:pt idx="449">
                  <c:v>0.71699999999999997</c:v>
                </c:pt>
                <c:pt idx="450">
                  <c:v>0.71699999999999997</c:v>
                </c:pt>
                <c:pt idx="451">
                  <c:v>0.71699999999999997</c:v>
                </c:pt>
                <c:pt idx="452">
                  <c:v>0.71699999999999997</c:v>
                </c:pt>
                <c:pt idx="453">
                  <c:v>0.71699999999999997</c:v>
                </c:pt>
                <c:pt idx="454">
                  <c:v>0.71699999999999997</c:v>
                </c:pt>
                <c:pt idx="455">
                  <c:v>0.71699999999999997</c:v>
                </c:pt>
                <c:pt idx="456">
                  <c:v>0.71699999999999997</c:v>
                </c:pt>
                <c:pt idx="457">
                  <c:v>0.71699999999999997</c:v>
                </c:pt>
                <c:pt idx="458">
                  <c:v>0.71699999999999997</c:v>
                </c:pt>
                <c:pt idx="459">
                  <c:v>0.71699999999999997</c:v>
                </c:pt>
                <c:pt idx="460">
                  <c:v>0.71699999999999997</c:v>
                </c:pt>
                <c:pt idx="461">
                  <c:v>0.71699999999999997</c:v>
                </c:pt>
                <c:pt idx="462">
                  <c:v>0.71599999999999997</c:v>
                </c:pt>
                <c:pt idx="463">
                  <c:v>0.71599999999999997</c:v>
                </c:pt>
                <c:pt idx="464">
                  <c:v>0.71599999999999997</c:v>
                </c:pt>
                <c:pt idx="465">
                  <c:v>0.71599999999999997</c:v>
                </c:pt>
                <c:pt idx="466">
                  <c:v>0.71599999999999997</c:v>
                </c:pt>
                <c:pt idx="467">
                  <c:v>0.71599999999999997</c:v>
                </c:pt>
                <c:pt idx="468">
                  <c:v>0.71599999999999997</c:v>
                </c:pt>
                <c:pt idx="469">
                  <c:v>0.71599999999999997</c:v>
                </c:pt>
                <c:pt idx="470">
                  <c:v>0.71599999999999997</c:v>
                </c:pt>
                <c:pt idx="471">
                  <c:v>0.71599999999999997</c:v>
                </c:pt>
                <c:pt idx="472">
                  <c:v>0.71599999999999997</c:v>
                </c:pt>
                <c:pt idx="473">
                  <c:v>0.71599999999999997</c:v>
                </c:pt>
                <c:pt idx="474">
                  <c:v>0.71599999999999997</c:v>
                </c:pt>
                <c:pt idx="475">
                  <c:v>0.71599999999999997</c:v>
                </c:pt>
                <c:pt idx="476">
                  <c:v>0.71599999999999997</c:v>
                </c:pt>
                <c:pt idx="477">
                  <c:v>0.71599999999999997</c:v>
                </c:pt>
                <c:pt idx="478">
                  <c:v>0.71599999999999997</c:v>
                </c:pt>
                <c:pt idx="479">
                  <c:v>0.71499999999999997</c:v>
                </c:pt>
                <c:pt idx="480">
                  <c:v>0.71499999999999997</c:v>
                </c:pt>
                <c:pt idx="481">
                  <c:v>0.71499999999999997</c:v>
                </c:pt>
                <c:pt idx="482">
                  <c:v>0.71499999999999997</c:v>
                </c:pt>
                <c:pt idx="483">
                  <c:v>0.71499999999999997</c:v>
                </c:pt>
                <c:pt idx="484">
                  <c:v>0.71499999999999997</c:v>
                </c:pt>
                <c:pt idx="485">
                  <c:v>0.71499999999999997</c:v>
                </c:pt>
                <c:pt idx="486">
                  <c:v>0.71499999999999997</c:v>
                </c:pt>
                <c:pt idx="487">
                  <c:v>0.71499999999999997</c:v>
                </c:pt>
                <c:pt idx="488">
                  <c:v>0.71499999999999997</c:v>
                </c:pt>
                <c:pt idx="489">
                  <c:v>0.71499999999999997</c:v>
                </c:pt>
                <c:pt idx="490">
                  <c:v>0.71499999999999997</c:v>
                </c:pt>
                <c:pt idx="491">
                  <c:v>0.71499999999999997</c:v>
                </c:pt>
                <c:pt idx="492">
                  <c:v>0.71499999999999997</c:v>
                </c:pt>
                <c:pt idx="493">
                  <c:v>0.71499999999999997</c:v>
                </c:pt>
                <c:pt idx="494">
                  <c:v>0.71499999999999997</c:v>
                </c:pt>
                <c:pt idx="495">
                  <c:v>0.71499999999999997</c:v>
                </c:pt>
                <c:pt idx="496">
                  <c:v>0.71499999999999997</c:v>
                </c:pt>
                <c:pt idx="497">
                  <c:v>0.71399999999999997</c:v>
                </c:pt>
                <c:pt idx="498">
                  <c:v>0.71399999999999997</c:v>
                </c:pt>
                <c:pt idx="499">
                  <c:v>0.71399999999999997</c:v>
                </c:pt>
                <c:pt idx="500">
                  <c:v>0.71399999999999997</c:v>
                </c:pt>
                <c:pt idx="501">
                  <c:v>0.67600000000000005</c:v>
                </c:pt>
                <c:pt idx="502">
                  <c:v>0.67600000000000005</c:v>
                </c:pt>
                <c:pt idx="503">
                  <c:v>0.67600000000000005</c:v>
                </c:pt>
                <c:pt idx="504">
                  <c:v>0.67600000000000005</c:v>
                </c:pt>
                <c:pt idx="505">
                  <c:v>0.67600000000000005</c:v>
                </c:pt>
                <c:pt idx="506">
                  <c:v>0.67600000000000005</c:v>
                </c:pt>
                <c:pt idx="507">
                  <c:v>0.67600000000000005</c:v>
                </c:pt>
                <c:pt idx="508">
                  <c:v>0.67600000000000005</c:v>
                </c:pt>
                <c:pt idx="509">
                  <c:v>0.67600000000000005</c:v>
                </c:pt>
                <c:pt idx="510">
                  <c:v>0.67600000000000005</c:v>
                </c:pt>
                <c:pt idx="511">
                  <c:v>0.67600000000000005</c:v>
                </c:pt>
                <c:pt idx="512">
                  <c:v>0.67600000000000005</c:v>
                </c:pt>
                <c:pt idx="513">
                  <c:v>0.67600000000000005</c:v>
                </c:pt>
                <c:pt idx="514">
                  <c:v>0.67600000000000005</c:v>
                </c:pt>
                <c:pt idx="515">
                  <c:v>0.67500000000000004</c:v>
                </c:pt>
                <c:pt idx="516">
                  <c:v>0.67500000000000004</c:v>
                </c:pt>
                <c:pt idx="517">
                  <c:v>0.67500000000000004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0.67500000000000004</c:v>
                </c:pt>
                <c:pt idx="522">
                  <c:v>0.67500000000000004</c:v>
                </c:pt>
                <c:pt idx="523">
                  <c:v>0.67500000000000004</c:v>
                </c:pt>
                <c:pt idx="524">
                  <c:v>0.67500000000000004</c:v>
                </c:pt>
                <c:pt idx="525">
                  <c:v>0.67500000000000004</c:v>
                </c:pt>
                <c:pt idx="526">
                  <c:v>0.67500000000000004</c:v>
                </c:pt>
                <c:pt idx="527">
                  <c:v>0.67500000000000004</c:v>
                </c:pt>
                <c:pt idx="528">
                  <c:v>0.67500000000000004</c:v>
                </c:pt>
                <c:pt idx="529">
                  <c:v>0.67500000000000004</c:v>
                </c:pt>
                <c:pt idx="530">
                  <c:v>0.67500000000000004</c:v>
                </c:pt>
                <c:pt idx="531">
                  <c:v>0.67500000000000004</c:v>
                </c:pt>
                <c:pt idx="532">
                  <c:v>0.67500000000000004</c:v>
                </c:pt>
                <c:pt idx="533">
                  <c:v>0.67500000000000004</c:v>
                </c:pt>
                <c:pt idx="534">
                  <c:v>0.67500000000000004</c:v>
                </c:pt>
                <c:pt idx="535">
                  <c:v>0.67500000000000004</c:v>
                </c:pt>
                <c:pt idx="536">
                  <c:v>0.67500000000000004</c:v>
                </c:pt>
                <c:pt idx="537">
                  <c:v>0.67500000000000004</c:v>
                </c:pt>
                <c:pt idx="538">
                  <c:v>0.67500000000000004</c:v>
                </c:pt>
                <c:pt idx="539">
                  <c:v>0.67500000000000004</c:v>
                </c:pt>
                <c:pt idx="540">
                  <c:v>0.67500000000000004</c:v>
                </c:pt>
                <c:pt idx="541">
                  <c:v>0.67400000000000004</c:v>
                </c:pt>
                <c:pt idx="542">
                  <c:v>0.67400000000000004</c:v>
                </c:pt>
                <c:pt idx="543">
                  <c:v>0.67400000000000004</c:v>
                </c:pt>
                <c:pt idx="544">
                  <c:v>0.67400000000000004</c:v>
                </c:pt>
                <c:pt idx="545">
                  <c:v>0.67400000000000004</c:v>
                </c:pt>
                <c:pt idx="546">
                  <c:v>0.67500000000000004</c:v>
                </c:pt>
                <c:pt idx="547">
                  <c:v>0.67400000000000004</c:v>
                </c:pt>
                <c:pt idx="548">
                  <c:v>0.67400000000000004</c:v>
                </c:pt>
                <c:pt idx="549">
                  <c:v>0.67500000000000004</c:v>
                </c:pt>
                <c:pt idx="550">
                  <c:v>0.67400000000000004</c:v>
                </c:pt>
                <c:pt idx="551">
                  <c:v>0.67400000000000004</c:v>
                </c:pt>
                <c:pt idx="552">
                  <c:v>0.67400000000000004</c:v>
                </c:pt>
                <c:pt idx="553">
                  <c:v>0.67400000000000004</c:v>
                </c:pt>
                <c:pt idx="554">
                  <c:v>0.67400000000000004</c:v>
                </c:pt>
                <c:pt idx="555">
                  <c:v>0.67400000000000004</c:v>
                </c:pt>
                <c:pt idx="556">
                  <c:v>0.67400000000000004</c:v>
                </c:pt>
                <c:pt idx="557">
                  <c:v>0.67400000000000004</c:v>
                </c:pt>
                <c:pt idx="558">
                  <c:v>0.67400000000000004</c:v>
                </c:pt>
                <c:pt idx="559">
                  <c:v>0.67400000000000004</c:v>
                </c:pt>
                <c:pt idx="560">
                  <c:v>0.67400000000000004</c:v>
                </c:pt>
                <c:pt idx="561">
                  <c:v>0.67400000000000004</c:v>
                </c:pt>
                <c:pt idx="562">
                  <c:v>0.67400000000000004</c:v>
                </c:pt>
                <c:pt idx="563">
                  <c:v>0.67300000000000004</c:v>
                </c:pt>
                <c:pt idx="564">
                  <c:v>0.67300000000000004</c:v>
                </c:pt>
                <c:pt idx="565">
                  <c:v>0.67300000000000004</c:v>
                </c:pt>
                <c:pt idx="566">
                  <c:v>0.67300000000000004</c:v>
                </c:pt>
                <c:pt idx="567">
                  <c:v>0.67300000000000004</c:v>
                </c:pt>
                <c:pt idx="568">
                  <c:v>0.67300000000000004</c:v>
                </c:pt>
                <c:pt idx="569">
                  <c:v>0.67300000000000004</c:v>
                </c:pt>
                <c:pt idx="570">
                  <c:v>0.67300000000000004</c:v>
                </c:pt>
                <c:pt idx="571">
                  <c:v>0.67300000000000004</c:v>
                </c:pt>
                <c:pt idx="572">
                  <c:v>0.67300000000000004</c:v>
                </c:pt>
                <c:pt idx="573">
                  <c:v>0.67300000000000004</c:v>
                </c:pt>
                <c:pt idx="574">
                  <c:v>0.67300000000000004</c:v>
                </c:pt>
                <c:pt idx="575">
                  <c:v>0.67200000000000004</c:v>
                </c:pt>
                <c:pt idx="576">
                  <c:v>0.67200000000000004</c:v>
                </c:pt>
                <c:pt idx="577">
                  <c:v>0.67200000000000004</c:v>
                </c:pt>
                <c:pt idx="578">
                  <c:v>0.67200000000000004</c:v>
                </c:pt>
                <c:pt idx="579">
                  <c:v>0.67200000000000004</c:v>
                </c:pt>
                <c:pt idx="580">
                  <c:v>0.67200000000000004</c:v>
                </c:pt>
                <c:pt idx="581">
                  <c:v>0.67200000000000004</c:v>
                </c:pt>
                <c:pt idx="582">
                  <c:v>0.67200000000000004</c:v>
                </c:pt>
                <c:pt idx="583">
                  <c:v>0.67200000000000004</c:v>
                </c:pt>
                <c:pt idx="584">
                  <c:v>0.67200000000000004</c:v>
                </c:pt>
                <c:pt idx="585">
                  <c:v>0.67200000000000004</c:v>
                </c:pt>
                <c:pt idx="586">
                  <c:v>0.67200000000000004</c:v>
                </c:pt>
                <c:pt idx="587">
                  <c:v>0.67200000000000004</c:v>
                </c:pt>
                <c:pt idx="588">
                  <c:v>0.67200000000000004</c:v>
                </c:pt>
                <c:pt idx="589">
                  <c:v>0.63400000000000001</c:v>
                </c:pt>
                <c:pt idx="590">
                  <c:v>0.63300000000000001</c:v>
                </c:pt>
                <c:pt idx="591">
                  <c:v>0.63400000000000001</c:v>
                </c:pt>
                <c:pt idx="592">
                  <c:v>0.63400000000000001</c:v>
                </c:pt>
                <c:pt idx="593">
                  <c:v>0.63300000000000001</c:v>
                </c:pt>
                <c:pt idx="594">
                  <c:v>0.63300000000000001</c:v>
                </c:pt>
                <c:pt idx="595">
                  <c:v>0.63300000000000001</c:v>
                </c:pt>
                <c:pt idx="596">
                  <c:v>0.63300000000000001</c:v>
                </c:pt>
                <c:pt idx="597">
                  <c:v>0.63300000000000001</c:v>
                </c:pt>
                <c:pt idx="598">
                  <c:v>0.63300000000000001</c:v>
                </c:pt>
                <c:pt idx="599">
                  <c:v>0.63300000000000001</c:v>
                </c:pt>
                <c:pt idx="600">
                  <c:v>0.63300000000000001</c:v>
                </c:pt>
                <c:pt idx="601">
                  <c:v>0.63300000000000001</c:v>
                </c:pt>
                <c:pt idx="602">
                  <c:v>0.63300000000000001</c:v>
                </c:pt>
                <c:pt idx="603">
                  <c:v>0.63300000000000001</c:v>
                </c:pt>
                <c:pt idx="604">
                  <c:v>0.63300000000000001</c:v>
                </c:pt>
                <c:pt idx="605">
                  <c:v>0.63200000000000001</c:v>
                </c:pt>
                <c:pt idx="606">
                  <c:v>0.63200000000000001</c:v>
                </c:pt>
                <c:pt idx="607">
                  <c:v>0.63200000000000001</c:v>
                </c:pt>
                <c:pt idx="608">
                  <c:v>0.63200000000000001</c:v>
                </c:pt>
                <c:pt idx="609">
                  <c:v>0.63200000000000001</c:v>
                </c:pt>
                <c:pt idx="610">
                  <c:v>0.63200000000000001</c:v>
                </c:pt>
                <c:pt idx="611">
                  <c:v>0.63200000000000001</c:v>
                </c:pt>
                <c:pt idx="612">
                  <c:v>0.63200000000000001</c:v>
                </c:pt>
                <c:pt idx="613">
                  <c:v>0.63200000000000001</c:v>
                </c:pt>
                <c:pt idx="614">
                  <c:v>0.63200000000000001</c:v>
                </c:pt>
                <c:pt idx="615">
                  <c:v>0.63200000000000001</c:v>
                </c:pt>
                <c:pt idx="616">
                  <c:v>0.63200000000000001</c:v>
                </c:pt>
                <c:pt idx="617">
                  <c:v>0.63200000000000001</c:v>
                </c:pt>
                <c:pt idx="618">
                  <c:v>0.63200000000000001</c:v>
                </c:pt>
                <c:pt idx="619">
                  <c:v>0.63200000000000001</c:v>
                </c:pt>
                <c:pt idx="620">
                  <c:v>0.63200000000000001</c:v>
                </c:pt>
                <c:pt idx="621">
                  <c:v>0.63200000000000001</c:v>
                </c:pt>
                <c:pt idx="622">
                  <c:v>0.63200000000000001</c:v>
                </c:pt>
                <c:pt idx="623">
                  <c:v>0.63200000000000001</c:v>
                </c:pt>
                <c:pt idx="624">
                  <c:v>0.63200000000000001</c:v>
                </c:pt>
                <c:pt idx="625">
                  <c:v>0.63200000000000001</c:v>
                </c:pt>
                <c:pt idx="626">
                  <c:v>0.63200000000000001</c:v>
                </c:pt>
                <c:pt idx="627">
                  <c:v>0.63200000000000001</c:v>
                </c:pt>
                <c:pt idx="628">
                  <c:v>0.63200000000000001</c:v>
                </c:pt>
                <c:pt idx="629">
                  <c:v>0.63200000000000001</c:v>
                </c:pt>
                <c:pt idx="630">
                  <c:v>0.63200000000000001</c:v>
                </c:pt>
                <c:pt idx="631">
                  <c:v>0.63200000000000001</c:v>
                </c:pt>
                <c:pt idx="632">
                  <c:v>0.63200000000000001</c:v>
                </c:pt>
                <c:pt idx="633">
                  <c:v>0.63100000000000001</c:v>
                </c:pt>
                <c:pt idx="634">
                  <c:v>0.63100000000000001</c:v>
                </c:pt>
                <c:pt idx="635">
                  <c:v>0.63100000000000001</c:v>
                </c:pt>
                <c:pt idx="636">
                  <c:v>0.63100000000000001</c:v>
                </c:pt>
                <c:pt idx="637">
                  <c:v>0.63100000000000001</c:v>
                </c:pt>
                <c:pt idx="638">
                  <c:v>0.63100000000000001</c:v>
                </c:pt>
                <c:pt idx="639">
                  <c:v>0.63100000000000001</c:v>
                </c:pt>
                <c:pt idx="640">
                  <c:v>0.63100000000000001</c:v>
                </c:pt>
                <c:pt idx="641">
                  <c:v>0.63100000000000001</c:v>
                </c:pt>
                <c:pt idx="642">
                  <c:v>0.63100000000000001</c:v>
                </c:pt>
                <c:pt idx="643">
                  <c:v>0.63100000000000001</c:v>
                </c:pt>
                <c:pt idx="644">
                  <c:v>0.63100000000000001</c:v>
                </c:pt>
                <c:pt idx="645">
                  <c:v>0.63100000000000001</c:v>
                </c:pt>
                <c:pt idx="646">
                  <c:v>0.63100000000000001</c:v>
                </c:pt>
                <c:pt idx="647">
                  <c:v>0.63100000000000001</c:v>
                </c:pt>
                <c:pt idx="648">
                  <c:v>0.63100000000000001</c:v>
                </c:pt>
                <c:pt idx="649">
                  <c:v>0.63</c:v>
                </c:pt>
                <c:pt idx="650">
                  <c:v>0.63</c:v>
                </c:pt>
                <c:pt idx="651">
                  <c:v>0.63</c:v>
                </c:pt>
                <c:pt idx="652">
                  <c:v>0.63</c:v>
                </c:pt>
                <c:pt idx="653">
                  <c:v>0.63</c:v>
                </c:pt>
                <c:pt idx="654">
                  <c:v>0.63</c:v>
                </c:pt>
                <c:pt idx="655">
                  <c:v>0.63</c:v>
                </c:pt>
                <c:pt idx="656">
                  <c:v>0.63</c:v>
                </c:pt>
                <c:pt idx="657">
                  <c:v>0.63</c:v>
                </c:pt>
                <c:pt idx="658">
                  <c:v>0.63</c:v>
                </c:pt>
                <c:pt idx="659">
                  <c:v>0.63</c:v>
                </c:pt>
                <c:pt idx="660">
                  <c:v>0.63</c:v>
                </c:pt>
                <c:pt idx="661">
                  <c:v>0.63</c:v>
                </c:pt>
                <c:pt idx="662">
                  <c:v>0.63</c:v>
                </c:pt>
                <c:pt idx="663">
                  <c:v>0.63</c:v>
                </c:pt>
                <c:pt idx="664">
                  <c:v>0.63</c:v>
                </c:pt>
                <c:pt idx="665">
                  <c:v>0.629</c:v>
                </c:pt>
                <c:pt idx="666">
                  <c:v>0.629</c:v>
                </c:pt>
                <c:pt idx="667">
                  <c:v>0.629</c:v>
                </c:pt>
                <c:pt idx="668">
                  <c:v>0.629</c:v>
                </c:pt>
                <c:pt idx="669">
                  <c:v>0.629</c:v>
                </c:pt>
                <c:pt idx="670">
                  <c:v>0.629</c:v>
                </c:pt>
                <c:pt idx="671">
                  <c:v>0.629</c:v>
                </c:pt>
                <c:pt idx="672">
                  <c:v>0.629</c:v>
                </c:pt>
                <c:pt idx="673">
                  <c:v>0.629</c:v>
                </c:pt>
                <c:pt idx="674">
                  <c:v>0.629</c:v>
                </c:pt>
                <c:pt idx="675">
                  <c:v>0.629</c:v>
                </c:pt>
                <c:pt idx="676">
                  <c:v>0.628</c:v>
                </c:pt>
                <c:pt idx="677">
                  <c:v>0.628</c:v>
                </c:pt>
                <c:pt idx="678">
                  <c:v>0.628</c:v>
                </c:pt>
                <c:pt idx="679">
                  <c:v>0.629</c:v>
                </c:pt>
                <c:pt idx="680">
                  <c:v>0.629</c:v>
                </c:pt>
                <c:pt idx="681">
                  <c:v>0.629</c:v>
                </c:pt>
                <c:pt idx="682">
                  <c:v>0.629</c:v>
                </c:pt>
                <c:pt idx="683">
                  <c:v>0.628</c:v>
                </c:pt>
                <c:pt idx="684">
                  <c:v>0.628</c:v>
                </c:pt>
                <c:pt idx="685">
                  <c:v>0.59099999999999997</c:v>
                </c:pt>
                <c:pt idx="686">
                  <c:v>0.59099999999999997</c:v>
                </c:pt>
                <c:pt idx="687">
                  <c:v>0.59099999999999997</c:v>
                </c:pt>
                <c:pt idx="688">
                  <c:v>0.59099999999999997</c:v>
                </c:pt>
                <c:pt idx="689">
                  <c:v>0.59099999999999997</c:v>
                </c:pt>
                <c:pt idx="690">
                  <c:v>0.59099999999999997</c:v>
                </c:pt>
                <c:pt idx="691">
                  <c:v>0.59099999999999997</c:v>
                </c:pt>
                <c:pt idx="692">
                  <c:v>0.59099999999999997</c:v>
                </c:pt>
                <c:pt idx="693">
                  <c:v>0.59099999999999997</c:v>
                </c:pt>
                <c:pt idx="694">
                  <c:v>0.59</c:v>
                </c:pt>
                <c:pt idx="695">
                  <c:v>0.59</c:v>
                </c:pt>
                <c:pt idx="696">
                  <c:v>0.59</c:v>
                </c:pt>
                <c:pt idx="697">
                  <c:v>0.59</c:v>
                </c:pt>
                <c:pt idx="698">
                  <c:v>0.59</c:v>
                </c:pt>
                <c:pt idx="699">
                  <c:v>0.59</c:v>
                </c:pt>
                <c:pt idx="700">
                  <c:v>0.59</c:v>
                </c:pt>
                <c:pt idx="701">
                  <c:v>0.59</c:v>
                </c:pt>
                <c:pt idx="702">
                  <c:v>0.59</c:v>
                </c:pt>
                <c:pt idx="703">
                  <c:v>0.59</c:v>
                </c:pt>
                <c:pt idx="704">
                  <c:v>0.59</c:v>
                </c:pt>
                <c:pt idx="705">
                  <c:v>0.59</c:v>
                </c:pt>
                <c:pt idx="706">
                  <c:v>0.59</c:v>
                </c:pt>
                <c:pt idx="707">
                  <c:v>0.59</c:v>
                </c:pt>
                <c:pt idx="708">
                  <c:v>0.59</c:v>
                </c:pt>
                <c:pt idx="709">
                  <c:v>0.59</c:v>
                </c:pt>
                <c:pt idx="710">
                  <c:v>0.59</c:v>
                </c:pt>
                <c:pt idx="711">
                  <c:v>0.59</c:v>
                </c:pt>
                <c:pt idx="712">
                  <c:v>0.59</c:v>
                </c:pt>
                <c:pt idx="713">
                  <c:v>0.59</c:v>
                </c:pt>
                <c:pt idx="714">
                  <c:v>0.59</c:v>
                </c:pt>
                <c:pt idx="715">
                  <c:v>0.59</c:v>
                </c:pt>
                <c:pt idx="716">
                  <c:v>0.59</c:v>
                </c:pt>
                <c:pt idx="717">
                  <c:v>0.58899999999999997</c:v>
                </c:pt>
                <c:pt idx="718">
                  <c:v>0.58899999999999997</c:v>
                </c:pt>
                <c:pt idx="719">
                  <c:v>0.58899999999999997</c:v>
                </c:pt>
                <c:pt idx="720">
                  <c:v>0.58899999999999997</c:v>
                </c:pt>
                <c:pt idx="721">
                  <c:v>0.58899999999999997</c:v>
                </c:pt>
                <c:pt idx="722">
                  <c:v>0.58899999999999997</c:v>
                </c:pt>
                <c:pt idx="723">
                  <c:v>0.58899999999999997</c:v>
                </c:pt>
                <c:pt idx="724">
                  <c:v>0.58899999999999997</c:v>
                </c:pt>
                <c:pt idx="725">
                  <c:v>0.58899999999999997</c:v>
                </c:pt>
                <c:pt idx="726">
                  <c:v>0.58899999999999997</c:v>
                </c:pt>
                <c:pt idx="727">
                  <c:v>0.58899999999999997</c:v>
                </c:pt>
                <c:pt idx="728">
                  <c:v>0.58899999999999997</c:v>
                </c:pt>
                <c:pt idx="729">
                  <c:v>0.58899999999999997</c:v>
                </c:pt>
                <c:pt idx="730">
                  <c:v>0.58899999999999997</c:v>
                </c:pt>
                <c:pt idx="731">
                  <c:v>0.58899999999999997</c:v>
                </c:pt>
                <c:pt idx="732">
                  <c:v>0.58799999999999997</c:v>
                </c:pt>
                <c:pt idx="733">
                  <c:v>0.58799999999999997</c:v>
                </c:pt>
                <c:pt idx="734">
                  <c:v>0.58799999999999997</c:v>
                </c:pt>
                <c:pt idx="735">
                  <c:v>0.58799999999999997</c:v>
                </c:pt>
                <c:pt idx="736">
                  <c:v>0.58799999999999997</c:v>
                </c:pt>
                <c:pt idx="737">
                  <c:v>0.58799999999999997</c:v>
                </c:pt>
                <c:pt idx="738">
                  <c:v>0.58799999999999997</c:v>
                </c:pt>
                <c:pt idx="739">
                  <c:v>0.58799999999999997</c:v>
                </c:pt>
                <c:pt idx="740">
                  <c:v>0.58799999999999997</c:v>
                </c:pt>
                <c:pt idx="741">
                  <c:v>0.58799999999999997</c:v>
                </c:pt>
                <c:pt idx="742">
                  <c:v>0.58799999999999997</c:v>
                </c:pt>
                <c:pt idx="743">
                  <c:v>0.58799999999999997</c:v>
                </c:pt>
                <c:pt idx="744">
                  <c:v>0.58799999999999997</c:v>
                </c:pt>
                <c:pt idx="745">
                  <c:v>0.58799999999999997</c:v>
                </c:pt>
                <c:pt idx="746">
                  <c:v>0.58799999999999997</c:v>
                </c:pt>
                <c:pt idx="747">
                  <c:v>0.58799999999999997</c:v>
                </c:pt>
                <c:pt idx="748">
                  <c:v>0.58799999999999997</c:v>
                </c:pt>
                <c:pt idx="749">
                  <c:v>0.58799999999999997</c:v>
                </c:pt>
                <c:pt idx="750">
                  <c:v>0.58799999999999997</c:v>
                </c:pt>
                <c:pt idx="751">
                  <c:v>0.58799999999999997</c:v>
                </c:pt>
                <c:pt idx="752">
                  <c:v>0.58799999999999997</c:v>
                </c:pt>
                <c:pt idx="753">
                  <c:v>0.58799999999999997</c:v>
                </c:pt>
                <c:pt idx="754">
                  <c:v>0.58799999999999997</c:v>
                </c:pt>
                <c:pt idx="755">
                  <c:v>0.58799999999999997</c:v>
                </c:pt>
                <c:pt idx="756">
                  <c:v>0.58799999999999997</c:v>
                </c:pt>
                <c:pt idx="757">
                  <c:v>0.58799999999999997</c:v>
                </c:pt>
                <c:pt idx="758">
                  <c:v>0.58799999999999997</c:v>
                </c:pt>
                <c:pt idx="759">
                  <c:v>0.58799999999999997</c:v>
                </c:pt>
                <c:pt idx="760">
                  <c:v>0.58799999999999997</c:v>
                </c:pt>
                <c:pt idx="761">
                  <c:v>0.58799999999999997</c:v>
                </c:pt>
                <c:pt idx="762">
                  <c:v>0.58799999999999997</c:v>
                </c:pt>
                <c:pt idx="763">
                  <c:v>0.58799999999999997</c:v>
                </c:pt>
                <c:pt idx="764">
                  <c:v>0.58799999999999997</c:v>
                </c:pt>
                <c:pt idx="765">
                  <c:v>0.58699999999999997</c:v>
                </c:pt>
                <c:pt idx="766">
                  <c:v>0.58699999999999997</c:v>
                </c:pt>
                <c:pt idx="767">
                  <c:v>0.58699999999999997</c:v>
                </c:pt>
                <c:pt idx="768">
                  <c:v>0.58699999999999997</c:v>
                </c:pt>
                <c:pt idx="769">
                  <c:v>0.58699999999999997</c:v>
                </c:pt>
                <c:pt idx="770">
                  <c:v>0.58699999999999997</c:v>
                </c:pt>
                <c:pt idx="771">
                  <c:v>0.58699999999999997</c:v>
                </c:pt>
                <c:pt idx="772">
                  <c:v>0.58699999999999997</c:v>
                </c:pt>
                <c:pt idx="773">
                  <c:v>0.58699999999999997</c:v>
                </c:pt>
                <c:pt idx="774">
                  <c:v>0.58699999999999997</c:v>
                </c:pt>
                <c:pt idx="775">
                  <c:v>0.58699999999999997</c:v>
                </c:pt>
                <c:pt idx="776">
                  <c:v>0.58699999999999997</c:v>
                </c:pt>
                <c:pt idx="777">
                  <c:v>0.58599999999999997</c:v>
                </c:pt>
                <c:pt idx="778">
                  <c:v>0.58599999999999997</c:v>
                </c:pt>
                <c:pt idx="779">
                  <c:v>0.58599999999999997</c:v>
                </c:pt>
                <c:pt idx="780">
                  <c:v>0.54900000000000004</c:v>
                </c:pt>
                <c:pt idx="781">
                  <c:v>0.54900000000000004</c:v>
                </c:pt>
                <c:pt idx="782">
                  <c:v>0.54900000000000004</c:v>
                </c:pt>
                <c:pt idx="783">
                  <c:v>0.54900000000000004</c:v>
                </c:pt>
                <c:pt idx="784">
                  <c:v>0.54900000000000004</c:v>
                </c:pt>
                <c:pt idx="785">
                  <c:v>0.54900000000000004</c:v>
                </c:pt>
                <c:pt idx="786">
                  <c:v>0.54900000000000004</c:v>
                </c:pt>
                <c:pt idx="787">
                  <c:v>0.54800000000000004</c:v>
                </c:pt>
                <c:pt idx="788">
                  <c:v>0.54800000000000004</c:v>
                </c:pt>
                <c:pt idx="789">
                  <c:v>0.54800000000000004</c:v>
                </c:pt>
                <c:pt idx="790">
                  <c:v>0.54800000000000004</c:v>
                </c:pt>
                <c:pt idx="791">
                  <c:v>0.54800000000000004</c:v>
                </c:pt>
                <c:pt idx="792">
                  <c:v>0.54800000000000004</c:v>
                </c:pt>
                <c:pt idx="793">
                  <c:v>0.54800000000000004</c:v>
                </c:pt>
                <c:pt idx="794">
                  <c:v>0.54800000000000004</c:v>
                </c:pt>
                <c:pt idx="795">
                  <c:v>0.54800000000000004</c:v>
                </c:pt>
                <c:pt idx="796">
                  <c:v>0.54800000000000004</c:v>
                </c:pt>
                <c:pt idx="797">
                  <c:v>0.54800000000000004</c:v>
                </c:pt>
                <c:pt idx="798">
                  <c:v>0.54800000000000004</c:v>
                </c:pt>
                <c:pt idx="799">
                  <c:v>0.54800000000000004</c:v>
                </c:pt>
                <c:pt idx="800">
                  <c:v>0.54800000000000004</c:v>
                </c:pt>
                <c:pt idx="801">
                  <c:v>0.54800000000000004</c:v>
                </c:pt>
                <c:pt idx="802">
                  <c:v>0.54800000000000004</c:v>
                </c:pt>
                <c:pt idx="803">
                  <c:v>0.54800000000000004</c:v>
                </c:pt>
                <c:pt idx="804">
                  <c:v>0.54800000000000004</c:v>
                </c:pt>
                <c:pt idx="805">
                  <c:v>0.54800000000000004</c:v>
                </c:pt>
                <c:pt idx="806">
                  <c:v>0.54800000000000004</c:v>
                </c:pt>
                <c:pt idx="807">
                  <c:v>0.54800000000000004</c:v>
                </c:pt>
                <c:pt idx="808">
                  <c:v>0.54800000000000004</c:v>
                </c:pt>
                <c:pt idx="809">
                  <c:v>0.54800000000000004</c:v>
                </c:pt>
                <c:pt idx="810">
                  <c:v>0.54800000000000004</c:v>
                </c:pt>
                <c:pt idx="811">
                  <c:v>0.54800000000000004</c:v>
                </c:pt>
                <c:pt idx="812">
                  <c:v>0.54700000000000004</c:v>
                </c:pt>
                <c:pt idx="813">
                  <c:v>0.54700000000000004</c:v>
                </c:pt>
                <c:pt idx="814">
                  <c:v>0.54700000000000004</c:v>
                </c:pt>
                <c:pt idx="815">
                  <c:v>0.54700000000000004</c:v>
                </c:pt>
                <c:pt idx="816">
                  <c:v>0.54700000000000004</c:v>
                </c:pt>
                <c:pt idx="817">
                  <c:v>0.54700000000000004</c:v>
                </c:pt>
                <c:pt idx="818">
                  <c:v>0.54700000000000004</c:v>
                </c:pt>
                <c:pt idx="819">
                  <c:v>0.54700000000000004</c:v>
                </c:pt>
                <c:pt idx="820">
                  <c:v>0.54700000000000004</c:v>
                </c:pt>
                <c:pt idx="821">
                  <c:v>0.54700000000000004</c:v>
                </c:pt>
                <c:pt idx="822">
                  <c:v>0.54700000000000004</c:v>
                </c:pt>
                <c:pt idx="823">
                  <c:v>0.54700000000000004</c:v>
                </c:pt>
                <c:pt idx="824">
                  <c:v>0.54700000000000004</c:v>
                </c:pt>
                <c:pt idx="825">
                  <c:v>0.54700000000000004</c:v>
                </c:pt>
                <c:pt idx="826">
                  <c:v>0.54700000000000004</c:v>
                </c:pt>
                <c:pt idx="827">
                  <c:v>0.54700000000000004</c:v>
                </c:pt>
                <c:pt idx="828">
                  <c:v>0.54700000000000004</c:v>
                </c:pt>
                <c:pt idx="829">
                  <c:v>0.54700000000000004</c:v>
                </c:pt>
                <c:pt idx="830">
                  <c:v>0.54700000000000004</c:v>
                </c:pt>
                <c:pt idx="831">
                  <c:v>0.54700000000000004</c:v>
                </c:pt>
                <c:pt idx="832">
                  <c:v>0.54600000000000004</c:v>
                </c:pt>
                <c:pt idx="833">
                  <c:v>0.54700000000000004</c:v>
                </c:pt>
                <c:pt idx="834">
                  <c:v>0.54600000000000004</c:v>
                </c:pt>
                <c:pt idx="835">
                  <c:v>0.54600000000000004</c:v>
                </c:pt>
                <c:pt idx="836">
                  <c:v>0.54600000000000004</c:v>
                </c:pt>
                <c:pt idx="837">
                  <c:v>0.54600000000000004</c:v>
                </c:pt>
                <c:pt idx="838">
                  <c:v>0.54600000000000004</c:v>
                </c:pt>
                <c:pt idx="839">
                  <c:v>0.54600000000000004</c:v>
                </c:pt>
                <c:pt idx="840">
                  <c:v>0.54600000000000004</c:v>
                </c:pt>
                <c:pt idx="841">
                  <c:v>0.54600000000000004</c:v>
                </c:pt>
                <c:pt idx="842">
                  <c:v>0.54600000000000004</c:v>
                </c:pt>
                <c:pt idx="843">
                  <c:v>0.54600000000000004</c:v>
                </c:pt>
                <c:pt idx="844">
                  <c:v>0.54600000000000004</c:v>
                </c:pt>
                <c:pt idx="845">
                  <c:v>0.54600000000000004</c:v>
                </c:pt>
                <c:pt idx="846">
                  <c:v>0.54600000000000004</c:v>
                </c:pt>
                <c:pt idx="847">
                  <c:v>0.54600000000000004</c:v>
                </c:pt>
                <c:pt idx="848">
                  <c:v>0.54600000000000004</c:v>
                </c:pt>
                <c:pt idx="849">
                  <c:v>0.54600000000000004</c:v>
                </c:pt>
                <c:pt idx="850">
                  <c:v>0.54600000000000004</c:v>
                </c:pt>
                <c:pt idx="851">
                  <c:v>0.54600000000000004</c:v>
                </c:pt>
                <c:pt idx="852">
                  <c:v>0.54600000000000004</c:v>
                </c:pt>
                <c:pt idx="853">
                  <c:v>0.54500000000000004</c:v>
                </c:pt>
                <c:pt idx="854">
                  <c:v>0.54600000000000004</c:v>
                </c:pt>
                <c:pt idx="855">
                  <c:v>0.54600000000000004</c:v>
                </c:pt>
                <c:pt idx="856">
                  <c:v>0.54600000000000004</c:v>
                </c:pt>
                <c:pt idx="857">
                  <c:v>0.54600000000000004</c:v>
                </c:pt>
                <c:pt idx="858">
                  <c:v>0.54600000000000004</c:v>
                </c:pt>
                <c:pt idx="859">
                  <c:v>0.54600000000000004</c:v>
                </c:pt>
                <c:pt idx="860">
                  <c:v>0.54600000000000004</c:v>
                </c:pt>
                <c:pt idx="861">
                  <c:v>0.54600000000000004</c:v>
                </c:pt>
                <c:pt idx="862">
                  <c:v>0.54600000000000004</c:v>
                </c:pt>
                <c:pt idx="863">
                  <c:v>0.54600000000000004</c:v>
                </c:pt>
                <c:pt idx="864">
                  <c:v>0.54600000000000004</c:v>
                </c:pt>
                <c:pt idx="865">
                  <c:v>0.54600000000000004</c:v>
                </c:pt>
                <c:pt idx="866">
                  <c:v>0.54500000000000004</c:v>
                </c:pt>
                <c:pt idx="867">
                  <c:v>0.54600000000000004</c:v>
                </c:pt>
                <c:pt idx="868">
                  <c:v>0.54500000000000004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0.499</c:v>
                </c:pt>
                <c:pt idx="882">
                  <c:v>0.499</c:v>
                </c:pt>
                <c:pt idx="883">
                  <c:v>0.499</c:v>
                </c:pt>
                <c:pt idx="884">
                  <c:v>0.499</c:v>
                </c:pt>
                <c:pt idx="885">
                  <c:v>0.499</c:v>
                </c:pt>
                <c:pt idx="886">
                  <c:v>0.499</c:v>
                </c:pt>
                <c:pt idx="887">
                  <c:v>0.499</c:v>
                </c:pt>
                <c:pt idx="888">
                  <c:v>0.499</c:v>
                </c:pt>
                <c:pt idx="889">
                  <c:v>0.499</c:v>
                </c:pt>
                <c:pt idx="890">
                  <c:v>0.499</c:v>
                </c:pt>
                <c:pt idx="891">
                  <c:v>0.499</c:v>
                </c:pt>
                <c:pt idx="892">
                  <c:v>0.498</c:v>
                </c:pt>
                <c:pt idx="893">
                  <c:v>0.499</c:v>
                </c:pt>
                <c:pt idx="894">
                  <c:v>0.499</c:v>
                </c:pt>
                <c:pt idx="895">
                  <c:v>0.499</c:v>
                </c:pt>
                <c:pt idx="896">
                  <c:v>0.499</c:v>
                </c:pt>
                <c:pt idx="897">
                  <c:v>0.499</c:v>
                </c:pt>
                <c:pt idx="898">
                  <c:v>0.499</c:v>
                </c:pt>
                <c:pt idx="899">
                  <c:v>0.499</c:v>
                </c:pt>
                <c:pt idx="900">
                  <c:v>0.499</c:v>
                </c:pt>
                <c:pt idx="901">
                  <c:v>0.499</c:v>
                </c:pt>
                <c:pt idx="902">
                  <c:v>0.499</c:v>
                </c:pt>
                <c:pt idx="903">
                  <c:v>0.499</c:v>
                </c:pt>
                <c:pt idx="904">
                  <c:v>0.498</c:v>
                </c:pt>
                <c:pt idx="905">
                  <c:v>0.498</c:v>
                </c:pt>
                <c:pt idx="906">
                  <c:v>0.498</c:v>
                </c:pt>
                <c:pt idx="907">
                  <c:v>0.498</c:v>
                </c:pt>
                <c:pt idx="908">
                  <c:v>0.498</c:v>
                </c:pt>
                <c:pt idx="909">
                  <c:v>0.498</c:v>
                </c:pt>
                <c:pt idx="910">
                  <c:v>0.498</c:v>
                </c:pt>
                <c:pt idx="911">
                  <c:v>0.498</c:v>
                </c:pt>
                <c:pt idx="912">
                  <c:v>0.498</c:v>
                </c:pt>
                <c:pt idx="913">
                  <c:v>0.498</c:v>
                </c:pt>
                <c:pt idx="914">
                  <c:v>0.498</c:v>
                </c:pt>
                <c:pt idx="915">
                  <c:v>0.498</c:v>
                </c:pt>
                <c:pt idx="916">
                  <c:v>0.498</c:v>
                </c:pt>
                <c:pt idx="917">
                  <c:v>0.498</c:v>
                </c:pt>
                <c:pt idx="918">
                  <c:v>0.498</c:v>
                </c:pt>
                <c:pt idx="919">
                  <c:v>0.498</c:v>
                </c:pt>
                <c:pt idx="920">
                  <c:v>0.498</c:v>
                </c:pt>
                <c:pt idx="921">
                  <c:v>0.498</c:v>
                </c:pt>
                <c:pt idx="922">
                  <c:v>0.498</c:v>
                </c:pt>
                <c:pt idx="923">
                  <c:v>0.498</c:v>
                </c:pt>
                <c:pt idx="924">
                  <c:v>0.498</c:v>
                </c:pt>
                <c:pt idx="925">
                  <c:v>0.498</c:v>
                </c:pt>
                <c:pt idx="926">
                  <c:v>0.498</c:v>
                </c:pt>
                <c:pt idx="927">
                  <c:v>0.499</c:v>
                </c:pt>
                <c:pt idx="928">
                  <c:v>0.499</c:v>
                </c:pt>
                <c:pt idx="929">
                  <c:v>0.499</c:v>
                </c:pt>
                <c:pt idx="930">
                  <c:v>0.498</c:v>
                </c:pt>
                <c:pt idx="931">
                  <c:v>0.498</c:v>
                </c:pt>
                <c:pt idx="932">
                  <c:v>0.498</c:v>
                </c:pt>
                <c:pt idx="933">
                  <c:v>0.499</c:v>
                </c:pt>
                <c:pt idx="934">
                  <c:v>0.499</c:v>
                </c:pt>
                <c:pt idx="935">
                  <c:v>0.499</c:v>
                </c:pt>
                <c:pt idx="936">
                  <c:v>0.499</c:v>
                </c:pt>
                <c:pt idx="937">
                  <c:v>0.499</c:v>
                </c:pt>
                <c:pt idx="938">
                  <c:v>0.499</c:v>
                </c:pt>
                <c:pt idx="939">
                  <c:v>0.499</c:v>
                </c:pt>
                <c:pt idx="940">
                  <c:v>0.498</c:v>
                </c:pt>
                <c:pt idx="941">
                  <c:v>0.499</c:v>
                </c:pt>
                <c:pt idx="942">
                  <c:v>0.498</c:v>
                </c:pt>
                <c:pt idx="943">
                  <c:v>0.499</c:v>
                </c:pt>
                <c:pt idx="944">
                  <c:v>0.499</c:v>
                </c:pt>
                <c:pt idx="945">
                  <c:v>0.499</c:v>
                </c:pt>
                <c:pt idx="946">
                  <c:v>0.498</c:v>
                </c:pt>
                <c:pt idx="947">
                  <c:v>0.498</c:v>
                </c:pt>
                <c:pt idx="948">
                  <c:v>0.498</c:v>
                </c:pt>
                <c:pt idx="949">
                  <c:v>0.498</c:v>
                </c:pt>
                <c:pt idx="950">
                  <c:v>0.498</c:v>
                </c:pt>
                <c:pt idx="951">
                  <c:v>0.498</c:v>
                </c:pt>
                <c:pt idx="952">
                  <c:v>0.498</c:v>
                </c:pt>
                <c:pt idx="953">
                  <c:v>0.498</c:v>
                </c:pt>
                <c:pt idx="954">
                  <c:v>0.498</c:v>
                </c:pt>
                <c:pt idx="955">
                  <c:v>0.498</c:v>
                </c:pt>
                <c:pt idx="956">
                  <c:v>0.498</c:v>
                </c:pt>
                <c:pt idx="957">
                  <c:v>0.498</c:v>
                </c:pt>
                <c:pt idx="958">
                  <c:v>0.498</c:v>
                </c:pt>
                <c:pt idx="959">
                  <c:v>0.498</c:v>
                </c:pt>
                <c:pt idx="960">
                  <c:v>0.498</c:v>
                </c:pt>
                <c:pt idx="961">
                  <c:v>0.498</c:v>
                </c:pt>
                <c:pt idx="962">
                  <c:v>0.498</c:v>
                </c:pt>
                <c:pt idx="963">
                  <c:v>0.498</c:v>
                </c:pt>
                <c:pt idx="964">
                  <c:v>0.498</c:v>
                </c:pt>
                <c:pt idx="965">
                  <c:v>0.498</c:v>
                </c:pt>
                <c:pt idx="966">
                  <c:v>0.498</c:v>
                </c:pt>
                <c:pt idx="967">
                  <c:v>0.498</c:v>
                </c:pt>
                <c:pt idx="968">
                  <c:v>0.498</c:v>
                </c:pt>
                <c:pt idx="969">
                  <c:v>0.498</c:v>
                </c:pt>
                <c:pt idx="970">
                  <c:v>0.497</c:v>
                </c:pt>
                <c:pt idx="971">
                  <c:v>0.498</c:v>
                </c:pt>
                <c:pt idx="972">
                  <c:v>0.498</c:v>
                </c:pt>
                <c:pt idx="973">
                  <c:v>0.45800000000000002</c:v>
                </c:pt>
                <c:pt idx="974">
                  <c:v>0.45900000000000002</c:v>
                </c:pt>
                <c:pt idx="975">
                  <c:v>0.45800000000000002</c:v>
                </c:pt>
                <c:pt idx="976">
                  <c:v>0.45800000000000002</c:v>
                </c:pt>
                <c:pt idx="977">
                  <c:v>0.45800000000000002</c:v>
                </c:pt>
                <c:pt idx="978">
                  <c:v>0.45900000000000002</c:v>
                </c:pt>
                <c:pt idx="979">
                  <c:v>0.45800000000000002</c:v>
                </c:pt>
                <c:pt idx="980">
                  <c:v>0.45800000000000002</c:v>
                </c:pt>
                <c:pt idx="981">
                  <c:v>0.45800000000000002</c:v>
                </c:pt>
                <c:pt idx="982">
                  <c:v>0.45800000000000002</c:v>
                </c:pt>
                <c:pt idx="983">
                  <c:v>0.45800000000000002</c:v>
                </c:pt>
                <c:pt idx="984">
                  <c:v>0.45800000000000002</c:v>
                </c:pt>
                <c:pt idx="985">
                  <c:v>0.45800000000000002</c:v>
                </c:pt>
                <c:pt idx="986">
                  <c:v>0.45800000000000002</c:v>
                </c:pt>
                <c:pt idx="987">
                  <c:v>0.45800000000000002</c:v>
                </c:pt>
                <c:pt idx="988">
                  <c:v>0.45800000000000002</c:v>
                </c:pt>
                <c:pt idx="989">
                  <c:v>0.45800000000000002</c:v>
                </c:pt>
                <c:pt idx="990">
                  <c:v>0.45800000000000002</c:v>
                </c:pt>
                <c:pt idx="991">
                  <c:v>0.45800000000000002</c:v>
                </c:pt>
                <c:pt idx="992">
                  <c:v>0.45800000000000002</c:v>
                </c:pt>
                <c:pt idx="993">
                  <c:v>0.45800000000000002</c:v>
                </c:pt>
                <c:pt idx="994">
                  <c:v>0.45800000000000002</c:v>
                </c:pt>
                <c:pt idx="995">
                  <c:v>0.45800000000000002</c:v>
                </c:pt>
                <c:pt idx="996">
                  <c:v>0.45800000000000002</c:v>
                </c:pt>
                <c:pt idx="997">
                  <c:v>0.45800000000000002</c:v>
                </c:pt>
                <c:pt idx="998">
                  <c:v>0.45800000000000002</c:v>
                </c:pt>
                <c:pt idx="999">
                  <c:v>0.45800000000000002</c:v>
                </c:pt>
                <c:pt idx="1000">
                  <c:v>0.45800000000000002</c:v>
                </c:pt>
                <c:pt idx="1001">
                  <c:v>0.45800000000000002</c:v>
                </c:pt>
                <c:pt idx="1002">
                  <c:v>0.45800000000000002</c:v>
                </c:pt>
                <c:pt idx="1003">
                  <c:v>0.45800000000000002</c:v>
                </c:pt>
                <c:pt idx="1004">
                  <c:v>0.45800000000000002</c:v>
                </c:pt>
                <c:pt idx="1005">
                  <c:v>0.45800000000000002</c:v>
                </c:pt>
                <c:pt idx="1006">
                  <c:v>0.45800000000000002</c:v>
                </c:pt>
                <c:pt idx="1007">
                  <c:v>0.45800000000000002</c:v>
                </c:pt>
                <c:pt idx="1008">
                  <c:v>0.45800000000000002</c:v>
                </c:pt>
                <c:pt idx="1009">
                  <c:v>0.45800000000000002</c:v>
                </c:pt>
                <c:pt idx="1010">
                  <c:v>0.45800000000000002</c:v>
                </c:pt>
                <c:pt idx="1011">
                  <c:v>0.45800000000000002</c:v>
                </c:pt>
                <c:pt idx="1012">
                  <c:v>0.45800000000000002</c:v>
                </c:pt>
                <c:pt idx="1013">
                  <c:v>0.45800000000000002</c:v>
                </c:pt>
                <c:pt idx="1014">
                  <c:v>0.45800000000000002</c:v>
                </c:pt>
                <c:pt idx="1015">
                  <c:v>0.45700000000000002</c:v>
                </c:pt>
                <c:pt idx="1016">
                  <c:v>0.45800000000000002</c:v>
                </c:pt>
                <c:pt idx="1017">
                  <c:v>0.45800000000000002</c:v>
                </c:pt>
                <c:pt idx="1018">
                  <c:v>0.45800000000000002</c:v>
                </c:pt>
                <c:pt idx="1019">
                  <c:v>0.45800000000000002</c:v>
                </c:pt>
                <c:pt idx="1020">
                  <c:v>0.45800000000000002</c:v>
                </c:pt>
                <c:pt idx="1021">
                  <c:v>0.45800000000000002</c:v>
                </c:pt>
                <c:pt idx="1022">
                  <c:v>0.45800000000000002</c:v>
                </c:pt>
                <c:pt idx="1023">
                  <c:v>0.45800000000000002</c:v>
                </c:pt>
                <c:pt idx="1024">
                  <c:v>0.45800000000000002</c:v>
                </c:pt>
                <c:pt idx="1025">
                  <c:v>0.45800000000000002</c:v>
                </c:pt>
                <c:pt idx="1026">
                  <c:v>0.45800000000000002</c:v>
                </c:pt>
                <c:pt idx="1027">
                  <c:v>0.45800000000000002</c:v>
                </c:pt>
                <c:pt idx="1028">
                  <c:v>0.45800000000000002</c:v>
                </c:pt>
                <c:pt idx="1029">
                  <c:v>0.45800000000000002</c:v>
                </c:pt>
                <c:pt idx="1030">
                  <c:v>0.45800000000000002</c:v>
                </c:pt>
                <c:pt idx="1031">
                  <c:v>0.45800000000000002</c:v>
                </c:pt>
                <c:pt idx="1032">
                  <c:v>0.45800000000000002</c:v>
                </c:pt>
                <c:pt idx="1033">
                  <c:v>0.45800000000000002</c:v>
                </c:pt>
                <c:pt idx="1034">
                  <c:v>0.45800000000000002</c:v>
                </c:pt>
                <c:pt idx="1035">
                  <c:v>0.45800000000000002</c:v>
                </c:pt>
                <c:pt idx="1036">
                  <c:v>0.45800000000000002</c:v>
                </c:pt>
                <c:pt idx="1037">
                  <c:v>0.45800000000000002</c:v>
                </c:pt>
                <c:pt idx="1038">
                  <c:v>0.45800000000000002</c:v>
                </c:pt>
                <c:pt idx="1039">
                  <c:v>0.45800000000000002</c:v>
                </c:pt>
                <c:pt idx="1040">
                  <c:v>0.45800000000000002</c:v>
                </c:pt>
                <c:pt idx="1041">
                  <c:v>0.45700000000000002</c:v>
                </c:pt>
                <c:pt idx="1042">
                  <c:v>0.45700000000000002</c:v>
                </c:pt>
                <c:pt idx="1043">
                  <c:v>0.45700000000000002</c:v>
                </c:pt>
                <c:pt idx="1044">
                  <c:v>0.45700000000000002</c:v>
                </c:pt>
                <c:pt idx="1045">
                  <c:v>0.45700000000000002</c:v>
                </c:pt>
                <c:pt idx="1046">
                  <c:v>0.45700000000000002</c:v>
                </c:pt>
                <c:pt idx="1047">
                  <c:v>0.45800000000000002</c:v>
                </c:pt>
                <c:pt idx="1048">
                  <c:v>0.45800000000000002</c:v>
                </c:pt>
                <c:pt idx="1049">
                  <c:v>0.45800000000000002</c:v>
                </c:pt>
                <c:pt idx="1050">
                  <c:v>0.45800000000000002</c:v>
                </c:pt>
                <c:pt idx="1051">
                  <c:v>0.45800000000000002</c:v>
                </c:pt>
                <c:pt idx="1052">
                  <c:v>0.45800000000000002</c:v>
                </c:pt>
                <c:pt idx="1053">
                  <c:v>0.45700000000000002</c:v>
                </c:pt>
                <c:pt idx="1054">
                  <c:v>0.45700000000000002</c:v>
                </c:pt>
                <c:pt idx="1055">
                  <c:v>0.45700000000000002</c:v>
                </c:pt>
                <c:pt idx="1056">
                  <c:v>0.45700000000000002</c:v>
                </c:pt>
                <c:pt idx="1057">
                  <c:v>0.45700000000000002</c:v>
                </c:pt>
                <c:pt idx="1058">
                  <c:v>0.45700000000000002</c:v>
                </c:pt>
                <c:pt idx="1059">
                  <c:v>0.45700000000000002</c:v>
                </c:pt>
                <c:pt idx="1060">
                  <c:v>0.45700000000000002</c:v>
                </c:pt>
                <c:pt idx="1061">
                  <c:v>0.45700000000000002</c:v>
                </c:pt>
                <c:pt idx="1062">
                  <c:v>0.45700000000000002</c:v>
                </c:pt>
                <c:pt idx="1063">
                  <c:v>0.45800000000000002</c:v>
                </c:pt>
                <c:pt idx="1064">
                  <c:v>0.45700000000000002</c:v>
                </c:pt>
                <c:pt idx="1065">
                  <c:v>0.45700000000000002</c:v>
                </c:pt>
                <c:pt idx="1066">
                  <c:v>0.45700000000000002</c:v>
                </c:pt>
                <c:pt idx="1067">
                  <c:v>0.45700000000000002</c:v>
                </c:pt>
                <c:pt idx="1068">
                  <c:v>0.45700000000000002</c:v>
                </c:pt>
                <c:pt idx="1069">
                  <c:v>0.45700000000000002</c:v>
                </c:pt>
                <c:pt idx="1070">
                  <c:v>0.45800000000000002</c:v>
                </c:pt>
                <c:pt idx="1071">
                  <c:v>0.45700000000000002</c:v>
                </c:pt>
                <c:pt idx="1072">
                  <c:v>0.45700000000000002</c:v>
                </c:pt>
                <c:pt idx="1073">
                  <c:v>0.45700000000000002</c:v>
                </c:pt>
                <c:pt idx="1074">
                  <c:v>0.45800000000000002</c:v>
                </c:pt>
                <c:pt idx="1075">
                  <c:v>0.45700000000000002</c:v>
                </c:pt>
                <c:pt idx="1076">
                  <c:v>0.42</c:v>
                </c:pt>
                <c:pt idx="1077">
                  <c:v>0.42</c:v>
                </c:pt>
                <c:pt idx="1078">
                  <c:v>0.42</c:v>
                </c:pt>
                <c:pt idx="1079">
                  <c:v>0.42</c:v>
                </c:pt>
                <c:pt idx="1080">
                  <c:v>0.42</c:v>
                </c:pt>
                <c:pt idx="1081">
                  <c:v>0.42</c:v>
                </c:pt>
                <c:pt idx="1082">
                  <c:v>0.42</c:v>
                </c:pt>
                <c:pt idx="1083">
                  <c:v>0.42</c:v>
                </c:pt>
                <c:pt idx="1084">
                  <c:v>0.42099999999999999</c:v>
                </c:pt>
                <c:pt idx="1085">
                  <c:v>0.42</c:v>
                </c:pt>
                <c:pt idx="1086">
                  <c:v>0.42</c:v>
                </c:pt>
                <c:pt idx="1087">
                  <c:v>0.42</c:v>
                </c:pt>
                <c:pt idx="1088">
                  <c:v>0.42</c:v>
                </c:pt>
                <c:pt idx="1089">
                  <c:v>0.42</c:v>
                </c:pt>
                <c:pt idx="1090">
                  <c:v>0.42</c:v>
                </c:pt>
                <c:pt idx="1091">
                  <c:v>0.42</c:v>
                </c:pt>
                <c:pt idx="1092">
                  <c:v>0.42</c:v>
                </c:pt>
                <c:pt idx="1093">
                  <c:v>0.42</c:v>
                </c:pt>
                <c:pt idx="1094">
                  <c:v>0.42</c:v>
                </c:pt>
                <c:pt idx="1095">
                  <c:v>0.42</c:v>
                </c:pt>
                <c:pt idx="1096">
                  <c:v>0.42</c:v>
                </c:pt>
                <c:pt idx="1097">
                  <c:v>0.42</c:v>
                </c:pt>
                <c:pt idx="1098">
                  <c:v>0.42</c:v>
                </c:pt>
                <c:pt idx="1099">
                  <c:v>0.42</c:v>
                </c:pt>
                <c:pt idx="1100">
                  <c:v>0.42</c:v>
                </c:pt>
                <c:pt idx="1101">
                  <c:v>0.42</c:v>
                </c:pt>
                <c:pt idx="1102">
                  <c:v>0.42</c:v>
                </c:pt>
                <c:pt idx="1103">
                  <c:v>0.42</c:v>
                </c:pt>
                <c:pt idx="1104">
                  <c:v>0.42</c:v>
                </c:pt>
                <c:pt idx="1105">
                  <c:v>0.42</c:v>
                </c:pt>
                <c:pt idx="1106">
                  <c:v>0.42</c:v>
                </c:pt>
                <c:pt idx="1107">
                  <c:v>0.42</c:v>
                </c:pt>
                <c:pt idx="1108">
                  <c:v>0.41899999999999998</c:v>
                </c:pt>
                <c:pt idx="1109">
                  <c:v>0.41899999999999998</c:v>
                </c:pt>
                <c:pt idx="1110">
                  <c:v>0.41899999999999998</c:v>
                </c:pt>
                <c:pt idx="1111">
                  <c:v>0.42</c:v>
                </c:pt>
                <c:pt idx="1112">
                  <c:v>0.42</c:v>
                </c:pt>
                <c:pt idx="1113">
                  <c:v>0.42</c:v>
                </c:pt>
                <c:pt idx="1114">
                  <c:v>0.42</c:v>
                </c:pt>
                <c:pt idx="1115">
                  <c:v>0.42</c:v>
                </c:pt>
                <c:pt idx="1116">
                  <c:v>0.42</c:v>
                </c:pt>
                <c:pt idx="1117">
                  <c:v>0.41899999999999998</c:v>
                </c:pt>
                <c:pt idx="1118">
                  <c:v>0.41899999999999998</c:v>
                </c:pt>
                <c:pt idx="1119">
                  <c:v>0.41899999999999998</c:v>
                </c:pt>
                <c:pt idx="1120">
                  <c:v>0.41899999999999998</c:v>
                </c:pt>
                <c:pt idx="1121">
                  <c:v>0.41899999999999998</c:v>
                </c:pt>
                <c:pt idx="1122">
                  <c:v>0.41899999999999998</c:v>
                </c:pt>
                <c:pt idx="1123">
                  <c:v>0.41899999999999998</c:v>
                </c:pt>
                <c:pt idx="1124">
                  <c:v>0.41899999999999998</c:v>
                </c:pt>
                <c:pt idx="1125">
                  <c:v>0.41799999999999998</c:v>
                </c:pt>
                <c:pt idx="1126">
                  <c:v>0.41899999999999998</c:v>
                </c:pt>
                <c:pt idx="1127">
                  <c:v>0.41799999999999998</c:v>
                </c:pt>
                <c:pt idx="1128">
                  <c:v>0.41899999999999998</c:v>
                </c:pt>
                <c:pt idx="1129">
                  <c:v>0.41799999999999998</c:v>
                </c:pt>
                <c:pt idx="1130">
                  <c:v>0.41799999999999998</c:v>
                </c:pt>
                <c:pt idx="1131">
                  <c:v>0.41799999999999998</c:v>
                </c:pt>
                <c:pt idx="1132">
                  <c:v>0.41799999999999998</c:v>
                </c:pt>
                <c:pt idx="1133">
                  <c:v>0.41799999999999998</c:v>
                </c:pt>
                <c:pt idx="1134">
                  <c:v>0.41799999999999998</c:v>
                </c:pt>
                <c:pt idx="1135">
                  <c:v>0.41799999999999998</c:v>
                </c:pt>
                <c:pt idx="1136">
                  <c:v>0.41799999999999998</c:v>
                </c:pt>
                <c:pt idx="1137">
                  <c:v>0.41799999999999998</c:v>
                </c:pt>
                <c:pt idx="1138">
                  <c:v>0.41799999999999998</c:v>
                </c:pt>
                <c:pt idx="1139">
                  <c:v>0.41799999999999998</c:v>
                </c:pt>
                <c:pt idx="1140">
                  <c:v>0.41799999999999998</c:v>
                </c:pt>
                <c:pt idx="1141">
                  <c:v>0.41799999999999998</c:v>
                </c:pt>
                <c:pt idx="1142">
                  <c:v>0.41799999999999998</c:v>
                </c:pt>
                <c:pt idx="1143">
                  <c:v>0.41699999999999998</c:v>
                </c:pt>
                <c:pt idx="1144">
                  <c:v>0.41799999999999998</c:v>
                </c:pt>
                <c:pt idx="1145">
                  <c:v>0.41799999999999998</c:v>
                </c:pt>
                <c:pt idx="1146">
                  <c:v>0.41799999999999998</c:v>
                </c:pt>
                <c:pt idx="1147">
                  <c:v>0.41799999999999998</c:v>
                </c:pt>
                <c:pt idx="1148">
                  <c:v>0.41799999999999998</c:v>
                </c:pt>
                <c:pt idx="1149">
                  <c:v>0.41799999999999998</c:v>
                </c:pt>
                <c:pt idx="1150">
                  <c:v>0.41799999999999998</c:v>
                </c:pt>
                <c:pt idx="1151">
                  <c:v>0.41799999999999998</c:v>
                </c:pt>
                <c:pt idx="1152">
                  <c:v>0.41799999999999998</c:v>
                </c:pt>
                <c:pt idx="1153">
                  <c:v>0.41799999999999998</c:v>
                </c:pt>
                <c:pt idx="1154">
                  <c:v>0.41799999999999998</c:v>
                </c:pt>
                <c:pt idx="1155">
                  <c:v>0.41799999999999998</c:v>
                </c:pt>
                <c:pt idx="1156">
                  <c:v>0.41799999999999998</c:v>
                </c:pt>
                <c:pt idx="1157">
                  <c:v>0.41699999999999998</c:v>
                </c:pt>
                <c:pt idx="1158">
                  <c:v>0.41699999999999998</c:v>
                </c:pt>
                <c:pt idx="1159">
                  <c:v>0.41799999999999998</c:v>
                </c:pt>
                <c:pt idx="1160">
                  <c:v>0.41699999999999998</c:v>
                </c:pt>
                <c:pt idx="1161">
                  <c:v>0.41699999999999998</c:v>
                </c:pt>
                <c:pt idx="1162">
                  <c:v>0.41699999999999998</c:v>
                </c:pt>
                <c:pt idx="1163">
                  <c:v>0.41699999999999998</c:v>
                </c:pt>
                <c:pt idx="1164">
                  <c:v>0.41699999999999998</c:v>
                </c:pt>
                <c:pt idx="1165">
                  <c:v>0.41699999999999998</c:v>
                </c:pt>
                <c:pt idx="1166">
                  <c:v>0.41699999999999998</c:v>
                </c:pt>
                <c:pt idx="1167">
                  <c:v>0.379</c:v>
                </c:pt>
                <c:pt idx="1168">
                  <c:v>0.378</c:v>
                </c:pt>
                <c:pt idx="1169">
                  <c:v>0.378</c:v>
                </c:pt>
                <c:pt idx="1170">
                  <c:v>0.379</c:v>
                </c:pt>
                <c:pt idx="1171">
                  <c:v>0.379</c:v>
                </c:pt>
                <c:pt idx="1172">
                  <c:v>0.378</c:v>
                </c:pt>
                <c:pt idx="1173">
                  <c:v>0.379</c:v>
                </c:pt>
                <c:pt idx="1174">
                  <c:v>0.379</c:v>
                </c:pt>
                <c:pt idx="1175">
                  <c:v>0.379</c:v>
                </c:pt>
                <c:pt idx="1176">
                  <c:v>0.379</c:v>
                </c:pt>
                <c:pt idx="1177">
                  <c:v>0.379</c:v>
                </c:pt>
                <c:pt idx="1178">
                  <c:v>0.379</c:v>
                </c:pt>
                <c:pt idx="1179">
                  <c:v>0.379</c:v>
                </c:pt>
                <c:pt idx="1180">
                  <c:v>0.379</c:v>
                </c:pt>
                <c:pt idx="1181">
                  <c:v>0.379</c:v>
                </c:pt>
                <c:pt idx="1182">
                  <c:v>0.379</c:v>
                </c:pt>
                <c:pt idx="1183">
                  <c:v>0.379</c:v>
                </c:pt>
                <c:pt idx="1184">
                  <c:v>0.379</c:v>
                </c:pt>
                <c:pt idx="1185">
                  <c:v>0.379</c:v>
                </c:pt>
                <c:pt idx="1186">
                  <c:v>0.379</c:v>
                </c:pt>
                <c:pt idx="1187">
                  <c:v>0.379</c:v>
                </c:pt>
                <c:pt idx="1188">
                  <c:v>0.379</c:v>
                </c:pt>
                <c:pt idx="1189">
                  <c:v>0.379</c:v>
                </c:pt>
                <c:pt idx="1190">
                  <c:v>0.379</c:v>
                </c:pt>
                <c:pt idx="1191">
                  <c:v>0.379</c:v>
                </c:pt>
                <c:pt idx="1192">
                  <c:v>0.379</c:v>
                </c:pt>
                <c:pt idx="1193">
                  <c:v>0.379</c:v>
                </c:pt>
                <c:pt idx="1194">
                  <c:v>0.379</c:v>
                </c:pt>
                <c:pt idx="1195">
                  <c:v>0.379</c:v>
                </c:pt>
                <c:pt idx="1196">
                  <c:v>0.38</c:v>
                </c:pt>
                <c:pt idx="1197">
                  <c:v>0.379</c:v>
                </c:pt>
                <c:pt idx="1198">
                  <c:v>0.38</c:v>
                </c:pt>
                <c:pt idx="1199">
                  <c:v>0.379</c:v>
                </c:pt>
                <c:pt idx="1200">
                  <c:v>0.379</c:v>
                </c:pt>
                <c:pt idx="1201">
                  <c:v>0.379</c:v>
                </c:pt>
                <c:pt idx="1202">
                  <c:v>0.379</c:v>
                </c:pt>
                <c:pt idx="1203">
                  <c:v>0.379</c:v>
                </c:pt>
                <c:pt idx="1204">
                  <c:v>0.38</c:v>
                </c:pt>
                <c:pt idx="1205">
                  <c:v>0.38</c:v>
                </c:pt>
                <c:pt idx="1206">
                  <c:v>0.38</c:v>
                </c:pt>
                <c:pt idx="1207">
                  <c:v>0.38</c:v>
                </c:pt>
                <c:pt idx="1208">
                  <c:v>0.38</c:v>
                </c:pt>
                <c:pt idx="1209">
                  <c:v>0.38</c:v>
                </c:pt>
                <c:pt idx="1210">
                  <c:v>0.38</c:v>
                </c:pt>
                <c:pt idx="1211">
                  <c:v>0.38</c:v>
                </c:pt>
                <c:pt idx="1212">
                  <c:v>0.38</c:v>
                </c:pt>
                <c:pt idx="1213">
                  <c:v>0.38</c:v>
                </c:pt>
                <c:pt idx="1214">
                  <c:v>0.38</c:v>
                </c:pt>
                <c:pt idx="1215">
                  <c:v>0.38</c:v>
                </c:pt>
                <c:pt idx="1216">
                  <c:v>0.379</c:v>
                </c:pt>
                <c:pt idx="1217">
                  <c:v>0.38</c:v>
                </c:pt>
                <c:pt idx="1218">
                  <c:v>0.38</c:v>
                </c:pt>
                <c:pt idx="1219">
                  <c:v>0.38</c:v>
                </c:pt>
                <c:pt idx="1220">
                  <c:v>0.38</c:v>
                </c:pt>
                <c:pt idx="1221">
                  <c:v>0.38</c:v>
                </c:pt>
                <c:pt idx="1222">
                  <c:v>0.38</c:v>
                </c:pt>
                <c:pt idx="1223">
                  <c:v>0.379</c:v>
                </c:pt>
                <c:pt idx="1224">
                  <c:v>0.379</c:v>
                </c:pt>
                <c:pt idx="1225">
                  <c:v>0.379</c:v>
                </c:pt>
                <c:pt idx="1226">
                  <c:v>0.379</c:v>
                </c:pt>
                <c:pt idx="1227">
                  <c:v>0.38</c:v>
                </c:pt>
                <c:pt idx="1228">
                  <c:v>0.38</c:v>
                </c:pt>
                <c:pt idx="1229">
                  <c:v>0.379</c:v>
                </c:pt>
                <c:pt idx="1230">
                  <c:v>0.38</c:v>
                </c:pt>
                <c:pt idx="1231">
                  <c:v>0.379</c:v>
                </c:pt>
                <c:pt idx="1232">
                  <c:v>0.379</c:v>
                </c:pt>
                <c:pt idx="1233">
                  <c:v>0.379</c:v>
                </c:pt>
                <c:pt idx="1234">
                  <c:v>0.379</c:v>
                </c:pt>
                <c:pt idx="1235">
                  <c:v>0.379</c:v>
                </c:pt>
                <c:pt idx="1236">
                  <c:v>0.379</c:v>
                </c:pt>
                <c:pt idx="1237">
                  <c:v>0.379</c:v>
                </c:pt>
                <c:pt idx="1238">
                  <c:v>0.379</c:v>
                </c:pt>
                <c:pt idx="1239">
                  <c:v>0.379</c:v>
                </c:pt>
                <c:pt idx="1240">
                  <c:v>0.379</c:v>
                </c:pt>
                <c:pt idx="1241">
                  <c:v>0.379</c:v>
                </c:pt>
                <c:pt idx="1242">
                  <c:v>0.379</c:v>
                </c:pt>
                <c:pt idx="1243">
                  <c:v>0.379</c:v>
                </c:pt>
                <c:pt idx="1244">
                  <c:v>0.379</c:v>
                </c:pt>
                <c:pt idx="1245">
                  <c:v>0.379</c:v>
                </c:pt>
                <c:pt idx="1246">
                  <c:v>0.379</c:v>
                </c:pt>
                <c:pt idx="1247">
                  <c:v>0.379</c:v>
                </c:pt>
                <c:pt idx="1248">
                  <c:v>0.379</c:v>
                </c:pt>
                <c:pt idx="1249">
                  <c:v>0.379</c:v>
                </c:pt>
                <c:pt idx="1250">
                  <c:v>0.379</c:v>
                </c:pt>
                <c:pt idx="1251">
                  <c:v>0.38</c:v>
                </c:pt>
                <c:pt idx="1252">
                  <c:v>0.379</c:v>
                </c:pt>
                <c:pt idx="1253">
                  <c:v>0.379</c:v>
                </c:pt>
                <c:pt idx="1254">
                  <c:v>0.34699999999999998</c:v>
                </c:pt>
                <c:pt idx="1255">
                  <c:v>0.34699999999999998</c:v>
                </c:pt>
                <c:pt idx="1256">
                  <c:v>0.34699999999999998</c:v>
                </c:pt>
                <c:pt idx="1257">
                  <c:v>0.34699999999999998</c:v>
                </c:pt>
                <c:pt idx="1258">
                  <c:v>0.34699999999999998</c:v>
                </c:pt>
                <c:pt idx="1259">
                  <c:v>0.34699999999999998</c:v>
                </c:pt>
                <c:pt idx="1260">
                  <c:v>0.34699999999999998</c:v>
                </c:pt>
                <c:pt idx="1261">
                  <c:v>0.34699999999999998</c:v>
                </c:pt>
                <c:pt idx="1262">
                  <c:v>0.34599999999999997</c:v>
                </c:pt>
                <c:pt idx="1263">
                  <c:v>0.34599999999999997</c:v>
                </c:pt>
                <c:pt idx="1264">
                  <c:v>0.34599999999999997</c:v>
                </c:pt>
                <c:pt idx="1265">
                  <c:v>0.34599999999999997</c:v>
                </c:pt>
                <c:pt idx="1266">
                  <c:v>0.34599999999999997</c:v>
                </c:pt>
                <c:pt idx="1267">
                  <c:v>0.34599999999999997</c:v>
                </c:pt>
                <c:pt idx="1268">
                  <c:v>0.34599999999999997</c:v>
                </c:pt>
                <c:pt idx="1269">
                  <c:v>0.34599999999999997</c:v>
                </c:pt>
                <c:pt idx="1270">
                  <c:v>0.34599999999999997</c:v>
                </c:pt>
                <c:pt idx="1271">
                  <c:v>0.34599999999999997</c:v>
                </c:pt>
                <c:pt idx="1272">
                  <c:v>0.34599999999999997</c:v>
                </c:pt>
                <c:pt idx="1273">
                  <c:v>0.34599999999999997</c:v>
                </c:pt>
                <c:pt idx="1274">
                  <c:v>0.34699999999999998</c:v>
                </c:pt>
                <c:pt idx="1275">
                  <c:v>0.34599999999999997</c:v>
                </c:pt>
                <c:pt idx="1276">
                  <c:v>0.34599999999999997</c:v>
                </c:pt>
                <c:pt idx="1277">
                  <c:v>0.34599999999999997</c:v>
                </c:pt>
                <c:pt idx="1278">
                  <c:v>0.34599999999999997</c:v>
                </c:pt>
                <c:pt idx="1279">
                  <c:v>0.34599999999999997</c:v>
                </c:pt>
                <c:pt idx="1280">
                  <c:v>0.34599999999999997</c:v>
                </c:pt>
                <c:pt idx="1281">
                  <c:v>0.34599999999999997</c:v>
                </c:pt>
                <c:pt idx="1282">
                  <c:v>0.34599999999999997</c:v>
                </c:pt>
                <c:pt idx="1283">
                  <c:v>0.34599999999999997</c:v>
                </c:pt>
                <c:pt idx="1284">
                  <c:v>0.34599999999999997</c:v>
                </c:pt>
                <c:pt idx="1285">
                  <c:v>0.34599999999999997</c:v>
                </c:pt>
                <c:pt idx="1286">
                  <c:v>0.34599999999999997</c:v>
                </c:pt>
                <c:pt idx="1287">
                  <c:v>0.34599999999999997</c:v>
                </c:pt>
                <c:pt idx="1288">
                  <c:v>0.34599999999999997</c:v>
                </c:pt>
                <c:pt idx="1289">
                  <c:v>0.34599999999999997</c:v>
                </c:pt>
                <c:pt idx="1290">
                  <c:v>0.34599999999999997</c:v>
                </c:pt>
                <c:pt idx="1291">
                  <c:v>0.34599999999999997</c:v>
                </c:pt>
                <c:pt idx="1292">
                  <c:v>0.34599999999999997</c:v>
                </c:pt>
                <c:pt idx="1293">
                  <c:v>0.34599999999999997</c:v>
                </c:pt>
                <c:pt idx="1294">
                  <c:v>0.34599999999999997</c:v>
                </c:pt>
                <c:pt idx="1295">
                  <c:v>0.34599999999999997</c:v>
                </c:pt>
                <c:pt idx="1296">
                  <c:v>0.34599999999999997</c:v>
                </c:pt>
                <c:pt idx="1297">
                  <c:v>0.34599999999999997</c:v>
                </c:pt>
                <c:pt idx="1298">
                  <c:v>0.34599999999999997</c:v>
                </c:pt>
                <c:pt idx="1299">
                  <c:v>0.34599999999999997</c:v>
                </c:pt>
                <c:pt idx="1300">
                  <c:v>0.34599999999999997</c:v>
                </c:pt>
                <c:pt idx="1301">
                  <c:v>0.34599999999999997</c:v>
                </c:pt>
                <c:pt idx="1302">
                  <c:v>0.34599999999999997</c:v>
                </c:pt>
                <c:pt idx="1303">
                  <c:v>0.34699999999999998</c:v>
                </c:pt>
                <c:pt idx="1304">
                  <c:v>0.34699999999999998</c:v>
                </c:pt>
                <c:pt idx="1305">
                  <c:v>0.34699999999999998</c:v>
                </c:pt>
                <c:pt idx="1306">
                  <c:v>0.34699999999999998</c:v>
                </c:pt>
                <c:pt idx="1307">
                  <c:v>0.34699999999999998</c:v>
                </c:pt>
                <c:pt idx="1308">
                  <c:v>0.34699999999999998</c:v>
                </c:pt>
                <c:pt idx="1309">
                  <c:v>0.34699999999999998</c:v>
                </c:pt>
                <c:pt idx="1310">
                  <c:v>0.34699999999999998</c:v>
                </c:pt>
                <c:pt idx="1311">
                  <c:v>0.34699999999999998</c:v>
                </c:pt>
                <c:pt idx="1312">
                  <c:v>0.34699999999999998</c:v>
                </c:pt>
                <c:pt idx="1313">
                  <c:v>0.34699999999999998</c:v>
                </c:pt>
                <c:pt idx="1314">
                  <c:v>0.34699999999999998</c:v>
                </c:pt>
                <c:pt idx="1315">
                  <c:v>0.34699999999999998</c:v>
                </c:pt>
                <c:pt idx="1316">
                  <c:v>0.34699999999999998</c:v>
                </c:pt>
                <c:pt idx="1317">
                  <c:v>0.34699999999999998</c:v>
                </c:pt>
                <c:pt idx="1318">
                  <c:v>0.34699999999999998</c:v>
                </c:pt>
                <c:pt idx="1319">
                  <c:v>0.34699999999999998</c:v>
                </c:pt>
                <c:pt idx="1320">
                  <c:v>0.34699999999999998</c:v>
                </c:pt>
                <c:pt idx="1321">
                  <c:v>0.34699999999999998</c:v>
                </c:pt>
                <c:pt idx="1322">
                  <c:v>0.34699999999999998</c:v>
                </c:pt>
                <c:pt idx="1323">
                  <c:v>0.34699999999999998</c:v>
                </c:pt>
                <c:pt idx="1324">
                  <c:v>0.34699999999999998</c:v>
                </c:pt>
                <c:pt idx="1325">
                  <c:v>0.34699999999999998</c:v>
                </c:pt>
                <c:pt idx="1326">
                  <c:v>0.34699999999999998</c:v>
                </c:pt>
                <c:pt idx="1327">
                  <c:v>0.34699999999999998</c:v>
                </c:pt>
                <c:pt idx="1328">
                  <c:v>0.34699999999999998</c:v>
                </c:pt>
                <c:pt idx="1329">
                  <c:v>0.34799999999999998</c:v>
                </c:pt>
                <c:pt idx="1330">
                  <c:v>0.34799999999999998</c:v>
                </c:pt>
                <c:pt idx="1331">
                  <c:v>0.34699999999999998</c:v>
                </c:pt>
                <c:pt idx="1332">
                  <c:v>0.34699999999999998</c:v>
                </c:pt>
                <c:pt idx="1333">
                  <c:v>0.34699999999999998</c:v>
                </c:pt>
                <c:pt idx="1334">
                  <c:v>0.34699999999999998</c:v>
                </c:pt>
                <c:pt idx="1335">
                  <c:v>0.34699999999999998</c:v>
                </c:pt>
                <c:pt idx="1336">
                  <c:v>0.34699999999999998</c:v>
                </c:pt>
                <c:pt idx="1337">
                  <c:v>0.34699999999999998</c:v>
                </c:pt>
                <c:pt idx="1338">
                  <c:v>0.312</c:v>
                </c:pt>
                <c:pt idx="1339">
                  <c:v>0.312</c:v>
                </c:pt>
                <c:pt idx="1340">
                  <c:v>0.312</c:v>
                </c:pt>
                <c:pt idx="1341">
                  <c:v>0.312</c:v>
                </c:pt>
                <c:pt idx="1342">
                  <c:v>0.312</c:v>
                </c:pt>
                <c:pt idx="1343">
                  <c:v>0.312</c:v>
                </c:pt>
                <c:pt idx="1344">
                  <c:v>0.312</c:v>
                </c:pt>
                <c:pt idx="1345">
                  <c:v>0.312</c:v>
                </c:pt>
                <c:pt idx="1346">
                  <c:v>0.313</c:v>
                </c:pt>
                <c:pt idx="1347">
                  <c:v>0.313</c:v>
                </c:pt>
                <c:pt idx="1348">
                  <c:v>0.312</c:v>
                </c:pt>
                <c:pt idx="1349">
                  <c:v>0.313</c:v>
                </c:pt>
                <c:pt idx="1350">
                  <c:v>0.313</c:v>
                </c:pt>
                <c:pt idx="1351">
                  <c:v>0.313</c:v>
                </c:pt>
                <c:pt idx="1352">
                  <c:v>0.313</c:v>
                </c:pt>
                <c:pt idx="1353">
                  <c:v>0.313</c:v>
                </c:pt>
                <c:pt idx="1354">
                  <c:v>0.313</c:v>
                </c:pt>
                <c:pt idx="1355">
                  <c:v>0.313</c:v>
                </c:pt>
                <c:pt idx="1356">
                  <c:v>0.313</c:v>
                </c:pt>
                <c:pt idx="1357">
                  <c:v>0.313</c:v>
                </c:pt>
                <c:pt idx="1358">
                  <c:v>0.313</c:v>
                </c:pt>
                <c:pt idx="1359">
                  <c:v>0.313</c:v>
                </c:pt>
                <c:pt idx="1360">
                  <c:v>0.313</c:v>
                </c:pt>
                <c:pt idx="1361">
                  <c:v>0.313</c:v>
                </c:pt>
                <c:pt idx="1362">
                  <c:v>0.313</c:v>
                </c:pt>
                <c:pt idx="1363">
                  <c:v>0.314</c:v>
                </c:pt>
                <c:pt idx="1364">
                  <c:v>0.314</c:v>
                </c:pt>
                <c:pt idx="1365">
                  <c:v>0.314</c:v>
                </c:pt>
                <c:pt idx="1366">
                  <c:v>0.313</c:v>
                </c:pt>
                <c:pt idx="1367">
                  <c:v>0.313</c:v>
                </c:pt>
                <c:pt idx="1368">
                  <c:v>0.313</c:v>
                </c:pt>
                <c:pt idx="1369">
                  <c:v>0.313</c:v>
                </c:pt>
                <c:pt idx="1370">
                  <c:v>0.313</c:v>
                </c:pt>
                <c:pt idx="1371">
                  <c:v>0.313</c:v>
                </c:pt>
                <c:pt idx="1372">
                  <c:v>0.313</c:v>
                </c:pt>
                <c:pt idx="1373">
                  <c:v>0.313</c:v>
                </c:pt>
                <c:pt idx="1374">
                  <c:v>0.313</c:v>
                </c:pt>
                <c:pt idx="1375">
                  <c:v>0.313</c:v>
                </c:pt>
                <c:pt idx="1376">
                  <c:v>0.313</c:v>
                </c:pt>
                <c:pt idx="1377">
                  <c:v>0.313</c:v>
                </c:pt>
                <c:pt idx="1378">
                  <c:v>0.313</c:v>
                </c:pt>
                <c:pt idx="1379">
                  <c:v>0.313</c:v>
                </c:pt>
                <c:pt idx="1380">
                  <c:v>0.312</c:v>
                </c:pt>
                <c:pt idx="1381">
                  <c:v>0.313</c:v>
                </c:pt>
                <c:pt idx="1382">
                  <c:v>0.313</c:v>
                </c:pt>
                <c:pt idx="1383">
                  <c:v>0.313</c:v>
                </c:pt>
                <c:pt idx="1384">
                  <c:v>0.313</c:v>
                </c:pt>
                <c:pt idx="1385">
                  <c:v>0.313</c:v>
                </c:pt>
                <c:pt idx="1386">
                  <c:v>0.313</c:v>
                </c:pt>
                <c:pt idx="1387">
                  <c:v>0.313</c:v>
                </c:pt>
                <c:pt idx="1388">
                  <c:v>0.313</c:v>
                </c:pt>
                <c:pt idx="1389">
                  <c:v>0.313</c:v>
                </c:pt>
                <c:pt idx="1390">
                  <c:v>0.313</c:v>
                </c:pt>
                <c:pt idx="1391">
                  <c:v>0.313</c:v>
                </c:pt>
                <c:pt idx="1392">
                  <c:v>0.313</c:v>
                </c:pt>
                <c:pt idx="1393">
                  <c:v>0.313</c:v>
                </c:pt>
                <c:pt idx="1394">
                  <c:v>0.313</c:v>
                </c:pt>
                <c:pt idx="1395">
                  <c:v>0.313</c:v>
                </c:pt>
                <c:pt idx="1396">
                  <c:v>0.313</c:v>
                </c:pt>
                <c:pt idx="1397">
                  <c:v>0.313</c:v>
                </c:pt>
                <c:pt idx="1398">
                  <c:v>0.313</c:v>
                </c:pt>
                <c:pt idx="1399">
                  <c:v>0.313</c:v>
                </c:pt>
                <c:pt idx="1400">
                  <c:v>0.313</c:v>
                </c:pt>
                <c:pt idx="1401">
                  <c:v>0.313</c:v>
                </c:pt>
                <c:pt idx="1402">
                  <c:v>0.313</c:v>
                </c:pt>
                <c:pt idx="1403">
                  <c:v>0.313</c:v>
                </c:pt>
                <c:pt idx="1404">
                  <c:v>0.313</c:v>
                </c:pt>
                <c:pt idx="1405">
                  <c:v>0.313</c:v>
                </c:pt>
                <c:pt idx="1406">
                  <c:v>0.313</c:v>
                </c:pt>
                <c:pt idx="1407">
                  <c:v>0.313</c:v>
                </c:pt>
                <c:pt idx="1408">
                  <c:v>0.313</c:v>
                </c:pt>
                <c:pt idx="1409">
                  <c:v>0.313</c:v>
                </c:pt>
                <c:pt idx="1410">
                  <c:v>0.313</c:v>
                </c:pt>
                <c:pt idx="1411">
                  <c:v>0.313</c:v>
                </c:pt>
                <c:pt idx="1412">
                  <c:v>0.313</c:v>
                </c:pt>
                <c:pt idx="1413">
                  <c:v>0.313</c:v>
                </c:pt>
                <c:pt idx="1414">
                  <c:v>0.313</c:v>
                </c:pt>
                <c:pt idx="1415">
                  <c:v>0.313</c:v>
                </c:pt>
                <c:pt idx="1416">
                  <c:v>0.313</c:v>
                </c:pt>
                <c:pt idx="1417">
                  <c:v>0.312</c:v>
                </c:pt>
                <c:pt idx="1418">
                  <c:v>0.313</c:v>
                </c:pt>
                <c:pt idx="1419">
                  <c:v>0.313</c:v>
                </c:pt>
                <c:pt idx="1420">
                  <c:v>0.313</c:v>
                </c:pt>
                <c:pt idx="1421">
                  <c:v>0.313</c:v>
                </c:pt>
                <c:pt idx="1422">
                  <c:v>0.313</c:v>
                </c:pt>
                <c:pt idx="1423">
                  <c:v>0.313</c:v>
                </c:pt>
                <c:pt idx="1424">
                  <c:v>0.313</c:v>
                </c:pt>
                <c:pt idx="1425">
                  <c:v>0.313</c:v>
                </c:pt>
                <c:pt idx="1426">
                  <c:v>0.313</c:v>
                </c:pt>
                <c:pt idx="1427">
                  <c:v>0.313</c:v>
                </c:pt>
                <c:pt idx="1428">
                  <c:v>0.313</c:v>
                </c:pt>
                <c:pt idx="1429">
                  <c:v>0.313</c:v>
                </c:pt>
                <c:pt idx="1430">
                  <c:v>0.313</c:v>
                </c:pt>
                <c:pt idx="1431">
                  <c:v>0.313</c:v>
                </c:pt>
                <c:pt idx="1432">
                  <c:v>0.313</c:v>
                </c:pt>
                <c:pt idx="1433">
                  <c:v>0.314</c:v>
                </c:pt>
                <c:pt idx="1434">
                  <c:v>0.314</c:v>
                </c:pt>
                <c:pt idx="1435">
                  <c:v>0.313</c:v>
                </c:pt>
                <c:pt idx="1436">
                  <c:v>0.28299999999999997</c:v>
                </c:pt>
                <c:pt idx="1437">
                  <c:v>0.28299999999999997</c:v>
                </c:pt>
                <c:pt idx="1438">
                  <c:v>0.28299999999999997</c:v>
                </c:pt>
                <c:pt idx="1439">
                  <c:v>0.28299999999999997</c:v>
                </c:pt>
                <c:pt idx="1440">
                  <c:v>0.28299999999999997</c:v>
                </c:pt>
                <c:pt idx="1441">
                  <c:v>0.28299999999999997</c:v>
                </c:pt>
                <c:pt idx="1442">
                  <c:v>0.28299999999999997</c:v>
                </c:pt>
                <c:pt idx="1443">
                  <c:v>0.28299999999999997</c:v>
                </c:pt>
                <c:pt idx="1444">
                  <c:v>0.28299999999999997</c:v>
                </c:pt>
                <c:pt idx="1445">
                  <c:v>0.28299999999999997</c:v>
                </c:pt>
                <c:pt idx="1446">
                  <c:v>0.28299999999999997</c:v>
                </c:pt>
                <c:pt idx="1447">
                  <c:v>0.28199999999999997</c:v>
                </c:pt>
                <c:pt idx="1448">
                  <c:v>0.28199999999999997</c:v>
                </c:pt>
                <c:pt idx="1449">
                  <c:v>0.28199999999999997</c:v>
                </c:pt>
                <c:pt idx="1450">
                  <c:v>0.28199999999999997</c:v>
                </c:pt>
                <c:pt idx="1451">
                  <c:v>0.28199999999999997</c:v>
                </c:pt>
                <c:pt idx="1452">
                  <c:v>0.28199999999999997</c:v>
                </c:pt>
                <c:pt idx="1453">
                  <c:v>0.28199999999999997</c:v>
                </c:pt>
                <c:pt idx="1454">
                  <c:v>0.28199999999999997</c:v>
                </c:pt>
                <c:pt idx="1455">
                  <c:v>0.28199999999999997</c:v>
                </c:pt>
                <c:pt idx="1456">
                  <c:v>0.28199999999999997</c:v>
                </c:pt>
                <c:pt idx="1457">
                  <c:v>0.28199999999999997</c:v>
                </c:pt>
                <c:pt idx="1458">
                  <c:v>0.28199999999999997</c:v>
                </c:pt>
                <c:pt idx="1459">
                  <c:v>0.28100000000000003</c:v>
                </c:pt>
                <c:pt idx="1460">
                  <c:v>0.28100000000000003</c:v>
                </c:pt>
                <c:pt idx="1461">
                  <c:v>0.28199999999999997</c:v>
                </c:pt>
                <c:pt idx="1462">
                  <c:v>0.28100000000000003</c:v>
                </c:pt>
                <c:pt idx="1463">
                  <c:v>0.28100000000000003</c:v>
                </c:pt>
                <c:pt idx="1464">
                  <c:v>0.28100000000000003</c:v>
                </c:pt>
                <c:pt idx="1465">
                  <c:v>0.28100000000000003</c:v>
                </c:pt>
                <c:pt idx="1466">
                  <c:v>0.28100000000000003</c:v>
                </c:pt>
                <c:pt idx="1467">
                  <c:v>0.28100000000000003</c:v>
                </c:pt>
                <c:pt idx="1468">
                  <c:v>0.28100000000000003</c:v>
                </c:pt>
                <c:pt idx="1469">
                  <c:v>0.28100000000000003</c:v>
                </c:pt>
                <c:pt idx="1470">
                  <c:v>0.28100000000000003</c:v>
                </c:pt>
                <c:pt idx="1471">
                  <c:v>0.28100000000000003</c:v>
                </c:pt>
                <c:pt idx="1472">
                  <c:v>0.28100000000000003</c:v>
                </c:pt>
                <c:pt idx="1473">
                  <c:v>0.28100000000000003</c:v>
                </c:pt>
                <c:pt idx="1474">
                  <c:v>0.28100000000000003</c:v>
                </c:pt>
                <c:pt idx="1475">
                  <c:v>0.28100000000000003</c:v>
                </c:pt>
                <c:pt idx="1476">
                  <c:v>0.28100000000000003</c:v>
                </c:pt>
                <c:pt idx="1477">
                  <c:v>0.28100000000000003</c:v>
                </c:pt>
                <c:pt idx="1478">
                  <c:v>0.28100000000000003</c:v>
                </c:pt>
                <c:pt idx="1479">
                  <c:v>0.28100000000000003</c:v>
                </c:pt>
                <c:pt idx="1480">
                  <c:v>0.28100000000000003</c:v>
                </c:pt>
                <c:pt idx="1481">
                  <c:v>0.28100000000000003</c:v>
                </c:pt>
                <c:pt idx="1482">
                  <c:v>0.28100000000000003</c:v>
                </c:pt>
                <c:pt idx="1483">
                  <c:v>0.28100000000000003</c:v>
                </c:pt>
                <c:pt idx="1484">
                  <c:v>0.28100000000000003</c:v>
                </c:pt>
                <c:pt idx="1485">
                  <c:v>0.28100000000000003</c:v>
                </c:pt>
                <c:pt idx="1486">
                  <c:v>0.28100000000000003</c:v>
                </c:pt>
                <c:pt idx="1487">
                  <c:v>0.28100000000000003</c:v>
                </c:pt>
                <c:pt idx="1488">
                  <c:v>0.28100000000000003</c:v>
                </c:pt>
                <c:pt idx="1489">
                  <c:v>0.28100000000000003</c:v>
                </c:pt>
                <c:pt idx="1490">
                  <c:v>0.28000000000000003</c:v>
                </c:pt>
                <c:pt idx="1491">
                  <c:v>0.28000000000000003</c:v>
                </c:pt>
                <c:pt idx="1492">
                  <c:v>0.28000000000000003</c:v>
                </c:pt>
                <c:pt idx="1493">
                  <c:v>0.28000000000000003</c:v>
                </c:pt>
                <c:pt idx="1494">
                  <c:v>0.28000000000000003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0.28000000000000003</c:v>
                </c:pt>
                <c:pt idx="1498">
                  <c:v>0.28000000000000003</c:v>
                </c:pt>
                <c:pt idx="1499">
                  <c:v>0.27900000000000003</c:v>
                </c:pt>
                <c:pt idx="1500">
                  <c:v>0.27900000000000003</c:v>
                </c:pt>
                <c:pt idx="1501">
                  <c:v>0.27900000000000003</c:v>
                </c:pt>
                <c:pt idx="1502">
                  <c:v>0.27900000000000003</c:v>
                </c:pt>
                <c:pt idx="1503">
                  <c:v>0.27900000000000003</c:v>
                </c:pt>
                <c:pt idx="1504">
                  <c:v>0.27900000000000003</c:v>
                </c:pt>
                <c:pt idx="1505">
                  <c:v>0.27900000000000003</c:v>
                </c:pt>
                <c:pt idx="1506">
                  <c:v>0.27900000000000003</c:v>
                </c:pt>
                <c:pt idx="1507">
                  <c:v>0.27900000000000003</c:v>
                </c:pt>
                <c:pt idx="1508">
                  <c:v>0.27900000000000003</c:v>
                </c:pt>
                <c:pt idx="1509">
                  <c:v>0.27900000000000003</c:v>
                </c:pt>
                <c:pt idx="1510">
                  <c:v>0.27900000000000003</c:v>
                </c:pt>
                <c:pt idx="1511">
                  <c:v>0.27800000000000002</c:v>
                </c:pt>
                <c:pt idx="1512">
                  <c:v>0.27800000000000002</c:v>
                </c:pt>
                <c:pt idx="1513">
                  <c:v>0.27800000000000002</c:v>
                </c:pt>
                <c:pt idx="1514">
                  <c:v>0.27800000000000002</c:v>
                </c:pt>
                <c:pt idx="1515">
                  <c:v>0.27800000000000002</c:v>
                </c:pt>
                <c:pt idx="1516">
                  <c:v>0.27800000000000002</c:v>
                </c:pt>
                <c:pt idx="1517">
                  <c:v>0.27800000000000002</c:v>
                </c:pt>
                <c:pt idx="1518">
                  <c:v>0.27800000000000002</c:v>
                </c:pt>
                <c:pt idx="1519">
                  <c:v>0.27800000000000002</c:v>
                </c:pt>
                <c:pt idx="1520">
                  <c:v>0.27800000000000002</c:v>
                </c:pt>
                <c:pt idx="1521">
                  <c:v>0.27800000000000002</c:v>
                </c:pt>
                <c:pt idx="1522">
                  <c:v>0.27800000000000002</c:v>
                </c:pt>
                <c:pt idx="1523">
                  <c:v>0.27800000000000002</c:v>
                </c:pt>
                <c:pt idx="1524">
                  <c:v>0.27800000000000002</c:v>
                </c:pt>
                <c:pt idx="1525">
                  <c:v>0.254</c:v>
                </c:pt>
                <c:pt idx="1526">
                  <c:v>0.254</c:v>
                </c:pt>
                <c:pt idx="1527">
                  <c:v>0.254</c:v>
                </c:pt>
                <c:pt idx="1528">
                  <c:v>0.254</c:v>
                </c:pt>
                <c:pt idx="1529">
                  <c:v>0.254</c:v>
                </c:pt>
                <c:pt idx="1530">
                  <c:v>0.253</c:v>
                </c:pt>
                <c:pt idx="1531">
                  <c:v>0.253</c:v>
                </c:pt>
                <c:pt idx="1532">
                  <c:v>0.253</c:v>
                </c:pt>
                <c:pt idx="1533">
                  <c:v>0.253</c:v>
                </c:pt>
                <c:pt idx="1534">
                  <c:v>0.253</c:v>
                </c:pt>
                <c:pt idx="1535">
                  <c:v>0.253</c:v>
                </c:pt>
                <c:pt idx="1536">
                  <c:v>0.254</c:v>
                </c:pt>
                <c:pt idx="1537">
                  <c:v>0.254</c:v>
                </c:pt>
                <c:pt idx="1538">
                  <c:v>0.253</c:v>
                </c:pt>
                <c:pt idx="1539">
                  <c:v>0.253</c:v>
                </c:pt>
                <c:pt idx="1540">
                  <c:v>0.253</c:v>
                </c:pt>
                <c:pt idx="1541">
                  <c:v>0.253</c:v>
                </c:pt>
                <c:pt idx="1542">
                  <c:v>0.253</c:v>
                </c:pt>
                <c:pt idx="1543">
                  <c:v>0.253</c:v>
                </c:pt>
                <c:pt idx="1544">
                  <c:v>0.253</c:v>
                </c:pt>
                <c:pt idx="1545">
                  <c:v>0.253</c:v>
                </c:pt>
                <c:pt idx="1546">
                  <c:v>0.253</c:v>
                </c:pt>
                <c:pt idx="1547">
                  <c:v>0.253</c:v>
                </c:pt>
                <c:pt idx="1548">
                  <c:v>0.253</c:v>
                </c:pt>
                <c:pt idx="1549">
                  <c:v>0.253</c:v>
                </c:pt>
                <c:pt idx="1550">
                  <c:v>0.253</c:v>
                </c:pt>
                <c:pt idx="1551">
                  <c:v>0.253</c:v>
                </c:pt>
                <c:pt idx="1552">
                  <c:v>0.253</c:v>
                </c:pt>
                <c:pt idx="1553">
                  <c:v>0.252</c:v>
                </c:pt>
                <c:pt idx="1554">
                  <c:v>0.252</c:v>
                </c:pt>
                <c:pt idx="1555">
                  <c:v>0.252</c:v>
                </c:pt>
                <c:pt idx="1556">
                  <c:v>0.252</c:v>
                </c:pt>
                <c:pt idx="1557">
                  <c:v>0.252</c:v>
                </c:pt>
                <c:pt idx="1558">
                  <c:v>0.252</c:v>
                </c:pt>
                <c:pt idx="1559">
                  <c:v>0.251</c:v>
                </c:pt>
                <c:pt idx="1560">
                  <c:v>0.251</c:v>
                </c:pt>
                <c:pt idx="1561">
                  <c:v>0.251</c:v>
                </c:pt>
                <c:pt idx="1562">
                  <c:v>0.251</c:v>
                </c:pt>
                <c:pt idx="1563">
                  <c:v>0.251</c:v>
                </c:pt>
                <c:pt idx="1564">
                  <c:v>0.251</c:v>
                </c:pt>
                <c:pt idx="1565">
                  <c:v>0.251</c:v>
                </c:pt>
                <c:pt idx="1566">
                  <c:v>0.251</c:v>
                </c:pt>
                <c:pt idx="1567">
                  <c:v>0.251</c:v>
                </c:pt>
                <c:pt idx="1568">
                  <c:v>0.251</c:v>
                </c:pt>
                <c:pt idx="1569">
                  <c:v>0.251</c:v>
                </c:pt>
                <c:pt idx="1570">
                  <c:v>0.251</c:v>
                </c:pt>
                <c:pt idx="1571">
                  <c:v>0.251</c:v>
                </c:pt>
                <c:pt idx="1572">
                  <c:v>0.251</c:v>
                </c:pt>
                <c:pt idx="1573">
                  <c:v>0.251</c:v>
                </c:pt>
                <c:pt idx="1574">
                  <c:v>0.251</c:v>
                </c:pt>
                <c:pt idx="1575">
                  <c:v>0.251</c:v>
                </c:pt>
                <c:pt idx="1576">
                  <c:v>0.251</c:v>
                </c:pt>
                <c:pt idx="1577">
                  <c:v>0.251</c:v>
                </c:pt>
                <c:pt idx="1578">
                  <c:v>0.251</c:v>
                </c:pt>
                <c:pt idx="1579">
                  <c:v>0.251</c:v>
                </c:pt>
                <c:pt idx="1580">
                  <c:v>0.251</c:v>
                </c:pt>
                <c:pt idx="1581">
                  <c:v>0.251</c:v>
                </c:pt>
                <c:pt idx="1582">
                  <c:v>0.251</c:v>
                </c:pt>
                <c:pt idx="1583">
                  <c:v>0.251</c:v>
                </c:pt>
                <c:pt idx="1584">
                  <c:v>0.251</c:v>
                </c:pt>
                <c:pt idx="1585">
                  <c:v>0.251</c:v>
                </c:pt>
                <c:pt idx="1586">
                  <c:v>0.251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0.251</c:v>
                </c:pt>
                <c:pt idx="1591">
                  <c:v>0.251</c:v>
                </c:pt>
                <c:pt idx="1592">
                  <c:v>0.251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0.221</c:v>
                </c:pt>
                <c:pt idx="1603">
                  <c:v>0.221</c:v>
                </c:pt>
                <c:pt idx="1604">
                  <c:v>0.221</c:v>
                </c:pt>
                <c:pt idx="1605">
                  <c:v>0.221</c:v>
                </c:pt>
                <c:pt idx="1606">
                  <c:v>0.221</c:v>
                </c:pt>
                <c:pt idx="1607">
                  <c:v>0.221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0.22</c:v>
                </c:pt>
                <c:pt idx="1617">
                  <c:v>0.22</c:v>
                </c:pt>
                <c:pt idx="1618">
                  <c:v>0.22</c:v>
                </c:pt>
                <c:pt idx="1619">
                  <c:v>0.22</c:v>
                </c:pt>
                <c:pt idx="1620">
                  <c:v>0.22</c:v>
                </c:pt>
                <c:pt idx="1621">
                  <c:v>0.22</c:v>
                </c:pt>
                <c:pt idx="1622">
                  <c:v>0.22</c:v>
                </c:pt>
                <c:pt idx="1623">
                  <c:v>0.22</c:v>
                </c:pt>
                <c:pt idx="1624">
                  <c:v>0.22</c:v>
                </c:pt>
                <c:pt idx="1625">
                  <c:v>0.221</c:v>
                </c:pt>
                <c:pt idx="1626">
                  <c:v>0.221</c:v>
                </c:pt>
                <c:pt idx="1627">
                  <c:v>0.221</c:v>
                </c:pt>
                <c:pt idx="1628">
                  <c:v>0.221</c:v>
                </c:pt>
                <c:pt idx="1629">
                  <c:v>0.221</c:v>
                </c:pt>
                <c:pt idx="1630">
                  <c:v>0.221</c:v>
                </c:pt>
                <c:pt idx="1631">
                  <c:v>0.221</c:v>
                </c:pt>
                <c:pt idx="1632">
                  <c:v>0.221</c:v>
                </c:pt>
                <c:pt idx="1633">
                  <c:v>0.221</c:v>
                </c:pt>
                <c:pt idx="1634">
                  <c:v>0.221</c:v>
                </c:pt>
                <c:pt idx="1635">
                  <c:v>0.221</c:v>
                </c:pt>
                <c:pt idx="1636">
                  <c:v>0.221</c:v>
                </c:pt>
                <c:pt idx="1637">
                  <c:v>0.221</c:v>
                </c:pt>
                <c:pt idx="1638">
                  <c:v>0.221</c:v>
                </c:pt>
                <c:pt idx="1639">
                  <c:v>0.221</c:v>
                </c:pt>
                <c:pt idx="1640">
                  <c:v>0.221</c:v>
                </c:pt>
                <c:pt idx="1641">
                  <c:v>0.221</c:v>
                </c:pt>
                <c:pt idx="1642">
                  <c:v>0.221</c:v>
                </c:pt>
                <c:pt idx="1643">
                  <c:v>0.221</c:v>
                </c:pt>
                <c:pt idx="1644">
                  <c:v>0.221</c:v>
                </c:pt>
                <c:pt idx="1645">
                  <c:v>0.221</c:v>
                </c:pt>
                <c:pt idx="1646">
                  <c:v>0.221</c:v>
                </c:pt>
                <c:pt idx="1647">
                  <c:v>0.221</c:v>
                </c:pt>
                <c:pt idx="1648">
                  <c:v>0.221</c:v>
                </c:pt>
                <c:pt idx="1649">
                  <c:v>0.221</c:v>
                </c:pt>
                <c:pt idx="1650">
                  <c:v>0.221</c:v>
                </c:pt>
                <c:pt idx="1651">
                  <c:v>0.221</c:v>
                </c:pt>
                <c:pt idx="1652">
                  <c:v>0.221</c:v>
                </c:pt>
                <c:pt idx="1653">
                  <c:v>0.221</c:v>
                </c:pt>
                <c:pt idx="1654">
                  <c:v>0.22</c:v>
                </c:pt>
                <c:pt idx="1655">
                  <c:v>0.22</c:v>
                </c:pt>
                <c:pt idx="1656">
                  <c:v>0.221</c:v>
                </c:pt>
                <c:pt idx="1657">
                  <c:v>0.221</c:v>
                </c:pt>
                <c:pt idx="1658">
                  <c:v>0.22</c:v>
                </c:pt>
                <c:pt idx="1659">
                  <c:v>0.22</c:v>
                </c:pt>
                <c:pt idx="1660">
                  <c:v>0.22</c:v>
                </c:pt>
                <c:pt idx="1661">
                  <c:v>0.22</c:v>
                </c:pt>
                <c:pt idx="1662">
                  <c:v>0.22</c:v>
                </c:pt>
                <c:pt idx="1663">
                  <c:v>0.22</c:v>
                </c:pt>
                <c:pt idx="1664">
                  <c:v>0.22</c:v>
                </c:pt>
                <c:pt idx="1665">
                  <c:v>0.22</c:v>
                </c:pt>
                <c:pt idx="1666">
                  <c:v>0.22</c:v>
                </c:pt>
                <c:pt idx="1667">
                  <c:v>0.22</c:v>
                </c:pt>
                <c:pt idx="1668">
                  <c:v>0.219</c:v>
                </c:pt>
                <c:pt idx="1669">
                  <c:v>0.22</c:v>
                </c:pt>
                <c:pt idx="1670">
                  <c:v>0.219</c:v>
                </c:pt>
                <c:pt idx="1671">
                  <c:v>0.20200000000000001</c:v>
                </c:pt>
                <c:pt idx="1672">
                  <c:v>0.20200000000000001</c:v>
                </c:pt>
                <c:pt idx="1673">
                  <c:v>0.20200000000000001</c:v>
                </c:pt>
                <c:pt idx="1674">
                  <c:v>0.20200000000000001</c:v>
                </c:pt>
                <c:pt idx="1675">
                  <c:v>0.20200000000000001</c:v>
                </c:pt>
                <c:pt idx="1676">
                  <c:v>0.20200000000000001</c:v>
                </c:pt>
                <c:pt idx="1677">
                  <c:v>0.20200000000000001</c:v>
                </c:pt>
                <c:pt idx="1678">
                  <c:v>0.20200000000000001</c:v>
                </c:pt>
                <c:pt idx="1679">
                  <c:v>0.20200000000000001</c:v>
                </c:pt>
                <c:pt idx="1680">
                  <c:v>0.20200000000000001</c:v>
                </c:pt>
                <c:pt idx="1681">
                  <c:v>0.20200000000000001</c:v>
                </c:pt>
                <c:pt idx="1682">
                  <c:v>0.20200000000000001</c:v>
                </c:pt>
                <c:pt idx="1683">
                  <c:v>0.20200000000000001</c:v>
                </c:pt>
                <c:pt idx="1684">
                  <c:v>0.20200000000000001</c:v>
                </c:pt>
                <c:pt idx="1685">
                  <c:v>0.20200000000000001</c:v>
                </c:pt>
                <c:pt idx="1686">
                  <c:v>0.20200000000000001</c:v>
                </c:pt>
                <c:pt idx="1687">
                  <c:v>0.20200000000000001</c:v>
                </c:pt>
                <c:pt idx="1688">
                  <c:v>0.20200000000000001</c:v>
                </c:pt>
                <c:pt idx="1689">
                  <c:v>0.20200000000000001</c:v>
                </c:pt>
                <c:pt idx="1690">
                  <c:v>0.20300000000000001</c:v>
                </c:pt>
                <c:pt idx="1691">
                  <c:v>0.20300000000000001</c:v>
                </c:pt>
                <c:pt idx="1692">
                  <c:v>0.20300000000000001</c:v>
                </c:pt>
                <c:pt idx="1693">
                  <c:v>0.20200000000000001</c:v>
                </c:pt>
                <c:pt idx="1694">
                  <c:v>0.20200000000000001</c:v>
                </c:pt>
                <c:pt idx="1695">
                  <c:v>0.20200000000000001</c:v>
                </c:pt>
                <c:pt idx="1696">
                  <c:v>0.20200000000000001</c:v>
                </c:pt>
                <c:pt idx="1697">
                  <c:v>0.20200000000000001</c:v>
                </c:pt>
                <c:pt idx="1698">
                  <c:v>0.20200000000000001</c:v>
                </c:pt>
                <c:pt idx="1699">
                  <c:v>0.20200000000000001</c:v>
                </c:pt>
                <c:pt idx="1700">
                  <c:v>0.20200000000000001</c:v>
                </c:pt>
                <c:pt idx="1701">
                  <c:v>0.20200000000000001</c:v>
                </c:pt>
                <c:pt idx="1702">
                  <c:v>0.20200000000000001</c:v>
                </c:pt>
                <c:pt idx="1703">
                  <c:v>0.20200000000000001</c:v>
                </c:pt>
                <c:pt idx="1704">
                  <c:v>0.20200000000000001</c:v>
                </c:pt>
                <c:pt idx="1705">
                  <c:v>0.20200000000000001</c:v>
                </c:pt>
                <c:pt idx="1706">
                  <c:v>0.20100000000000001</c:v>
                </c:pt>
                <c:pt idx="1707">
                  <c:v>0.20100000000000001</c:v>
                </c:pt>
                <c:pt idx="1708">
                  <c:v>0.20100000000000001</c:v>
                </c:pt>
                <c:pt idx="1709">
                  <c:v>0.20200000000000001</c:v>
                </c:pt>
                <c:pt idx="1710">
                  <c:v>0.20200000000000001</c:v>
                </c:pt>
                <c:pt idx="1711">
                  <c:v>0.20200000000000001</c:v>
                </c:pt>
                <c:pt idx="1712">
                  <c:v>0.20100000000000001</c:v>
                </c:pt>
                <c:pt idx="1713">
                  <c:v>0.20100000000000001</c:v>
                </c:pt>
                <c:pt idx="1714">
                  <c:v>0.20100000000000001</c:v>
                </c:pt>
                <c:pt idx="1715">
                  <c:v>0.20100000000000001</c:v>
                </c:pt>
                <c:pt idx="1716">
                  <c:v>0.20100000000000001</c:v>
                </c:pt>
                <c:pt idx="1717">
                  <c:v>0.20100000000000001</c:v>
                </c:pt>
                <c:pt idx="1718">
                  <c:v>0.20100000000000001</c:v>
                </c:pt>
                <c:pt idx="1719">
                  <c:v>0.20100000000000001</c:v>
                </c:pt>
                <c:pt idx="1720">
                  <c:v>0.20100000000000001</c:v>
                </c:pt>
                <c:pt idx="1721">
                  <c:v>0.20100000000000001</c:v>
                </c:pt>
                <c:pt idx="1722">
                  <c:v>0.20100000000000001</c:v>
                </c:pt>
                <c:pt idx="1723">
                  <c:v>0.20100000000000001</c:v>
                </c:pt>
                <c:pt idx="1724">
                  <c:v>0.20100000000000001</c:v>
                </c:pt>
                <c:pt idx="1725">
                  <c:v>0.20100000000000001</c:v>
                </c:pt>
                <c:pt idx="1726">
                  <c:v>0.17899999999999999</c:v>
                </c:pt>
                <c:pt idx="1727">
                  <c:v>0.17899999999999999</c:v>
                </c:pt>
                <c:pt idx="1728">
                  <c:v>0.17899999999999999</c:v>
                </c:pt>
                <c:pt idx="1729">
                  <c:v>0.17899999999999999</c:v>
                </c:pt>
                <c:pt idx="1730">
                  <c:v>0.17899999999999999</c:v>
                </c:pt>
                <c:pt idx="1731">
                  <c:v>0.17899999999999999</c:v>
                </c:pt>
                <c:pt idx="1732">
                  <c:v>0.17899999999999999</c:v>
                </c:pt>
                <c:pt idx="1733">
                  <c:v>0.17899999999999999</c:v>
                </c:pt>
                <c:pt idx="1734">
                  <c:v>0.17899999999999999</c:v>
                </c:pt>
                <c:pt idx="1735">
                  <c:v>0.17899999999999999</c:v>
                </c:pt>
                <c:pt idx="1736">
                  <c:v>0.17899999999999999</c:v>
                </c:pt>
                <c:pt idx="1737">
                  <c:v>0.17899999999999999</c:v>
                </c:pt>
                <c:pt idx="1738">
                  <c:v>0.17899999999999999</c:v>
                </c:pt>
                <c:pt idx="1739">
                  <c:v>0.17899999999999999</c:v>
                </c:pt>
                <c:pt idx="1740">
                  <c:v>0.17899999999999999</c:v>
                </c:pt>
                <c:pt idx="1741">
                  <c:v>0.17899999999999999</c:v>
                </c:pt>
                <c:pt idx="1742">
                  <c:v>0.17899999999999999</c:v>
                </c:pt>
                <c:pt idx="1743">
                  <c:v>0.17899999999999999</c:v>
                </c:pt>
                <c:pt idx="1744">
                  <c:v>0.17899999999999999</c:v>
                </c:pt>
                <c:pt idx="1745">
                  <c:v>0.17899999999999999</c:v>
                </c:pt>
                <c:pt idx="1746">
                  <c:v>0.17899999999999999</c:v>
                </c:pt>
                <c:pt idx="1747">
                  <c:v>0.17899999999999999</c:v>
                </c:pt>
                <c:pt idx="1748">
                  <c:v>0.17899999999999999</c:v>
                </c:pt>
                <c:pt idx="1749">
                  <c:v>0.17899999999999999</c:v>
                </c:pt>
                <c:pt idx="1750">
                  <c:v>0.17899999999999999</c:v>
                </c:pt>
                <c:pt idx="1751">
                  <c:v>0.17899999999999999</c:v>
                </c:pt>
                <c:pt idx="1752">
                  <c:v>0.17899999999999999</c:v>
                </c:pt>
                <c:pt idx="1753">
                  <c:v>0.17899999999999999</c:v>
                </c:pt>
                <c:pt idx="1754">
                  <c:v>0.17899999999999999</c:v>
                </c:pt>
                <c:pt idx="1755">
                  <c:v>0.18</c:v>
                </c:pt>
                <c:pt idx="1756">
                  <c:v>0.18</c:v>
                </c:pt>
                <c:pt idx="1757">
                  <c:v>0.18</c:v>
                </c:pt>
                <c:pt idx="1758">
                  <c:v>0.18</c:v>
                </c:pt>
                <c:pt idx="1759">
                  <c:v>0.18</c:v>
                </c:pt>
                <c:pt idx="1760">
                  <c:v>0.18</c:v>
                </c:pt>
                <c:pt idx="1761">
                  <c:v>0.18</c:v>
                </c:pt>
                <c:pt idx="1762">
                  <c:v>0.18</c:v>
                </c:pt>
                <c:pt idx="1763">
                  <c:v>0.18</c:v>
                </c:pt>
                <c:pt idx="1764">
                  <c:v>0.18</c:v>
                </c:pt>
                <c:pt idx="1765">
                  <c:v>0.18</c:v>
                </c:pt>
                <c:pt idx="1766">
                  <c:v>0.18</c:v>
                </c:pt>
                <c:pt idx="1767">
                  <c:v>0.18</c:v>
                </c:pt>
                <c:pt idx="1768">
                  <c:v>0.18</c:v>
                </c:pt>
                <c:pt idx="1769">
                  <c:v>0.18</c:v>
                </c:pt>
                <c:pt idx="1770">
                  <c:v>0.18</c:v>
                </c:pt>
                <c:pt idx="1771">
                  <c:v>0.18</c:v>
                </c:pt>
                <c:pt idx="1772">
                  <c:v>0.18</c:v>
                </c:pt>
                <c:pt idx="1773">
                  <c:v>0.18</c:v>
                </c:pt>
                <c:pt idx="1774">
                  <c:v>0.18</c:v>
                </c:pt>
                <c:pt idx="1775">
                  <c:v>0.18</c:v>
                </c:pt>
                <c:pt idx="1776">
                  <c:v>0.18</c:v>
                </c:pt>
                <c:pt idx="1777">
                  <c:v>0.18</c:v>
                </c:pt>
                <c:pt idx="1778">
                  <c:v>0.18</c:v>
                </c:pt>
                <c:pt idx="1779">
                  <c:v>0.18</c:v>
                </c:pt>
                <c:pt idx="1780">
                  <c:v>0.18</c:v>
                </c:pt>
                <c:pt idx="1781">
                  <c:v>0.18</c:v>
                </c:pt>
                <c:pt idx="1782">
                  <c:v>0.18</c:v>
                </c:pt>
                <c:pt idx="1783">
                  <c:v>0.18</c:v>
                </c:pt>
                <c:pt idx="1784">
                  <c:v>0.18</c:v>
                </c:pt>
                <c:pt idx="1785">
                  <c:v>0.18</c:v>
                </c:pt>
                <c:pt idx="1786">
                  <c:v>0.18</c:v>
                </c:pt>
                <c:pt idx="1787">
                  <c:v>0.18</c:v>
                </c:pt>
                <c:pt idx="1788">
                  <c:v>0.18</c:v>
                </c:pt>
                <c:pt idx="1789">
                  <c:v>0.16</c:v>
                </c:pt>
                <c:pt idx="1790">
                  <c:v>0.16</c:v>
                </c:pt>
                <c:pt idx="1791">
                  <c:v>0.16</c:v>
                </c:pt>
                <c:pt idx="1792">
                  <c:v>0.16</c:v>
                </c:pt>
                <c:pt idx="1793">
                  <c:v>0.16</c:v>
                </c:pt>
                <c:pt idx="1794">
                  <c:v>0.16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0.159</c:v>
                </c:pt>
                <c:pt idx="1799">
                  <c:v>0.159</c:v>
                </c:pt>
                <c:pt idx="1800">
                  <c:v>0.159</c:v>
                </c:pt>
                <c:pt idx="1801">
                  <c:v>0.159</c:v>
                </c:pt>
                <c:pt idx="1802">
                  <c:v>0.159</c:v>
                </c:pt>
                <c:pt idx="1803">
                  <c:v>0.159</c:v>
                </c:pt>
                <c:pt idx="1804">
                  <c:v>0.159</c:v>
                </c:pt>
                <c:pt idx="1805">
                  <c:v>0.159</c:v>
                </c:pt>
                <c:pt idx="1806">
                  <c:v>0.159</c:v>
                </c:pt>
                <c:pt idx="1807">
                  <c:v>0.16</c:v>
                </c:pt>
                <c:pt idx="1808">
                  <c:v>0.16</c:v>
                </c:pt>
                <c:pt idx="1809">
                  <c:v>0.16</c:v>
                </c:pt>
                <c:pt idx="1810">
                  <c:v>0.16</c:v>
                </c:pt>
                <c:pt idx="1811">
                  <c:v>0.16</c:v>
                </c:pt>
                <c:pt idx="1812">
                  <c:v>0.159</c:v>
                </c:pt>
                <c:pt idx="1813">
                  <c:v>0.159</c:v>
                </c:pt>
                <c:pt idx="1814">
                  <c:v>0.16</c:v>
                </c:pt>
                <c:pt idx="1815">
                  <c:v>0.16</c:v>
                </c:pt>
                <c:pt idx="1816">
                  <c:v>0.16</c:v>
                </c:pt>
                <c:pt idx="1817">
                  <c:v>0.16</c:v>
                </c:pt>
                <c:pt idx="1818">
                  <c:v>0.16</c:v>
                </c:pt>
                <c:pt idx="1819">
                  <c:v>0.16</c:v>
                </c:pt>
                <c:pt idx="1820">
                  <c:v>0.16</c:v>
                </c:pt>
                <c:pt idx="1821">
                  <c:v>0.16</c:v>
                </c:pt>
                <c:pt idx="1822">
                  <c:v>0.16</c:v>
                </c:pt>
                <c:pt idx="1823">
                  <c:v>0.16</c:v>
                </c:pt>
                <c:pt idx="1824">
                  <c:v>0.16</c:v>
                </c:pt>
                <c:pt idx="1825">
                  <c:v>0.16</c:v>
                </c:pt>
                <c:pt idx="1826">
                  <c:v>0.16</c:v>
                </c:pt>
                <c:pt idx="1827">
                  <c:v>0.16</c:v>
                </c:pt>
                <c:pt idx="1828">
                  <c:v>0.16</c:v>
                </c:pt>
                <c:pt idx="1829">
                  <c:v>0.16</c:v>
                </c:pt>
                <c:pt idx="1830">
                  <c:v>0.159</c:v>
                </c:pt>
                <c:pt idx="1831">
                  <c:v>0.159</c:v>
                </c:pt>
                <c:pt idx="1832">
                  <c:v>0.159</c:v>
                </c:pt>
                <c:pt idx="1833">
                  <c:v>0.159</c:v>
                </c:pt>
                <c:pt idx="1834">
                  <c:v>0.159</c:v>
                </c:pt>
                <c:pt idx="1835">
                  <c:v>0.159</c:v>
                </c:pt>
                <c:pt idx="1836">
                  <c:v>0.159</c:v>
                </c:pt>
                <c:pt idx="1837">
                  <c:v>0.159</c:v>
                </c:pt>
                <c:pt idx="1838">
                  <c:v>0.159</c:v>
                </c:pt>
                <c:pt idx="1839">
                  <c:v>0.159</c:v>
                </c:pt>
                <c:pt idx="1840">
                  <c:v>0.159</c:v>
                </c:pt>
                <c:pt idx="1841">
                  <c:v>0.159</c:v>
                </c:pt>
                <c:pt idx="1842">
                  <c:v>0.159</c:v>
                </c:pt>
                <c:pt idx="1843">
                  <c:v>0.159</c:v>
                </c:pt>
                <c:pt idx="1844">
                  <c:v>0.159</c:v>
                </c:pt>
                <c:pt idx="1845">
                  <c:v>0.14199999999999999</c:v>
                </c:pt>
                <c:pt idx="1846">
                  <c:v>0.14199999999999999</c:v>
                </c:pt>
                <c:pt idx="1847">
                  <c:v>0.14199999999999999</c:v>
                </c:pt>
                <c:pt idx="1848">
                  <c:v>0.14299999999999999</c:v>
                </c:pt>
                <c:pt idx="1849">
                  <c:v>0.14299999999999999</c:v>
                </c:pt>
                <c:pt idx="1850">
                  <c:v>0.14199999999999999</c:v>
                </c:pt>
                <c:pt idx="1851">
                  <c:v>0.14199999999999999</c:v>
                </c:pt>
                <c:pt idx="1852">
                  <c:v>0.14199999999999999</c:v>
                </c:pt>
                <c:pt idx="1853">
                  <c:v>0.14199999999999999</c:v>
                </c:pt>
                <c:pt idx="1854">
                  <c:v>0.14199999999999999</c:v>
                </c:pt>
                <c:pt idx="1855">
                  <c:v>0.14299999999999999</c:v>
                </c:pt>
                <c:pt idx="1856">
                  <c:v>0.14299999999999999</c:v>
                </c:pt>
                <c:pt idx="1857">
                  <c:v>0.14299999999999999</c:v>
                </c:pt>
                <c:pt idx="1858">
                  <c:v>0.14299999999999999</c:v>
                </c:pt>
                <c:pt idx="1859">
                  <c:v>0.14299999999999999</c:v>
                </c:pt>
                <c:pt idx="1860">
                  <c:v>0.14299999999999999</c:v>
                </c:pt>
                <c:pt idx="1861">
                  <c:v>0.14299999999999999</c:v>
                </c:pt>
                <c:pt idx="1862">
                  <c:v>0.14299999999999999</c:v>
                </c:pt>
                <c:pt idx="1863">
                  <c:v>0.14299999999999999</c:v>
                </c:pt>
                <c:pt idx="1864">
                  <c:v>0.14299999999999999</c:v>
                </c:pt>
                <c:pt idx="1865">
                  <c:v>0.14299999999999999</c:v>
                </c:pt>
                <c:pt idx="1866">
                  <c:v>0.14299999999999999</c:v>
                </c:pt>
                <c:pt idx="1867">
                  <c:v>0.14299999999999999</c:v>
                </c:pt>
                <c:pt idx="1868">
                  <c:v>0.14299999999999999</c:v>
                </c:pt>
                <c:pt idx="1869">
                  <c:v>0.14299999999999999</c:v>
                </c:pt>
                <c:pt idx="1870">
                  <c:v>0.14299999999999999</c:v>
                </c:pt>
                <c:pt idx="1871">
                  <c:v>0.14299999999999999</c:v>
                </c:pt>
                <c:pt idx="1872">
                  <c:v>0.14299999999999999</c:v>
                </c:pt>
                <c:pt idx="1873">
                  <c:v>0.14299999999999999</c:v>
                </c:pt>
                <c:pt idx="1874">
                  <c:v>0.14299999999999999</c:v>
                </c:pt>
                <c:pt idx="1875">
                  <c:v>0.14299999999999999</c:v>
                </c:pt>
                <c:pt idx="1876">
                  <c:v>0.14299999999999999</c:v>
                </c:pt>
                <c:pt idx="1877">
                  <c:v>0.14299999999999999</c:v>
                </c:pt>
                <c:pt idx="1878">
                  <c:v>0.14299999999999999</c:v>
                </c:pt>
                <c:pt idx="1879">
                  <c:v>0.14299999999999999</c:v>
                </c:pt>
                <c:pt idx="1880">
                  <c:v>0.14299999999999999</c:v>
                </c:pt>
                <c:pt idx="1881">
                  <c:v>0.14299999999999999</c:v>
                </c:pt>
                <c:pt idx="1882">
                  <c:v>0.14299999999999999</c:v>
                </c:pt>
                <c:pt idx="1883">
                  <c:v>0.14299999999999999</c:v>
                </c:pt>
                <c:pt idx="1884">
                  <c:v>0.14299999999999999</c:v>
                </c:pt>
                <c:pt idx="1885">
                  <c:v>0.14299999999999999</c:v>
                </c:pt>
                <c:pt idx="1886">
                  <c:v>0.14299999999999999</c:v>
                </c:pt>
                <c:pt idx="1887">
                  <c:v>0.14299999999999999</c:v>
                </c:pt>
                <c:pt idx="1888">
                  <c:v>0.14299999999999999</c:v>
                </c:pt>
                <c:pt idx="1889">
                  <c:v>0.14299999999999999</c:v>
                </c:pt>
                <c:pt idx="1890">
                  <c:v>0.14299999999999999</c:v>
                </c:pt>
                <c:pt idx="1891">
                  <c:v>0.14299999999999999</c:v>
                </c:pt>
                <c:pt idx="1892">
                  <c:v>0.14299999999999999</c:v>
                </c:pt>
                <c:pt idx="1893">
                  <c:v>0.14399999999999999</c:v>
                </c:pt>
                <c:pt idx="1894">
                  <c:v>0.14399999999999999</c:v>
                </c:pt>
                <c:pt idx="1895">
                  <c:v>0.14399999999999999</c:v>
                </c:pt>
                <c:pt idx="1896">
                  <c:v>0.14399999999999999</c:v>
                </c:pt>
                <c:pt idx="1897">
                  <c:v>0.14399999999999999</c:v>
                </c:pt>
                <c:pt idx="1898">
                  <c:v>0.14399999999999999</c:v>
                </c:pt>
                <c:pt idx="1899">
                  <c:v>0.14399999999999999</c:v>
                </c:pt>
                <c:pt idx="1900">
                  <c:v>0.127</c:v>
                </c:pt>
                <c:pt idx="1901">
                  <c:v>0.127</c:v>
                </c:pt>
                <c:pt idx="1902">
                  <c:v>0.127</c:v>
                </c:pt>
                <c:pt idx="1903">
                  <c:v>0.127</c:v>
                </c:pt>
                <c:pt idx="1904">
                  <c:v>0.127</c:v>
                </c:pt>
                <c:pt idx="1905">
                  <c:v>0.127</c:v>
                </c:pt>
                <c:pt idx="1906">
                  <c:v>0.128</c:v>
                </c:pt>
                <c:pt idx="1907">
                  <c:v>0.128</c:v>
                </c:pt>
                <c:pt idx="1908">
                  <c:v>0.128</c:v>
                </c:pt>
                <c:pt idx="1909">
                  <c:v>0.128</c:v>
                </c:pt>
                <c:pt idx="1910">
                  <c:v>0.128</c:v>
                </c:pt>
                <c:pt idx="1911">
                  <c:v>0.127</c:v>
                </c:pt>
                <c:pt idx="1912">
                  <c:v>0.127</c:v>
                </c:pt>
                <c:pt idx="1913">
                  <c:v>0.127</c:v>
                </c:pt>
                <c:pt idx="1914">
                  <c:v>0.128</c:v>
                </c:pt>
                <c:pt idx="1915">
                  <c:v>0.128</c:v>
                </c:pt>
                <c:pt idx="1916">
                  <c:v>0.128</c:v>
                </c:pt>
                <c:pt idx="1917">
                  <c:v>0.128</c:v>
                </c:pt>
                <c:pt idx="1918">
                  <c:v>0.128</c:v>
                </c:pt>
                <c:pt idx="1919">
                  <c:v>0.128</c:v>
                </c:pt>
                <c:pt idx="1920">
                  <c:v>0.128</c:v>
                </c:pt>
                <c:pt idx="1921">
                  <c:v>0.127</c:v>
                </c:pt>
                <c:pt idx="1922">
                  <c:v>0.128</c:v>
                </c:pt>
                <c:pt idx="1923">
                  <c:v>0.128</c:v>
                </c:pt>
                <c:pt idx="1924">
                  <c:v>0.128</c:v>
                </c:pt>
                <c:pt idx="1925">
                  <c:v>0.128</c:v>
                </c:pt>
                <c:pt idx="1926">
                  <c:v>0.127</c:v>
                </c:pt>
                <c:pt idx="1927">
                  <c:v>0.127</c:v>
                </c:pt>
                <c:pt idx="1928">
                  <c:v>0.127</c:v>
                </c:pt>
                <c:pt idx="1929">
                  <c:v>0.128</c:v>
                </c:pt>
                <c:pt idx="1930">
                  <c:v>0.128</c:v>
                </c:pt>
                <c:pt idx="1931">
                  <c:v>0.128</c:v>
                </c:pt>
                <c:pt idx="1932">
                  <c:v>0.128</c:v>
                </c:pt>
                <c:pt idx="1933">
                  <c:v>0.127</c:v>
                </c:pt>
                <c:pt idx="1934">
                  <c:v>0.127</c:v>
                </c:pt>
                <c:pt idx="1935">
                  <c:v>0.127</c:v>
                </c:pt>
                <c:pt idx="1936">
                  <c:v>0.127</c:v>
                </c:pt>
                <c:pt idx="1937">
                  <c:v>0.128</c:v>
                </c:pt>
                <c:pt idx="1938">
                  <c:v>0.127</c:v>
                </c:pt>
                <c:pt idx="1939">
                  <c:v>0.127</c:v>
                </c:pt>
                <c:pt idx="1940">
                  <c:v>0.127</c:v>
                </c:pt>
                <c:pt idx="1941">
                  <c:v>0.127</c:v>
                </c:pt>
                <c:pt idx="1942">
                  <c:v>0.127</c:v>
                </c:pt>
                <c:pt idx="1943">
                  <c:v>0.127</c:v>
                </c:pt>
                <c:pt idx="1944">
                  <c:v>0.127</c:v>
                </c:pt>
                <c:pt idx="1945">
                  <c:v>0.127</c:v>
                </c:pt>
                <c:pt idx="1946">
                  <c:v>0.127</c:v>
                </c:pt>
                <c:pt idx="1947">
                  <c:v>0.127</c:v>
                </c:pt>
                <c:pt idx="1948">
                  <c:v>0.127</c:v>
                </c:pt>
                <c:pt idx="1949">
                  <c:v>0.128</c:v>
                </c:pt>
                <c:pt idx="1950">
                  <c:v>0.128</c:v>
                </c:pt>
                <c:pt idx="1951">
                  <c:v>0.127</c:v>
                </c:pt>
                <c:pt idx="1952">
                  <c:v>0.127</c:v>
                </c:pt>
                <c:pt idx="1953">
                  <c:v>0.127</c:v>
                </c:pt>
                <c:pt idx="1954">
                  <c:v>0.107</c:v>
                </c:pt>
                <c:pt idx="1955">
                  <c:v>0.107</c:v>
                </c:pt>
                <c:pt idx="1956">
                  <c:v>0.107</c:v>
                </c:pt>
                <c:pt idx="1957">
                  <c:v>0.107</c:v>
                </c:pt>
                <c:pt idx="1958">
                  <c:v>0.107</c:v>
                </c:pt>
                <c:pt idx="1959">
                  <c:v>0.107</c:v>
                </c:pt>
                <c:pt idx="1960">
                  <c:v>0.107</c:v>
                </c:pt>
                <c:pt idx="1961">
                  <c:v>0.107</c:v>
                </c:pt>
                <c:pt idx="1962">
                  <c:v>0.107</c:v>
                </c:pt>
                <c:pt idx="1963">
                  <c:v>0.107</c:v>
                </c:pt>
                <c:pt idx="1964">
                  <c:v>0.107</c:v>
                </c:pt>
                <c:pt idx="1965">
                  <c:v>0.107</c:v>
                </c:pt>
                <c:pt idx="1966">
                  <c:v>0.108</c:v>
                </c:pt>
                <c:pt idx="1967">
                  <c:v>0.108</c:v>
                </c:pt>
                <c:pt idx="1968">
                  <c:v>0.108</c:v>
                </c:pt>
                <c:pt idx="1969">
                  <c:v>0.108</c:v>
                </c:pt>
                <c:pt idx="1970">
                  <c:v>0.108</c:v>
                </c:pt>
                <c:pt idx="1971">
                  <c:v>0.108</c:v>
                </c:pt>
                <c:pt idx="1972">
                  <c:v>0.108</c:v>
                </c:pt>
                <c:pt idx="1973">
                  <c:v>0.108</c:v>
                </c:pt>
                <c:pt idx="1974">
                  <c:v>0.108</c:v>
                </c:pt>
                <c:pt idx="1975">
                  <c:v>0.108</c:v>
                </c:pt>
                <c:pt idx="1976">
                  <c:v>0.108</c:v>
                </c:pt>
                <c:pt idx="1977">
                  <c:v>0.108</c:v>
                </c:pt>
                <c:pt idx="1978">
                  <c:v>0.108</c:v>
                </c:pt>
                <c:pt idx="1979">
                  <c:v>0.108</c:v>
                </c:pt>
                <c:pt idx="1980">
                  <c:v>0.108</c:v>
                </c:pt>
                <c:pt idx="1981">
                  <c:v>0.108</c:v>
                </c:pt>
                <c:pt idx="1982">
                  <c:v>0.108</c:v>
                </c:pt>
                <c:pt idx="1983">
                  <c:v>0.108</c:v>
                </c:pt>
                <c:pt idx="1984">
                  <c:v>0.108</c:v>
                </c:pt>
                <c:pt idx="1985">
                  <c:v>0.108</c:v>
                </c:pt>
                <c:pt idx="1986">
                  <c:v>0.108</c:v>
                </c:pt>
                <c:pt idx="1987">
                  <c:v>0.108</c:v>
                </c:pt>
                <c:pt idx="1988">
                  <c:v>0.108</c:v>
                </c:pt>
                <c:pt idx="1989">
                  <c:v>0.108</c:v>
                </c:pt>
                <c:pt idx="1990">
                  <c:v>0.108</c:v>
                </c:pt>
                <c:pt idx="1991">
                  <c:v>0.108</c:v>
                </c:pt>
                <c:pt idx="1992">
                  <c:v>0.108</c:v>
                </c:pt>
                <c:pt idx="1993">
                  <c:v>0.108</c:v>
                </c:pt>
                <c:pt idx="1994">
                  <c:v>0.108</c:v>
                </c:pt>
                <c:pt idx="1995">
                  <c:v>0.108</c:v>
                </c:pt>
                <c:pt idx="1996">
                  <c:v>0.108</c:v>
                </c:pt>
                <c:pt idx="1997">
                  <c:v>0.108</c:v>
                </c:pt>
                <c:pt idx="1998">
                  <c:v>0.108</c:v>
                </c:pt>
                <c:pt idx="1999">
                  <c:v>0.108</c:v>
                </c:pt>
                <c:pt idx="2000">
                  <c:v>0.108</c:v>
                </c:pt>
                <c:pt idx="2001">
                  <c:v>0.108</c:v>
                </c:pt>
                <c:pt idx="2002">
                  <c:v>0.108</c:v>
                </c:pt>
                <c:pt idx="2003">
                  <c:v>0.108</c:v>
                </c:pt>
                <c:pt idx="2004">
                  <c:v>0.108</c:v>
                </c:pt>
                <c:pt idx="2005">
                  <c:v>0.108</c:v>
                </c:pt>
                <c:pt idx="2006">
                  <c:v>0.108</c:v>
                </c:pt>
                <c:pt idx="2007">
                  <c:v>0.108</c:v>
                </c:pt>
                <c:pt idx="2008">
                  <c:v>0.108</c:v>
                </c:pt>
                <c:pt idx="2009">
                  <c:v>0.108</c:v>
                </c:pt>
                <c:pt idx="2010">
                  <c:v>0.108</c:v>
                </c:pt>
                <c:pt idx="2011">
                  <c:v>0.108</c:v>
                </c:pt>
                <c:pt idx="2012">
                  <c:v>0.108</c:v>
                </c:pt>
                <c:pt idx="2013">
                  <c:v>0.108</c:v>
                </c:pt>
                <c:pt idx="2014">
                  <c:v>0.108</c:v>
                </c:pt>
                <c:pt idx="2015">
                  <c:v>0.108</c:v>
                </c:pt>
                <c:pt idx="2016">
                  <c:v>0.108</c:v>
                </c:pt>
                <c:pt idx="2017">
                  <c:v>9.8000000000000004E-2</c:v>
                </c:pt>
                <c:pt idx="2018">
                  <c:v>9.8000000000000004E-2</c:v>
                </c:pt>
                <c:pt idx="2019">
                  <c:v>9.8000000000000004E-2</c:v>
                </c:pt>
                <c:pt idx="2020">
                  <c:v>9.8000000000000004E-2</c:v>
                </c:pt>
                <c:pt idx="2021">
                  <c:v>9.8000000000000004E-2</c:v>
                </c:pt>
                <c:pt idx="2022">
                  <c:v>9.8000000000000004E-2</c:v>
                </c:pt>
                <c:pt idx="2023">
                  <c:v>9.8000000000000004E-2</c:v>
                </c:pt>
                <c:pt idx="2024">
                  <c:v>9.8000000000000004E-2</c:v>
                </c:pt>
                <c:pt idx="2025">
                  <c:v>9.8000000000000004E-2</c:v>
                </c:pt>
                <c:pt idx="2026">
                  <c:v>9.8000000000000004E-2</c:v>
                </c:pt>
                <c:pt idx="2027">
                  <c:v>9.8000000000000004E-2</c:v>
                </c:pt>
                <c:pt idx="2028">
                  <c:v>9.8000000000000004E-2</c:v>
                </c:pt>
                <c:pt idx="2029">
                  <c:v>9.8000000000000004E-2</c:v>
                </c:pt>
                <c:pt idx="2030">
                  <c:v>9.8000000000000004E-2</c:v>
                </c:pt>
                <c:pt idx="2031">
                  <c:v>9.8000000000000004E-2</c:v>
                </c:pt>
                <c:pt idx="2032">
                  <c:v>9.8000000000000004E-2</c:v>
                </c:pt>
                <c:pt idx="2033">
                  <c:v>9.8000000000000004E-2</c:v>
                </c:pt>
                <c:pt idx="2034">
                  <c:v>9.9000000000000005E-2</c:v>
                </c:pt>
                <c:pt idx="2035">
                  <c:v>9.9000000000000005E-2</c:v>
                </c:pt>
                <c:pt idx="2036">
                  <c:v>9.9000000000000005E-2</c:v>
                </c:pt>
                <c:pt idx="2037">
                  <c:v>9.9000000000000005E-2</c:v>
                </c:pt>
                <c:pt idx="2038">
                  <c:v>9.9000000000000005E-2</c:v>
                </c:pt>
                <c:pt idx="2039">
                  <c:v>9.9000000000000005E-2</c:v>
                </c:pt>
                <c:pt idx="2040">
                  <c:v>9.9000000000000005E-2</c:v>
                </c:pt>
                <c:pt idx="2041">
                  <c:v>9.9000000000000005E-2</c:v>
                </c:pt>
                <c:pt idx="2042">
                  <c:v>9.9000000000000005E-2</c:v>
                </c:pt>
                <c:pt idx="2043">
                  <c:v>9.8000000000000004E-2</c:v>
                </c:pt>
                <c:pt idx="2044">
                  <c:v>9.9000000000000005E-2</c:v>
                </c:pt>
                <c:pt idx="2045">
                  <c:v>9.9000000000000005E-2</c:v>
                </c:pt>
                <c:pt idx="2046">
                  <c:v>9.9000000000000005E-2</c:v>
                </c:pt>
                <c:pt idx="2047">
                  <c:v>9.9000000000000005E-2</c:v>
                </c:pt>
                <c:pt idx="2048">
                  <c:v>9.9000000000000005E-2</c:v>
                </c:pt>
                <c:pt idx="2049">
                  <c:v>9.9000000000000005E-2</c:v>
                </c:pt>
                <c:pt idx="2050">
                  <c:v>9.9000000000000005E-2</c:v>
                </c:pt>
                <c:pt idx="2051">
                  <c:v>9.8000000000000004E-2</c:v>
                </c:pt>
                <c:pt idx="2052">
                  <c:v>9.8000000000000004E-2</c:v>
                </c:pt>
                <c:pt idx="2053">
                  <c:v>9.8000000000000004E-2</c:v>
                </c:pt>
                <c:pt idx="2054">
                  <c:v>9.8000000000000004E-2</c:v>
                </c:pt>
                <c:pt idx="2055">
                  <c:v>8.4000000000000005E-2</c:v>
                </c:pt>
                <c:pt idx="2056">
                  <c:v>8.4000000000000005E-2</c:v>
                </c:pt>
                <c:pt idx="2057">
                  <c:v>8.4000000000000005E-2</c:v>
                </c:pt>
                <c:pt idx="2058">
                  <c:v>8.4000000000000005E-2</c:v>
                </c:pt>
                <c:pt idx="2059">
                  <c:v>8.4000000000000005E-2</c:v>
                </c:pt>
                <c:pt idx="2060">
                  <c:v>8.4000000000000005E-2</c:v>
                </c:pt>
                <c:pt idx="2061">
                  <c:v>8.4000000000000005E-2</c:v>
                </c:pt>
                <c:pt idx="2062">
                  <c:v>8.4000000000000005E-2</c:v>
                </c:pt>
                <c:pt idx="2063">
                  <c:v>8.4000000000000005E-2</c:v>
                </c:pt>
                <c:pt idx="2064">
                  <c:v>8.4000000000000005E-2</c:v>
                </c:pt>
                <c:pt idx="2065">
                  <c:v>8.4000000000000005E-2</c:v>
                </c:pt>
                <c:pt idx="2066">
                  <c:v>8.4000000000000005E-2</c:v>
                </c:pt>
                <c:pt idx="2067">
                  <c:v>8.4000000000000005E-2</c:v>
                </c:pt>
                <c:pt idx="2068">
                  <c:v>8.4000000000000005E-2</c:v>
                </c:pt>
                <c:pt idx="2069">
                  <c:v>8.4000000000000005E-2</c:v>
                </c:pt>
                <c:pt idx="2070">
                  <c:v>8.4000000000000005E-2</c:v>
                </c:pt>
                <c:pt idx="2071">
                  <c:v>8.4000000000000005E-2</c:v>
                </c:pt>
                <c:pt idx="2072">
                  <c:v>8.4000000000000005E-2</c:v>
                </c:pt>
                <c:pt idx="2073">
                  <c:v>8.4000000000000005E-2</c:v>
                </c:pt>
                <c:pt idx="2074">
                  <c:v>8.4000000000000005E-2</c:v>
                </c:pt>
                <c:pt idx="2075">
                  <c:v>8.4000000000000005E-2</c:v>
                </c:pt>
                <c:pt idx="2076">
                  <c:v>8.4000000000000005E-2</c:v>
                </c:pt>
                <c:pt idx="2077">
                  <c:v>8.4000000000000005E-2</c:v>
                </c:pt>
                <c:pt idx="2078">
                  <c:v>8.4000000000000005E-2</c:v>
                </c:pt>
                <c:pt idx="2079">
                  <c:v>8.4000000000000005E-2</c:v>
                </c:pt>
                <c:pt idx="2080">
                  <c:v>8.4000000000000005E-2</c:v>
                </c:pt>
                <c:pt idx="2081">
                  <c:v>8.4000000000000005E-2</c:v>
                </c:pt>
                <c:pt idx="2082">
                  <c:v>8.4000000000000005E-2</c:v>
                </c:pt>
                <c:pt idx="2083">
                  <c:v>8.4000000000000005E-2</c:v>
                </c:pt>
                <c:pt idx="2084">
                  <c:v>8.4000000000000005E-2</c:v>
                </c:pt>
                <c:pt idx="2085">
                  <c:v>8.4000000000000005E-2</c:v>
                </c:pt>
                <c:pt idx="2086">
                  <c:v>8.4000000000000005E-2</c:v>
                </c:pt>
                <c:pt idx="2087">
                  <c:v>7.5999999999999998E-2</c:v>
                </c:pt>
                <c:pt idx="2088">
                  <c:v>7.5999999999999998E-2</c:v>
                </c:pt>
                <c:pt idx="2089">
                  <c:v>7.5999999999999998E-2</c:v>
                </c:pt>
                <c:pt idx="2090">
                  <c:v>7.5999999999999998E-2</c:v>
                </c:pt>
                <c:pt idx="2091">
                  <c:v>7.5999999999999998E-2</c:v>
                </c:pt>
                <c:pt idx="2092">
                  <c:v>7.5999999999999998E-2</c:v>
                </c:pt>
                <c:pt idx="2093">
                  <c:v>7.5999999999999998E-2</c:v>
                </c:pt>
                <c:pt idx="2094">
                  <c:v>7.5999999999999998E-2</c:v>
                </c:pt>
                <c:pt idx="2095">
                  <c:v>7.5999999999999998E-2</c:v>
                </c:pt>
                <c:pt idx="2096">
                  <c:v>7.5999999999999998E-2</c:v>
                </c:pt>
                <c:pt idx="2097">
                  <c:v>7.5999999999999998E-2</c:v>
                </c:pt>
                <c:pt idx="2098">
                  <c:v>7.5999999999999998E-2</c:v>
                </c:pt>
                <c:pt idx="2099">
                  <c:v>7.5999999999999998E-2</c:v>
                </c:pt>
                <c:pt idx="2100">
                  <c:v>7.5999999999999998E-2</c:v>
                </c:pt>
                <c:pt idx="2101">
                  <c:v>7.5999999999999998E-2</c:v>
                </c:pt>
                <c:pt idx="2102">
                  <c:v>7.5999999999999998E-2</c:v>
                </c:pt>
                <c:pt idx="2103">
                  <c:v>7.6999999999999999E-2</c:v>
                </c:pt>
                <c:pt idx="2104">
                  <c:v>7.6999999999999999E-2</c:v>
                </c:pt>
                <c:pt idx="2105">
                  <c:v>7.6999999999999999E-2</c:v>
                </c:pt>
                <c:pt idx="2106">
                  <c:v>7.6999999999999999E-2</c:v>
                </c:pt>
                <c:pt idx="2107">
                  <c:v>7.6999999999999999E-2</c:v>
                </c:pt>
                <c:pt idx="2108">
                  <c:v>7.6999999999999999E-2</c:v>
                </c:pt>
                <c:pt idx="2109">
                  <c:v>7.6999999999999999E-2</c:v>
                </c:pt>
                <c:pt idx="2110">
                  <c:v>7.5999999999999998E-2</c:v>
                </c:pt>
                <c:pt idx="2111">
                  <c:v>6.7000000000000004E-2</c:v>
                </c:pt>
                <c:pt idx="2112">
                  <c:v>6.7000000000000004E-2</c:v>
                </c:pt>
                <c:pt idx="2113">
                  <c:v>6.7000000000000004E-2</c:v>
                </c:pt>
                <c:pt idx="2114">
                  <c:v>6.7000000000000004E-2</c:v>
                </c:pt>
                <c:pt idx="2115">
                  <c:v>6.7000000000000004E-2</c:v>
                </c:pt>
                <c:pt idx="2116">
                  <c:v>6.7000000000000004E-2</c:v>
                </c:pt>
                <c:pt idx="2117">
                  <c:v>6.7000000000000004E-2</c:v>
                </c:pt>
                <c:pt idx="2118">
                  <c:v>6.7000000000000004E-2</c:v>
                </c:pt>
                <c:pt idx="2119">
                  <c:v>6.7000000000000004E-2</c:v>
                </c:pt>
                <c:pt idx="2120">
                  <c:v>6.7000000000000004E-2</c:v>
                </c:pt>
                <c:pt idx="2121">
                  <c:v>6.7000000000000004E-2</c:v>
                </c:pt>
                <c:pt idx="2122">
                  <c:v>6.7000000000000004E-2</c:v>
                </c:pt>
                <c:pt idx="2123">
                  <c:v>6.7000000000000004E-2</c:v>
                </c:pt>
                <c:pt idx="2124">
                  <c:v>6.7000000000000004E-2</c:v>
                </c:pt>
                <c:pt idx="2125">
                  <c:v>6.7000000000000004E-2</c:v>
                </c:pt>
                <c:pt idx="2126">
                  <c:v>6.7000000000000004E-2</c:v>
                </c:pt>
                <c:pt idx="2127">
                  <c:v>6.7000000000000004E-2</c:v>
                </c:pt>
                <c:pt idx="2128">
                  <c:v>6.7000000000000004E-2</c:v>
                </c:pt>
                <c:pt idx="2129">
                  <c:v>6.7000000000000004E-2</c:v>
                </c:pt>
                <c:pt idx="2130">
                  <c:v>6.6000000000000003E-2</c:v>
                </c:pt>
                <c:pt idx="2131">
                  <c:v>5.8000000000000003E-2</c:v>
                </c:pt>
                <c:pt idx="2132">
                  <c:v>5.8000000000000003E-2</c:v>
                </c:pt>
                <c:pt idx="2133">
                  <c:v>5.8000000000000003E-2</c:v>
                </c:pt>
                <c:pt idx="2134">
                  <c:v>5.8000000000000003E-2</c:v>
                </c:pt>
                <c:pt idx="2135">
                  <c:v>5.8000000000000003E-2</c:v>
                </c:pt>
                <c:pt idx="2136">
                  <c:v>5.8000000000000003E-2</c:v>
                </c:pt>
                <c:pt idx="2137">
                  <c:v>5.8999999999999997E-2</c:v>
                </c:pt>
                <c:pt idx="2138">
                  <c:v>5.8999999999999997E-2</c:v>
                </c:pt>
                <c:pt idx="2139">
                  <c:v>5.8999999999999997E-2</c:v>
                </c:pt>
                <c:pt idx="2140">
                  <c:v>5.8999999999999997E-2</c:v>
                </c:pt>
                <c:pt idx="2141">
                  <c:v>5.8999999999999997E-2</c:v>
                </c:pt>
                <c:pt idx="2142">
                  <c:v>5.8999999999999997E-2</c:v>
                </c:pt>
                <c:pt idx="2143">
                  <c:v>5.8999999999999997E-2</c:v>
                </c:pt>
                <c:pt idx="2144">
                  <c:v>5.8999999999999997E-2</c:v>
                </c:pt>
                <c:pt idx="2145">
                  <c:v>5.8999999999999997E-2</c:v>
                </c:pt>
                <c:pt idx="2146">
                  <c:v>5.8999999999999997E-2</c:v>
                </c:pt>
                <c:pt idx="2147">
                  <c:v>5.8999999999999997E-2</c:v>
                </c:pt>
                <c:pt idx="2148">
                  <c:v>5.8999999999999997E-2</c:v>
                </c:pt>
                <c:pt idx="2149">
                  <c:v>5.8999999999999997E-2</c:v>
                </c:pt>
                <c:pt idx="2150">
                  <c:v>5.8999999999999997E-2</c:v>
                </c:pt>
                <c:pt idx="2151">
                  <c:v>5.8999999999999997E-2</c:v>
                </c:pt>
                <c:pt idx="2152">
                  <c:v>5.8999999999999997E-2</c:v>
                </c:pt>
                <c:pt idx="2153">
                  <c:v>5.8999999999999997E-2</c:v>
                </c:pt>
                <c:pt idx="2154">
                  <c:v>5.8999999999999997E-2</c:v>
                </c:pt>
                <c:pt idx="2155">
                  <c:v>5.8999999999999997E-2</c:v>
                </c:pt>
                <c:pt idx="2156">
                  <c:v>5.8999999999999997E-2</c:v>
                </c:pt>
                <c:pt idx="2157">
                  <c:v>5.8999999999999997E-2</c:v>
                </c:pt>
                <c:pt idx="2158">
                  <c:v>5.8999999999999997E-2</c:v>
                </c:pt>
                <c:pt idx="2159">
                  <c:v>5.8999999999999997E-2</c:v>
                </c:pt>
                <c:pt idx="2160">
                  <c:v>5.8999999999999997E-2</c:v>
                </c:pt>
                <c:pt idx="2161">
                  <c:v>5.8999999999999997E-2</c:v>
                </c:pt>
                <c:pt idx="2162">
                  <c:v>5.2999999999999999E-2</c:v>
                </c:pt>
                <c:pt idx="2163">
                  <c:v>5.2999999999999999E-2</c:v>
                </c:pt>
                <c:pt idx="2164">
                  <c:v>5.2999999999999999E-2</c:v>
                </c:pt>
                <c:pt idx="2165">
                  <c:v>5.2999999999999999E-2</c:v>
                </c:pt>
                <c:pt idx="2166">
                  <c:v>5.2999999999999999E-2</c:v>
                </c:pt>
                <c:pt idx="2167">
                  <c:v>5.2999999999999999E-2</c:v>
                </c:pt>
                <c:pt idx="2168">
                  <c:v>5.2999999999999999E-2</c:v>
                </c:pt>
                <c:pt idx="2169">
                  <c:v>5.2999999999999999E-2</c:v>
                </c:pt>
                <c:pt idx="2170">
                  <c:v>5.2999999999999999E-2</c:v>
                </c:pt>
                <c:pt idx="2171">
                  <c:v>5.2999999999999999E-2</c:v>
                </c:pt>
                <c:pt idx="2172">
                  <c:v>5.2999999999999999E-2</c:v>
                </c:pt>
                <c:pt idx="2173">
                  <c:v>5.2999999999999999E-2</c:v>
                </c:pt>
                <c:pt idx="2174">
                  <c:v>5.2999999999999999E-2</c:v>
                </c:pt>
                <c:pt idx="2175">
                  <c:v>5.2999999999999999E-2</c:v>
                </c:pt>
                <c:pt idx="2176">
                  <c:v>5.2999999999999999E-2</c:v>
                </c:pt>
                <c:pt idx="2177">
                  <c:v>5.2999999999999999E-2</c:v>
                </c:pt>
                <c:pt idx="2178">
                  <c:v>5.2999999999999999E-2</c:v>
                </c:pt>
                <c:pt idx="2179">
                  <c:v>5.3999999999999999E-2</c:v>
                </c:pt>
                <c:pt idx="2180">
                  <c:v>5.2999999999999999E-2</c:v>
                </c:pt>
                <c:pt idx="2181">
                  <c:v>5.2999999999999999E-2</c:v>
                </c:pt>
                <c:pt idx="2182">
                  <c:v>4.5999999999999999E-2</c:v>
                </c:pt>
                <c:pt idx="2183">
                  <c:v>4.5999999999999999E-2</c:v>
                </c:pt>
                <c:pt idx="2184">
                  <c:v>4.5999999999999999E-2</c:v>
                </c:pt>
                <c:pt idx="2185">
                  <c:v>4.5999999999999999E-2</c:v>
                </c:pt>
                <c:pt idx="2186">
                  <c:v>4.5999999999999999E-2</c:v>
                </c:pt>
                <c:pt idx="2187">
                  <c:v>4.5999999999999999E-2</c:v>
                </c:pt>
                <c:pt idx="2188">
                  <c:v>4.5999999999999999E-2</c:v>
                </c:pt>
                <c:pt idx="2189">
                  <c:v>4.5999999999999999E-2</c:v>
                </c:pt>
                <c:pt idx="2190">
                  <c:v>4.5999999999999999E-2</c:v>
                </c:pt>
                <c:pt idx="2191">
                  <c:v>4.5999999999999999E-2</c:v>
                </c:pt>
                <c:pt idx="2192">
                  <c:v>4.5999999999999999E-2</c:v>
                </c:pt>
                <c:pt idx="2193">
                  <c:v>4.5999999999999999E-2</c:v>
                </c:pt>
                <c:pt idx="2194">
                  <c:v>4.5999999999999999E-2</c:v>
                </c:pt>
                <c:pt idx="2195">
                  <c:v>4.5999999999999999E-2</c:v>
                </c:pt>
                <c:pt idx="2196">
                  <c:v>4.5999999999999999E-2</c:v>
                </c:pt>
                <c:pt idx="2197">
                  <c:v>4.5999999999999999E-2</c:v>
                </c:pt>
                <c:pt idx="2198">
                  <c:v>4.5999999999999999E-2</c:v>
                </c:pt>
                <c:pt idx="2199">
                  <c:v>4.5999999999999999E-2</c:v>
                </c:pt>
                <c:pt idx="2200">
                  <c:v>4.5999999999999999E-2</c:v>
                </c:pt>
                <c:pt idx="2201">
                  <c:v>4.5999999999999999E-2</c:v>
                </c:pt>
                <c:pt idx="2202">
                  <c:v>4.5999999999999999E-2</c:v>
                </c:pt>
                <c:pt idx="2203">
                  <c:v>4.5999999999999999E-2</c:v>
                </c:pt>
                <c:pt idx="2204">
                  <c:v>4.5999999999999999E-2</c:v>
                </c:pt>
                <c:pt idx="2205">
                  <c:v>4.2000000000000003E-2</c:v>
                </c:pt>
                <c:pt idx="2206">
                  <c:v>4.2000000000000003E-2</c:v>
                </c:pt>
                <c:pt idx="2207">
                  <c:v>4.2000000000000003E-2</c:v>
                </c:pt>
                <c:pt idx="2208">
                  <c:v>4.2999999999999997E-2</c:v>
                </c:pt>
                <c:pt idx="2209">
                  <c:v>4.2999999999999997E-2</c:v>
                </c:pt>
                <c:pt idx="2210">
                  <c:v>4.2999999999999997E-2</c:v>
                </c:pt>
                <c:pt idx="2211">
                  <c:v>4.2999999999999997E-2</c:v>
                </c:pt>
                <c:pt idx="2212">
                  <c:v>4.2999999999999997E-2</c:v>
                </c:pt>
                <c:pt idx="2213">
                  <c:v>4.2999999999999997E-2</c:v>
                </c:pt>
                <c:pt idx="2214">
                  <c:v>4.2999999999999997E-2</c:v>
                </c:pt>
                <c:pt idx="2215">
                  <c:v>4.2999999999999997E-2</c:v>
                </c:pt>
                <c:pt idx="2216">
                  <c:v>4.2999999999999997E-2</c:v>
                </c:pt>
                <c:pt idx="2217">
                  <c:v>4.2999999999999997E-2</c:v>
                </c:pt>
                <c:pt idx="2218">
                  <c:v>4.2999999999999997E-2</c:v>
                </c:pt>
                <c:pt idx="2219">
                  <c:v>4.2999999999999997E-2</c:v>
                </c:pt>
                <c:pt idx="2220">
                  <c:v>4.2999999999999997E-2</c:v>
                </c:pt>
                <c:pt idx="2221">
                  <c:v>4.2999999999999997E-2</c:v>
                </c:pt>
                <c:pt idx="2222">
                  <c:v>4.2999999999999997E-2</c:v>
                </c:pt>
                <c:pt idx="2223">
                  <c:v>4.2000000000000003E-2</c:v>
                </c:pt>
                <c:pt idx="2224">
                  <c:v>3.9E-2</c:v>
                </c:pt>
                <c:pt idx="2225">
                  <c:v>3.9E-2</c:v>
                </c:pt>
                <c:pt idx="2226">
                  <c:v>3.9E-2</c:v>
                </c:pt>
                <c:pt idx="2227">
                  <c:v>3.9E-2</c:v>
                </c:pt>
                <c:pt idx="2228">
                  <c:v>3.9E-2</c:v>
                </c:pt>
                <c:pt idx="2229">
                  <c:v>3.9E-2</c:v>
                </c:pt>
                <c:pt idx="2230">
                  <c:v>3.9E-2</c:v>
                </c:pt>
                <c:pt idx="2231">
                  <c:v>3.9E-2</c:v>
                </c:pt>
                <c:pt idx="2232">
                  <c:v>3.9E-2</c:v>
                </c:pt>
                <c:pt idx="2233">
                  <c:v>3.9E-2</c:v>
                </c:pt>
                <c:pt idx="2234">
                  <c:v>3.9E-2</c:v>
                </c:pt>
                <c:pt idx="2235">
                  <c:v>3.9E-2</c:v>
                </c:pt>
                <c:pt idx="2236">
                  <c:v>3.4000000000000002E-2</c:v>
                </c:pt>
                <c:pt idx="2237">
                  <c:v>3.4000000000000002E-2</c:v>
                </c:pt>
                <c:pt idx="2238">
                  <c:v>3.4000000000000002E-2</c:v>
                </c:pt>
                <c:pt idx="2239">
                  <c:v>3.4000000000000002E-2</c:v>
                </c:pt>
                <c:pt idx="2240">
                  <c:v>3.4000000000000002E-2</c:v>
                </c:pt>
                <c:pt idx="2241">
                  <c:v>3.4000000000000002E-2</c:v>
                </c:pt>
                <c:pt idx="2242">
                  <c:v>3.4000000000000002E-2</c:v>
                </c:pt>
                <c:pt idx="2243">
                  <c:v>3.3000000000000002E-2</c:v>
                </c:pt>
                <c:pt idx="2244">
                  <c:v>3.3000000000000002E-2</c:v>
                </c:pt>
                <c:pt idx="2245">
                  <c:v>3.3000000000000002E-2</c:v>
                </c:pt>
                <c:pt idx="2246">
                  <c:v>3.3000000000000002E-2</c:v>
                </c:pt>
                <c:pt idx="2247">
                  <c:v>3.3000000000000002E-2</c:v>
                </c:pt>
                <c:pt idx="2248">
                  <c:v>3.3000000000000002E-2</c:v>
                </c:pt>
                <c:pt idx="2249">
                  <c:v>3.3000000000000002E-2</c:v>
                </c:pt>
                <c:pt idx="2250">
                  <c:v>3.3000000000000002E-2</c:v>
                </c:pt>
                <c:pt idx="2251">
                  <c:v>3.3000000000000002E-2</c:v>
                </c:pt>
                <c:pt idx="2252">
                  <c:v>3.3000000000000002E-2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0.03</c:v>
                </c:pt>
                <c:pt idx="2257">
                  <c:v>0.03</c:v>
                </c:pt>
                <c:pt idx="2258">
                  <c:v>0.03</c:v>
                </c:pt>
                <c:pt idx="2259">
                  <c:v>0.03</c:v>
                </c:pt>
                <c:pt idx="2260">
                  <c:v>0.03</c:v>
                </c:pt>
                <c:pt idx="2261">
                  <c:v>2.5000000000000001E-2</c:v>
                </c:pt>
                <c:pt idx="2262">
                  <c:v>2.5000000000000001E-2</c:v>
                </c:pt>
                <c:pt idx="2263">
                  <c:v>2.5000000000000001E-2</c:v>
                </c:pt>
                <c:pt idx="2264">
                  <c:v>2.5000000000000001E-2</c:v>
                </c:pt>
                <c:pt idx="2265">
                  <c:v>2.5000000000000001E-2</c:v>
                </c:pt>
                <c:pt idx="2266">
                  <c:v>2.5000000000000001E-2</c:v>
                </c:pt>
                <c:pt idx="2267">
                  <c:v>2.5000000000000001E-2</c:v>
                </c:pt>
                <c:pt idx="2268">
                  <c:v>2.5000000000000001E-2</c:v>
                </c:pt>
                <c:pt idx="2269">
                  <c:v>2.5000000000000001E-2</c:v>
                </c:pt>
                <c:pt idx="2270">
                  <c:v>2.5000000000000001E-2</c:v>
                </c:pt>
                <c:pt idx="2271">
                  <c:v>2.5000000000000001E-2</c:v>
                </c:pt>
                <c:pt idx="2272">
                  <c:v>2.5000000000000001E-2</c:v>
                </c:pt>
                <c:pt idx="2273">
                  <c:v>2.5000000000000001E-2</c:v>
                </c:pt>
                <c:pt idx="2274">
                  <c:v>2.5000000000000001E-2</c:v>
                </c:pt>
                <c:pt idx="2275">
                  <c:v>2.5000000000000001E-2</c:v>
                </c:pt>
                <c:pt idx="2276">
                  <c:v>2.4E-2</c:v>
                </c:pt>
                <c:pt idx="2277">
                  <c:v>2.3E-2</c:v>
                </c:pt>
                <c:pt idx="2278">
                  <c:v>2.3E-2</c:v>
                </c:pt>
                <c:pt idx="2279">
                  <c:v>2.3E-2</c:v>
                </c:pt>
                <c:pt idx="2280">
                  <c:v>2.3E-2</c:v>
                </c:pt>
                <c:pt idx="2281">
                  <c:v>2.3E-2</c:v>
                </c:pt>
                <c:pt idx="2282">
                  <c:v>2.3E-2</c:v>
                </c:pt>
                <c:pt idx="2283">
                  <c:v>2.3E-2</c:v>
                </c:pt>
                <c:pt idx="2284">
                  <c:v>2.3E-2</c:v>
                </c:pt>
                <c:pt idx="2285">
                  <c:v>2.3E-2</c:v>
                </c:pt>
                <c:pt idx="2286">
                  <c:v>2.3E-2</c:v>
                </c:pt>
                <c:pt idx="2287">
                  <c:v>2.3E-2</c:v>
                </c:pt>
                <c:pt idx="2288">
                  <c:v>2.3E-2</c:v>
                </c:pt>
                <c:pt idx="2289">
                  <c:v>2.3E-2</c:v>
                </c:pt>
                <c:pt idx="2290">
                  <c:v>2.1999999999999999E-2</c:v>
                </c:pt>
                <c:pt idx="2291">
                  <c:v>1.9E-2</c:v>
                </c:pt>
                <c:pt idx="2292">
                  <c:v>1.9E-2</c:v>
                </c:pt>
                <c:pt idx="2293">
                  <c:v>1.9E-2</c:v>
                </c:pt>
                <c:pt idx="2294">
                  <c:v>1.9E-2</c:v>
                </c:pt>
                <c:pt idx="2295">
                  <c:v>1.9E-2</c:v>
                </c:pt>
                <c:pt idx="2296">
                  <c:v>1.9E-2</c:v>
                </c:pt>
                <c:pt idx="2297">
                  <c:v>1.9E-2</c:v>
                </c:pt>
                <c:pt idx="2298">
                  <c:v>1.9E-2</c:v>
                </c:pt>
                <c:pt idx="2299">
                  <c:v>1.9E-2</c:v>
                </c:pt>
                <c:pt idx="2300">
                  <c:v>1.9E-2</c:v>
                </c:pt>
                <c:pt idx="2301">
                  <c:v>1.7000000000000001E-2</c:v>
                </c:pt>
                <c:pt idx="2302">
                  <c:v>1.7000000000000001E-2</c:v>
                </c:pt>
                <c:pt idx="2303">
                  <c:v>1.7000000000000001E-2</c:v>
                </c:pt>
                <c:pt idx="2304">
                  <c:v>1.7000000000000001E-2</c:v>
                </c:pt>
                <c:pt idx="2305">
                  <c:v>1.7000000000000001E-2</c:v>
                </c:pt>
                <c:pt idx="2306">
                  <c:v>1.7000000000000001E-2</c:v>
                </c:pt>
                <c:pt idx="2307">
                  <c:v>1.7000000000000001E-2</c:v>
                </c:pt>
                <c:pt idx="2308">
                  <c:v>1.7000000000000001E-2</c:v>
                </c:pt>
                <c:pt idx="2309">
                  <c:v>1.7000000000000001E-2</c:v>
                </c:pt>
                <c:pt idx="2310">
                  <c:v>1.7000000000000001E-2</c:v>
                </c:pt>
                <c:pt idx="2311">
                  <c:v>1.7000000000000001E-2</c:v>
                </c:pt>
                <c:pt idx="2312">
                  <c:v>1.7000000000000001E-2</c:v>
                </c:pt>
                <c:pt idx="2313">
                  <c:v>1.7000000000000001E-2</c:v>
                </c:pt>
                <c:pt idx="2314">
                  <c:v>1.4999999999999999E-2</c:v>
                </c:pt>
                <c:pt idx="2315">
                  <c:v>1.4999999999999999E-2</c:v>
                </c:pt>
                <c:pt idx="2316">
                  <c:v>1.4999999999999999E-2</c:v>
                </c:pt>
                <c:pt idx="2317">
                  <c:v>1.4999999999999999E-2</c:v>
                </c:pt>
                <c:pt idx="2318">
                  <c:v>1.4999999999999999E-2</c:v>
                </c:pt>
                <c:pt idx="2319">
                  <c:v>1.4999999999999999E-2</c:v>
                </c:pt>
                <c:pt idx="2320">
                  <c:v>1.4999999999999999E-2</c:v>
                </c:pt>
                <c:pt idx="2321">
                  <c:v>1.4999999999999999E-2</c:v>
                </c:pt>
                <c:pt idx="2322">
                  <c:v>1.4999999999999999E-2</c:v>
                </c:pt>
                <c:pt idx="2323">
                  <c:v>1.4999999999999999E-2</c:v>
                </c:pt>
                <c:pt idx="2324">
                  <c:v>1.2E-2</c:v>
                </c:pt>
                <c:pt idx="2325">
                  <c:v>1.2E-2</c:v>
                </c:pt>
                <c:pt idx="2326">
                  <c:v>1.2E-2</c:v>
                </c:pt>
                <c:pt idx="2327">
                  <c:v>1.2E-2</c:v>
                </c:pt>
                <c:pt idx="2328">
                  <c:v>1.2E-2</c:v>
                </c:pt>
                <c:pt idx="2329">
                  <c:v>1.2E-2</c:v>
                </c:pt>
                <c:pt idx="2330">
                  <c:v>1.2E-2</c:v>
                </c:pt>
                <c:pt idx="2331">
                  <c:v>1.2E-2</c:v>
                </c:pt>
                <c:pt idx="2332">
                  <c:v>1.0999999999999999E-2</c:v>
                </c:pt>
                <c:pt idx="2333">
                  <c:v>1.0999999999999999E-2</c:v>
                </c:pt>
                <c:pt idx="2334">
                  <c:v>1.0999999999999999E-2</c:v>
                </c:pt>
                <c:pt idx="2335">
                  <c:v>0.01</c:v>
                </c:pt>
                <c:pt idx="2336">
                  <c:v>0.01</c:v>
                </c:pt>
                <c:pt idx="2337">
                  <c:v>1.0999999999999999E-2</c:v>
                </c:pt>
                <c:pt idx="2338">
                  <c:v>1.0999999999999999E-2</c:v>
                </c:pt>
                <c:pt idx="2339">
                  <c:v>1.0999999999999999E-2</c:v>
                </c:pt>
                <c:pt idx="2340">
                  <c:v>1.0999999999999999E-2</c:v>
                </c:pt>
                <c:pt idx="2341">
                  <c:v>1.0999999999999999E-2</c:v>
                </c:pt>
                <c:pt idx="2342">
                  <c:v>8.0000000000000002E-3</c:v>
                </c:pt>
                <c:pt idx="2343">
                  <c:v>8.0000000000000002E-3</c:v>
                </c:pt>
                <c:pt idx="2344">
                  <c:v>8.0000000000000002E-3</c:v>
                </c:pt>
                <c:pt idx="2345">
                  <c:v>8.0000000000000002E-3</c:v>
                </c:pt>
                <c:pt idx="2346">
                  <c:v>8.0000000000000002E-3</c:v>
                </c:pt>
                <c:pt idx="2347">
                  <c:v>8.0000000000000002E-3</c:v>
                </c:pt>
                <c:pt idx="2348">
                  <c:v>8.0000000000000002E-3</c:v>
                </c:pt>
                <c:pt idx="2349">
                  <c:v>8.0000000000000002E-3</c:v>
                </c:pt>
                <c:pt idx="2350">
                  <c:v>8.0000000000000002E-3</c:v>
                </c:pt>
                <c:pt idx="2351">
                  <c:v>8.0000000000000002E-3</c:v>
                </c:pt>
                <c:pt idx="2352">
                  <c:v>8.0000000000000002E-3</c:v>
                </c:pt>
                <c:pt idx="2353">
                  <c:v>8.0000000000000002E-3</c:v>
                </c:pt>
                <c:pt idx="2354">
                  <c:v>8.0000000000000002E-3</c:v>
                </c:pt>
                <c:pt idx="2355">
                  <c:v>8.0000000000000002E-3</c:v>
                </c:pt>
                <c:pt idx="2356">
                  <c:v>8.0000000000000002E-3</c:v>
                </c:pt>
                <c:pt idx="2357">
                  <c:v>8.0000000000000002E-3</c:v>
                </c:pt>
                <c:pt idx="2358">
                  <c:v>8.0000000000000002E-3</c:v>
                </c:pt>
                <c:pt idx="2359">
                  <c:v>8.0000000000000002E-3</c:v>
                </c:pt>
                <c:pt idx="2360">
                  <c:v>8.0000000000000002E-3</c:v>
                </c:pt>
                <c:pt idx="2361">
                  <c:v>8.0000000000000002E-3</c:v>
                </c:pt>
                <c:pt idx="2362">
                  <c:v>7.0000000000000001E-3</c:v>
                </c:pt>
                <c:pt idx="2363">
                  <c:v>7.0000000000000001E-3</c:v>
                </c:pt>
                <c:pt idx="2364">
                  <c:v>7.0000000000000001E-3</c:v>
                </c:pt>
                <c:pt idx="2365">
                  <c:v>7.0000000000000001E-3</c:v>
                </c:pt>
                <c:pt idx="2366">
                  <c:v>7.0000000000000001E-3</c:v>
                </c:pt>
                <c:pt idx="2367">
                  <c:v>7.0000000000000001E-3</c:v>
                </c:pt>
                <c:pt idx="2368">
                  <c:v>7.0000000000000001E-3</c:v>
                </c:pt>
                <c:pt idx="2369">
                  <c:v>6.0000000000000001E-3</c:v>
                </c:pt>
                <c:pt idx="2370">
                  <c:v>6.0000000000000001E-3</c:v>
                </c:pt>
                <c:pt idx="2371">
                  <c:v>6.0000000000000001E-3</c:v>
                </c:pt>
                <c:pt idx="2372">
                  <c:v>6.0000000000000001E-3</c:v>
                </c:pt>
                <c:pt idx="2373">
                  <c:v>6.0000000000000001E-3</c:v>
                </c:pt>
                <c:pt idx="2374">
                  <c:v>5.0000000000000001E-3</c:v>
                </c:pt>
                <c:pt idx="2375">
                  <c:v>5.0000000000000001E-3</c:v>
                </c:pt>
                <c:pt idx="2376">
                  <c:v>5.0000000000000001E-3</c:v>
                </c:pt>
                <c:pt idx="2377">
                  <c:v>5.0000000000000001E-3</c:v>
                </c:pt>
                <c:pt idx="2378">
                  <c:v>5.0000000000000001E-3</c:v>
                </c:pt>
                <c:pt idx="2379">
                  <c:v>5.0000000000000001E-3</c:v>
                </c:pt>
                <c:pt idx="2380">
                  <c:v>5.0000000000000001E-3</c:v>
                </c:pt>
                <c:pt idx="2381">
                  <c:v>5.0000000000000001E-3</c:v>
                </c:pt>
                <c:pt idx="2382">
                  <c:v>5.0000000000000001E-3</c:v>
                </c:pt>
                <c:pt idx="2383">
                  <c:v>5.0000000000000001E-3</c:v>
                </c:pt>
                <c:pt idx="2384">
                  <c:v>4.0000000000000001E-3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4.0000000000000001E-3</c:v>
                </c:pt>
                <c:pt idx="2390">
                  <c:v>3.0000000000000001E-3</c:v>
                </c:pt>
                <c:pt idx="2391">
                  <c:v>2E-3</c:v>
                </c:pt>
                <c:pt idx="2392">
                  <c:v>2E-3</c:v>
                </c:pt>
                <c:pt idx="2393">
                  <c:v>1E-3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9-4492-AF03-41346A8CD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63023"/>
        <c:axId val="1919466863"/>
      </c:scatterChart>
      <c:valAx>
        <c:axId val="191946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IMDB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66863"/>
        <c:crosses val="autoZero"/>
        <c:crossBetween val="midCat"/>
      </c:valAx>
      <c:valAx>
        <c:axId val="191946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Percentile</a:t>
                </a:r>
                <a:r>
                  <a:rPr lang="en-IN" baseline="0"/>
                  <a:t> Rank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6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'Budget Analysis'!$H$2</c:f>
              <c:strCache>
                <c:ptCount val="1"/>
                <c:pt idx="0">
                  <c:v>Profit Margin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'Budget Analysis'!$G$3:$G$7</c:f>
              <c:strCache>
                <c:ptCount val="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</c:strCache>
            </c:strRef>
          </c:cat>
          <c:val>
            <c:numRef>
              <c:f>'Budget Analysis'!$H$3:$H$7</c:f>
              <c:numCache>
                <c:formatCode>General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F-40B8-87E9-C5D6777B33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4501151"/>
        <c:axId val="344481951"/>
      </c:barChart>
      <c:catAx>
        <c:axId val="344501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81951"/>
        <c:crosses val="autoZero"/>
        <c:auto val="1"/>
        <c:lblAlgn val="ctr"/>
        <c:lblOffset val="100"/>
        <c:noMultiLvlLbl val="0"/>
      </c:catAx>
      <c:valAx>
        <c:axId val="34448195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4450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Gross v/s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'Clean data'!$C$36:$C$4901</c:f>
              <c:numCache>
                <c:formatCode>General</c:formatCode>
                <c:ptCount val="3784"/>
                <c:pt idx="0">
                  <c:v>31743332</c:v>
                </c:pt>
                <c:pt idx="1">
                  <c:v>2275557</c:v>
                </c:pt>
                <c:pt idx="2">
                  <c:v>84961</c:v>
                </c:pt>
                <c:pt idx="3">
                  <c:v>51053787</c:v>
                </c:pt>
                <c:pt idx="4">
                  <c:v>669276</c:v>
                </c:pt>
                <c:pt idx="5">
                  <c:v>2040920</c:v>
                </c:pt>
                <c:pt idx="6">
                  <c:v>10539414</c:v>
                </c:pt>
                <c:pt idx="7">
                  <c:v>16033556</c:v>
                </c:pt>
                <c:pt idx="8">
                  <c:v>3293258</c:v>
                </c:pt>
                <c:pt idx="9">
                  <c:v>26906039</c:v>
                </c:pt>
                <c:pt idx="10">
                  <c:v>21199</c:v>
                </c:pt>
                <c:pt idx="11">
                  <c:v>43575716</c:v>
                </c:pt>
                <c:pt idx="12">
                  <c:v>9628751</c:v>
                </c:pt>
                <c:pt idx="13">
                  <c:v>80920948</c:v>
                </c:pt>
                <c:pt idx="14">
                  <c:v>31768374</c:v>
                </c:pt>
                <c:pt idx="15">
                  <c:v>25871834</c:v>
                </c:pt>
                <c:pt idx="16">
                  <c:v>6842058</c:v>
                </c:pt>
                <c:pt idx="17">
                  <c:v>12996</c:v>
                </c:pt>
                <c:pt idx="18">
                  <c:v>37053924</c:v>
                </c:pt>
                <c:pt idx="19">
                  <c:v>8326035</c:v>
                </c:pt>
                <c:pt idx="20">
                  <c:v>10431220</c:v>
                </c:pt>
                <c:pt idx="21">
                  <c:v>11631245</c:v>
                </c:pt>
                <c:pt idx="22">
                  <c:v>1197786</c:v>
                </c:pt>
                <c:pt idx="23">
                  <c:v>27979400</c:v>
                </c:pt>
                <c:pt idx="24">
                  <c:v>10017041</c:v>
                </c:pt>
                <c:pt idx="25">
                  <c:v>15712072</c:v>
                </c:pt>
                <c:pt idx="26">
                  <c:v>111760631</c:v>
                </c:pt>
                <c:pt idx="27">
                  <c:v>21176322</c:v>
                </c:pt>
                <c:pt idx="28">
                  <c:v>80034302</c:v>
                </c:pt>
                <c:pt idx="29">
                  <c:v>12610731</c:v>
                </c:pt>
                <c:pt idx="30">
                  <c:v>488872</c:v>
                </c:pt>
                <c:pt idx="31">
                  <c:v>43905746</c:v>
                </c:pt>
                <c:pt idx="32">
                  <c:v>5518918</c:v>
                </c:pt>
                <c:pt idx="33">
                  <c:v>226792</c:v>
                </c:pt>
                <c:pt idx="34">
                  <c:v>703002</c:v>
                </c:pt>
                <c:pt idx="35">
                  <c:v>38230435</c:v>
                </c:pt>
                <c:pt idx="36">
                  <c:v>45860039</c:v>
                </c:pt>
                <c:pt idx="37">
                  <c:v>93375151</c:v>
                </c:pt>
                <c:pt idx="38">
                  <c:v>40198710</c:v>
                </c:pt>
                <c:pt idx="39">
                  <c:v>480314</c:v>
                </c:pt>
                <c:pt idx="40">
                  <c:v>1200000</c:v>
                </c:pt>
                <c:pt idx="41">
                  <c:v>34507079</c:v>
                </c:pt>
                <c:pt idx="42">
                  <c:v>27972410</c:v>
                </c:pt>
                <c:pt idx="43">
                  <c:v>9003011</c:v>
                </c:pt>
                <c:pt idx="44">
                  <c:v>29136626</c:v>
                </c:pt>
                <c:pt idx="45">
                  <c:v>53715611</c:v>
                </c:pt>
                <c:pt idx="46">
                  <c:v>54132596</c:v>
                </c:pt>
                <c:pt idx="47">
                  <c:v>43095600</c:v>
                </c:pt>
                <c:pt idx="48">
                  <c:v>44793200</c:v>
                </c:pt>
                <c:pt idx="49">
                  <c:v>15988876</c:v>
                </c:pt>
                <c:pt idx="50">
                  <c:v>1024175</c:v>
                </c:pt>
                <c:pt idx="51">
                  <c:v>25615792</c:v>
                </c:pt>
                <c:pt idx="52">
                  <c:v>20218</c:v>
                </c:pt>
                <c:pt idx="53">
                  <c:v>119420252</c:v>
                </c:pt>
                <c:pt idx="54">
                  <c:v>721</c:v>
                </c:pt>
                <c:pt idx="55">
                  <c:v>80170146</c:v>
                </c:pt>
                <c:pt idx="56">
                  <c:v>21379315</c:v>
                </c:pt>
                <c:pt idx="57">
                  <c:v>190418803</c:v>
                </c:pt>
                <c:pt idx="58">
                  <c:v>112692062</c:v>
                </c:pt>
                <c:pt idx="59">
                  <c:v>9286314</c:v>
                </c:pt>
                <c:pt idx="60">
                  <c:v>78656813</c:v>
                </c:pt>
                <c:pt idx="61">
                  <c:v>62321039</c:v>
                </c:pt>
                <c:pt idx="62">
                  <c:v>65557989</c:v>
                </c:pt>
                <c:pt idx="63">
                  <c:v>47553512</c:v>
                </c:pt>
                <c:pt idx="64">
                  <c:v>66734992</c:v>
                </c:pt>
                <c:pt idx="65">
                  <c:v>126546825</c:v>
                </c:pt>
                <c:pt idx="66">
                  <c:v>179982968</c:v>
                </c:pt>
                <c:pt idx="67">
                  <c:v>32333860</c:v>
                </c:pt>
                <c:pt idx="68">
                  <c:v>38536376</c:v>
                </c:pt>
                <c:pt idx="69">
                  <c:v>38542418</c:v>
                </c:pt>
                <c:pt idx="70">
                  <c:v>21426805</c:v>
                </c:pt>
                <c:pt idx="71">
                  <c:v>4000000</c:v>
                </c:pt>
                <c:pt idx="72">
                  <c:v>10494494</c:v>
                </c:pt>
                <c:pt idx="73">
                  <c:v>1602466</c:v>
                </c:pt>
                <c:pt idx="74">
                  <c:v>165230261</c:v>
                </c:pt>
                <c:pt idx="75">
                  <c:v>81517441</c:v>
                </c:pt>
                <c:pt idx="76">
                  <c:v>149234747</c:v>
                </c:pt>
                <c:pt idx="77">
                  <c:v>226138454</c:v>
                </c:pt>
                <c:pt idx="78">
                  <c:v>1310270</c:v>
                </c:pt>
                <c:pt idx="79">
                  <c:v>882290</c:v>
                </c:pt>
                <c:pt idx="80">
                  <c:v>28399192</c:v>
                </c:pt>
                <c:pt idx="81">
                  <c:v>23159305</c:v>
                </c:pt>
                <c:pt idx="82">
                  <c:v>14294842</c:v>
                </c:pt>
                <c:pt idx="83">
                  <c:v>8104069</c:v>
                </c:pt>
                <c:pt idx="84">
                  <c:v>96793</c:v>
                </c:pt>
                <c:pt idx="85">
                  <c:v>10076136</c:v>
                </c:pt>
                <c:pt idx="86">
                  <c:v>336029560</c:v>
                </c:pt>
                <c:pt idx="87">
                  <c:v>26404753</c:v>
                </c:pt>
                <c:pt idx="88">
                  <c:v>20819129</c:v>
                </c:pt>
                <c:pt idx="89">
                  <c:v>20275446</c:v>
                </c:pt>
                <c:pt idx="90">
                  <c:v>140080850</c:v>
                </c:pt>
                <c:pt idx="91">
                  <c:v>124494</c:v>
                </c:pt>
                <c:pt idx="92">
                  <c:v>27052167</c:v>
                </c:pt>
                <c:pt idx="93">
                  <c:v>20400913</c:v>
                </c:pt>
                <c:pt idx="94">
                  <c:v>1550000</c:v>
                </c:pt>
                <c:pt idx="95">
                  <c:v>11806119</c:v>
                </c:pt>
                <c:pt idx="96">
                  <c:v>9483821</c:v>
                </c:pt>
                <c:pt idx="97">
                  <c:v>55942830</c:v>
                </c:pt>
                <c:pt idx="98">
                  <c:v>131920333</c:v>
                </c:pt>
                <c:pt idx="99">
                  <c:v>1400000</c:v>
                </c:pt>
                <c:pt idx="100">
                  <c:v>23324666</c:v>
                </c:pt>
                <c:pt idx="101">
                  <c:v>105263257</c:v>
                </c:pt>
                <c:pt idx="102">
                  <c:v>19059018</c:v>
                </c:pt>
                <c:pt idx="103">
                  <c:v>181166115</c:v>
                </c:pt>
                <c:pt idx="104">
                  <c:v>215395021</c:v>
                </c:pt>
                <c:pt idx="105">
                  <c:v>3060858</c:v>
                </c:pt>
                <c:pt idx="106">
                  <c:v>21088568</c:v>
                </c:pt>
                <c:pt idx="107">
                  <c:v>18843314</c:v>
                </c:pt>
                <c:pt idx="108">
                  <c:v>25296447</c:v>
                </c:pt>
                <c:pt idx="109">
                  <c:v>50024083</c:v>
                </c:pt>
                <c:pt idx="110">
                  <c:v>45802315</c:v>
                </c:pt>
                <c:pt idx="111">
                  <c:v>11784000</c:v>
                </c:pt>
                <c:pt idx="112">
                  <c:v>25857987</c:v>
                </c:pt>
                <c:pt idx="113">
                  <c:v>652526</c:v>
                </c:pt>
                <c:pt idx="114">
                  <c:v>68208190</c:v>
                </c:pt>
                <c:pt idx="115">
                  <c:v>50129186</c:v>
                </c:pt>
                <c:pt idx="116">
                  <c:v>27829874</c:v>
                </c:pt>
                <c:pt idx="117">
                  <c:v>4835968</c:v>
                </c:pt>
                <c:pt idx="118">
                  <c:v>5204007</c:v>
                </c:pt>
                <c:pt idx="119">
                  <c:v>18934858</c:v>
                </c:pt>
                <c:pt idx="120">
                  <c:v>101702060</c:v>
                </c:pt>
                <c:pt idx="121">
                  <c:v>145000989</c:v>
                </c:pt>
                <c:pt idx="122">
                  <c:v>39177541</c:v>
                </c:pt>
                <c:pt idx="123">
                  <c:v>3749061</c:v>
                </c:pt>
                <c:pt idx="124">
                  <c:v>29113588</c:v>
                </c:pt>
                <c:pt idx="125">
                  <c:v>32055248</c:v>
                </c:pt>
                <c:pt idx="126">
                  <c:v>3500000</c:v>
                </c:pt>
                <c:pt idx="127">
                  <c:v>13264986</c:v>
                </c:pt>
                <c:pt idx="128">
                  <c:v>19548064</c:v>
                </c:pt>
                <c:pt idx="129">
                  <c:v>213079163</c:v>
                </c:pt>
                <c:pt idx="130">
                  <c:v>32003620</c:v>
                </c:pt>
                <c:pt idx="131">
                  <c:v>125305545</c:v>
                </c:pt>
                <c:pt idx="132">
                  <c:v>36985501</c:v>
                </c:pt>
                <c:pt idx="133">
                  <c:v>39687528</c:v>
                </c:pt>
                <c:pt idx="134">
                  <c:v>196573705</c:v>
                </c:pt>
                <c:pt idx="135">
                  <c:v>103812241</c:v>
                </c:pt>
                <c:pt idx="136">
                  <c:v>198332128</c:v>
                </c:pt>
                <c:pt idx="137">
                  <c:v>22189039</c:v>
                </c:pt>
                <c:pt idx="138">
                  <c:v>71038190</c:v>
                </c:pt>
                <c:pt idx="139">
                  <c:v>50648679</c:v>
                </c:pt>
                <c:pt idx="140">
                  <c:v>17120019</c:v>
                </c:pt>
                <c:pt idx="141">
                  <c:v>33357476</c:v>
                </c:pt>
                <c:pt idx="142">
                  <c:v>79817937</c:v>
                </c:pt>
                <c:pt idx="143">
                  <c:v>34238611</c:v>
                </c:pt>
                <c:pt idx="144">
                  <c:v>13801755</c:v>
                </c:pt>
                <c:pt idx="145">
                  <c:v>24268828</c:v>
                </c:pt>
                <c:pt idx="146">
                  <c:v>22751979</c:v>
                </c:pt>
                <c:pt idx="147">
                  <c:v>18500966</c:v>
                </c:pt>
                <c:pt idx="148">
                  <c:v>12398628</c:v>
                </c:pt>
                <c:pt idx="149">
                  <c:v>81525</c:v>
                </c:pt>
                <c:pt idx="150">
                  <c:v>25482931</c:v>
                </c:pt>
                <c:pt idx="151">
                  <c:v>84037039</c:v>
                </c:pt>
                <c:pt idx="152">
                  <c:v>205399422</c:v>
                </c:pt>
                <c:pt idx="153">
                  <c:v>7009668</c:v>
                </c:pt>
                <c:pt idx="154">
                  <c:v>13401683</c:v>
                </c:pt>
                <c:pt idx="155">
                  <c:v>6739141</c:v>
                </c:pt>
                <c:pt idx="156">
                  <c:v>20488579</c:v>
                </c:pt>
                <c:pt idx="157">
                  <c:v>143523463</c:v>
                </c:pt>
                <c:pt idx="158">
                  <c:v>14291570</c:v>
                </c:pt>
                <c:pt idx="159">
                  <c:v>8460995</c:v>
                </c:pt>
                <c:pt idx="160">
                  <c:v>148337537</c:v>
                </c:pt>
                <c:pt idx="161">
                  <c:v>35927406</c:v>
                </c:pt>
                <c:pt idx="162">
                  <c:v>13596911</c:v>
                </c:pt>
                <c:pt idx="163">
                  <c:v>4411102</c:v>
                </c:pt>
                <c:pt idx="164">
                  <c:v>113006880</c:v>
                </c:pt>
                <c:pt idx="165">
                  <c:v>6768055</c:v>
                </c:pt>
                <c:pt idx="166">
                  <c:v>5654777</c:v>
                </c:pt>
                <c:pt idx="167">
                  <c:v>20257000</c:v>
                </c:pt>
                <c:pt idx="168">
                  <c:v>13630226</c:v>
                </c:pt>
                <c:pt idx="169">
                  <c:v>6044618</c:v>
                </c:pt>
                <c:pt idx="170">
                  <c:v>51774002</c:v>
                </c:pt>
                <c:pt idx="171">
                  <c:v>33592415</c:v>
                </c:pt>
                <c:pt idx="172">
                  <c:v>150415432</c:v>
                </c:pt>
                <c:pt idx="173">
                  <c:v>42345531</c:v>
                </c:pt>
                <c:pt idx="174">
                  <c:v>27445</c:v>
                </c:pt>
                <c:pt idx="175">
                  <c:v>162</c:v>
                </c:pt>
                <c:pt idx="176">
                  <c:v>5430822</c:v>
                </c:pt>
                <c:pt idx="177">
                  <c:v>183125</c:v>
                </c:pt>
                <c:pt idx="178">
                  <c:v>8742261</c:v>
                </c:pt>
                <c:pt idx="179">
                  <c:v>42660000</c:v>
                </c:pt>
                <c:pt idx="180">
                  <c:v>18967571</c:v>
                </c:pt>
                <c:pt idx="181">
                  <c:v>56684819</c:v>
                </c:pt>
                <c:pt idx="182">
                  <c:v>792966</c:v>
                </c:pt>
                <c:pt idx="183">
                  <c:v>16027866</c:v>
                </c:pt>
                <c:pt idx="184">
                  <c:v>28328132</c:v>
                </c:pt>
                <c:pt idx="185">
                  <c:v>31526393</c:v>
                </c:pt>
                <c:pt idx="186">
                  <c:v>82163317</c:v>
                </c:pt>
                <c:pt idx="187">
                  <c:v>19819494</c:v>
                </c:pt>
                <c:pt idx="188">
                  <c:v>1818681</c:v>
                </c:pt>
                <c:pt idx="189">
                  <c:v>33105600</c:v>
                </c:pt>
                <c:pt idx="190">
                  <c:v>241407328</c:v>
                </c:pt>
                <c:pt idx="191">
                  <c:v>41067398</c:v>
                </c:pt>
                <c:pt idx="192">
                  <c:v>7282851</c:v>
                </c:pt>
                <c:pt idx="193">
                  <c:v>60128566</c:v>
                </c:pt>
                <c:pt idx="194">
                  <c:v>21371425</c:v>
                </c:pt>
                <c:pt idx="195">
                  <c:v>1686429</c:v>
                </c:pt>
                <c:pt idx="196">
                  <c:v>63408614</c:v>
                </c:pt>
                <c:pt idx="197">
                  <c:v>107225164</c:v>
                </c:pt>
                <c:pt idx="198">
                  <c:v>23292105</c:v>
                </c:pt>
                <c:pt idx="199">
                  <c:v>23527955</c:v>
                </c:pt>
                <c:pt idx="200">
                  <c:v>26536120</c:v>
                </c:pt>
                <c:pt idx="201">
                  <c:v>29975979</c:v>
                </c:pt>
                <c:pt idx="202">
                  <c:v>23225911</c:v>
                </c:pt>
                <c:pt idx="203">
                  <c:v>8434601</c:v>
                </c:pt>
                <c:pt idx="204">
                  <c:v>15361537</c:v>
                </c:pt>
                <c:pt idx="205">
                  <c:v>55682070</c:v>
                </c:pt>
                <c:pt idx="206">
                  <c:v>7434726</c:v>
                </c:pt>
                <c:pt idx="207">
                  <c:v>1512815</c:v>
                </c:pt>
                <c:pt idx="208">
                  <c:v>36833473</c:v>
                </c:pt>
                <c:pt idx="209">
                  <c:v>44455658</c:v>
                </c:pt>
                <c:pt idx="210">
                  <c:v>60655503</c:v>
                </c:pt>
                <c:pt idx="211">
                  <c:v>67128202</c:v>
                </c:pt>
                <c:pt idx="212">
                  <c:v>50740078</c:v>
                </c:pt>
                <c:pt idx="213">
                  <c:v>18990542</c:v>
                </c:pt>
                <c:pt idx="214">
                  <c:v>74329966</c:v>
                </c:pt>
                <c:pt idx="215">
                  <c:v>54967359</c:v>
                </c:pt>
                <c:pt idx="216">
                  <c:v>139852971</c:v>
                </c:pt>
                <c:pt idx="217">
                  <c:v>32774834</c:v>
                </c:pt>
                <c:pt idx="218">
                  <c:v>50693162</c:v>
                </c:pt>
                <c:pt idx="219">
                  <c:v>8000000</c:v>
                </c:pt>
                <c:pt idx="220">
                  <c:v>16115878</c:v>
                </c:pt>
                <c:pt idx="221">
                  <c:v>50189179</c:v>
                </c:pt>
                <c:pt idx="222">
                  <c:v>81557479</c:v>
                </c:pt>
                <c:pt idx="223">
                  <c:v>117190</c:v>
                </c:pt>
                <c:pt idx="224">
                  <c:v>3500000</c:v>
                </c:pt>
                <c:pt idx="225">
                  <c:v>15279680</c:v>
                </c:pt>
                <c:pt idx="226">
                  <c:v>117559438</c:v>
                </c:pt>
                <c:pt idx="227">
                  <c:v>11100000</c:v>
                </c:pt>
                <c:pt idx="228">
                  <c:v>33000377</c:v>
                </c:pt>
                <c:pt idx="229">
                  <c:v>17266505</c:v>
                </c:pt>
                <c:pt idx="230">
                  <c:v>10037390</c:v>
                </c:pt>
                <c:pt idx="231">
                  <c:v>13829734</c:v>
                </c:pt>
                <c:pt idx="232">
                  <c:v>17104669</c:v>
                </c:pt>
                <c:pt idx="233">
                  <c:v>62401264</c:v>
                </c:pt>
                <c:pt idx="234">
                  <c:v>5333658</c:v>
                </c:pt>
                <c:pt idx="235">
                  <c:v>38105077</c:v>
                </c:pt>
                <c:pt idx="236">
                  <c:v>3273588</c:v>
                </c:pt>
                <c:pt idx="237">
                  <c:v>134141530</c:v>
                </c:pt>
                <c:pt idx="238">
                  <c:v>70327868</c:v>
                </c:pt>
                <c:pt idx="239">
                  <c:v>14567883</c:v>
                </c:pt>
                <c:pt idx="240">
                  <c:v>69772969</c:v>
                </c:pt>
                <c:pt idx="241">
                  <c:v>18821279</c:v>
                </c:pt>
                <c:pt idx="242">
                  <c:v>44450000</c:v>
                </c:pt>
                <c:pt idx="243">
                  <c:v>83640426</c:v>
                </c:pt>
                <c:pt idx="244">
                  <c:v>29392418</c:v>
                </c:pt>
                <c:pt idx="245">
                  <c:v>60522097</c:v>
                </c:pt>
                <c:pt idx="246">
                  <c:v>23222861</c:v>
                </c:pt>
                <c:pt idx="247">
                  <c:v>153665036</c:v>
                </c:pt>
                <c:pt idx="248">
                  <c:v>20285518</c:v>
                </c:pt>
                <c:pt idx="249">
                  <c:v>9353573</c:v>
                </c:pt>
                <c:pt idx="250">
                  <c:v>24407944</c:v>
                </c:pt>
                <c:pt idx="251">
                  <c:v>56114221</c:v>
                </c:pt>
                <c:pt idx="252">
                  <c:v>13746550</c:v>
                </c:pt>
                <c:pt idx="253">
                  <c:v>19783777</c:v>
                </c:pt>
                <c:pt idx="254">
                  <c:v>17218080</c:v>
                </c:pt>
                <c:pt idx="255">
                  <c:v>20566327</c:v>
                </c:pt>
                <c:pt idx="256">
                  <c:v>47000485</c:v>
                </c:pt>
                <c:pt idx="257">
                  <c:v>129115</c:v>
                </c:pt>
                <c:pt idx="258">
                  <c:v>131144183</c:v>
                </c:pt>
                <c:pt idx="259">
                  <c:v>40168080</c:v>
                </c:pt>
                <c:pt idx="260">
                  <c:v>19118247</c:v>
                </c:pt>
                <c:pt idx="261">
                  <c:v>39532308</c:v>
                </c:pt>
                <c:pt idx="262">
                  <c:v>3275585</c:v>
                </c:pt>
                <c:pt idx="263">
                  <c:v>85570368</c:v>
                </c:pt>
                <c:pt idx="264">
                  <c:v>257756197</c:v>
                </c:pt>
                <c:pt idx="265">
                  <c:v>12610552</c:v>
                </c:pt>
                <c:pt idx="266">
                  <c:v>17300889</c:v>
                </c:pt>
                <c:pt idx="267">
                  <c:v>90341670</c:v>
                </c:pt>
                <c:pt idx="268">
                  <c:v>5664251</c:v>
                </c:pt>
                <c:pt idx="269">
                  <c:v>11466088</c:v>
                </c:pt>
                <c:pt idx="270">
                  <c:v>11576087</c:v>
                </c:pt>
                <c:pt idx="271">
                  <c:v>67344392</c:v>
                </c:pt>
                <c:pt idx="272">
                  <c:v>25863915</c:v>
                </c:pt>
                <c:pt idx="273">
                  <c:v>22531698</c:v>
                </c:pt>
                <c:pt idx="274">
                  <c:v>3105269</c:v>
                </c:pt>
                <c:pt idx="275">
                  <c:v>34604054</c:v>
                </c:pt>
                <c:pt idx="276">
                  <c:v>25407250</c:v>
                </c:pt>
                <c:pt idx="277">
                  <c:v>51758599</c:v>
                </c:pt>
                <c:pt idx="278">
                  <c:v>72660029</c:v>
                </c:pt>
                <c:pt idx="279">
                  <c:v>12801190</c:v>
                </c:pt>
                <c:pt idx="280">
                  <c:v>117224271</c:v>
                </c:pt>
                <c:pt idx="281">
                  <c:v>8129455</c:v>
                </c:pt>
                <c:pt idx="282">
                  <c:v>14942422</c:v>
                </c:pt>
                <c:pt idx="283">
                  <c:v>55673333</c:v>
                </c:pt>
                <c:pt idx="284">
                  <c:v>14095303</c:v>
                </c:pt>
                <c:pt idx="285">
                  <c:v>70360285</c:v>
                </c:pt>
                <c:pt idx="286">
                  <c:v>38590500</c:v>
                </c:pt>
                <c:pt idx="287">
                  <c:v>43060566</c:v>
                </c:pt>
                <c:pt idx="288">
                  <c:v>40076438</c:v>
                </c:pt>
                <c:pt idx="289">
                  <c:v>118311368</c:v>
                </c:pt>
                <c:pt idx="290">
                  <c:v>190871240</c:v>
                </c:pt>
                <c:pt idx="291">
                  <c:v>38122105</c:v>
                </c:pt>
                <c:pt idx="292">
                  <c:v>6448817</c:v>
                </c:pt>
                <c:pt idx="293">
                  <c:v>10268846</c:v>
                </c:pt>
                <c:pt idx="294">
                  <c:v>26082914</c:v>
                </c:pt>
                <c:pt idx="295">
                  <c:v>28045540</c:v>
                </c:pt>
                <c:pt idx="296">
                  <c:v>36883539</c:v>
                </c:pt>
                <c:pt idx="297">
                  <c:v>106369117</c:v>
                </c:pt>
                <c:pt idx="298">
                  <c:v>1891821</c:v>
                </c:pt>
                <c:pt idx="299">
                  <c:v>47285499</c:v>
                </c:pt>
                <c:pt idx="300">
                  <c:v>41797066</c:v>
                </c:pt>
                <c:pt idx="301">
                  <c:v>222487711</c:v>
                </c:pt>
                <c:pt idx="302">
                  <c:v>11227940</c:v>
                </c:pt>
                <c:pt idx="303">
                  <c:v>14967182</c:v>
                </c:pt>
                <c:pt idx="304">
                  <c:v>227946274</c:v>
                </c:pt>
                <c:pt idx="305">
                  <c:v>176997107</c:v>
                </c:pt>
                <c:pt idx="306">
                  <c:v>18600911</c:v>
                </c:pt>
                <c:pt idx="307">
                  <c:v>55845943</c:v>
                </c:pt>
                <c:pt idx="308">
                  <c:v>90835030</c:v>
                </c:pt>
                <c:pt idx="309">
                  <c:v>17176900</c:v>
                </c:pt>
                <c:pt idx="310">
                  <c:v>13750556</c:v>
                </c:pt>
                <c:pt idx="311">
                  <c:v>33423521</c:v>
                </c:pt>
                <c:pt idx="312">
                  <c:v>32694788</c:v>
                </c:pt>
                <c:pt idx="313">
                  <c:v>5932060</c:v>
                </c:pt>
                <c:pt idx="314">
                  <c:v>11546543</c:v>
                </c:pt>
                <c:pt idx="315">
                  <c:v>7659747</c:v>
                </c:pt>
                <c:pt idx="316">
                  <c:v>4105123</c:v>
                </c:pt>
                <c:pt idx="317">
                  <c:v>34350553</c:v>
                </c:pt>
                <c:pt idx="318">
                  <c:v>62318875</c:v>
                </c:pt>
                <c:pt idx="319">
                  <c:v>26400000</c:v>
                </c:pt>
                <c:pt idx="320">
                  <c:v>72413</c:v>
                </c:pt>
                <c:pt idx="321">
                  <c:v>51317350</c:v>
                </c:pt>
                <c:pt idx="322">
                  <c:v>8691</c:v>
                </c:pt>
                <c:pt idx="323">
                  <c:v>28751715</c:v>
                </c:pt>
                <c:pt idx="324">
                  <c:v>40687294</c:v>
                </c:pt>
                <c:pt idx="325">
                  <c:v>27285953</c:v>
                </c:pt>
                <c:pt idx="326">
                  <c:v>30669413</c:v>
                </c:pt>
                <c:pt idx="327">
                  <c:v>7948159</c:v>
                </c:pt>
                <c:pt idx="328">
                  <c:v>2154540</c:v>
                </c:pt>
                <c:pt idx="329">
                  <c:v>70117571</c:v>
                </c:pt>
                <c:pt idx="330">
                  <c:v>410388</c:v>
                </c:pt>
                <c:pt idx="331">
                  <c:v>85017401</c:v>
                </c:pt>
                <c:pt idx="332">
                  <c:v>131564731</c:v>
                </c:pt>
                <c:pt idx="333">
                  <c:v>668171</c:v>
                </c:pt>
                <c:pt idx="334">
                  <c:v>71519230</c:v>
                </c:pt>
                <c:pt idx="335">
                  <c:v>19781879</c:v>
                </c:pt>
                <c:pt idx="336">
                  <c:v>67631157</c:v>
                </c:pt>
                <c:pt idx="337">
                  <c:v>54758461</c:v>
                </c:pt>
                <c:pt idx="338">
                  <c:v>24520892</c:v>
                </c:pt>
                <c:pt idx="339">
                  <c:v>22466994</c:v>
                </c:pt>
                <c:pt idx="340">
                  <c:v>9094451</c:v>
                </c:pt>
                <c:pt idx="341">
                  <c:v>42610000</c:v>
                </c:pt>
                <c:pt idx="342">
                  <c:v>23020488</c:v>
                </c:pt>
                <c:pt idx="343">
                  <c:v>25625110</c:v>
                </c:pt>
                <c:pt idx="344">
                  <c:v>10706786</c:v>
                </c:pt>
                <c:pt idx="345">
                  <c:v>75030163</c:v>
                </c:pt>
                <c:pt idx="346">
                  <c:v>5974653</c:v>
                </c:pt>
                <c:pt idx="347">
                  <c:v>10696210</c:v>
                </c:pt>
                <c:pt idx="348">
                  <c:v>4064333</c:v>
                </c:pt>
                <c:pt idx="349">
                  <c:v>21413502</c:v>
                </c:pt>
                <c:pt idx="350">
                  <c:v>62494975</c:v>
                </c:pt>
                <c:pt idx="351">
                  <c:v>25040293</c:v>
                </c:pt>
                <c:pt idx="352">
                  <c:v>27053815</c:v>
                </c:pt>
                <c:pt idx="353">
                  <c:v>47592825</c:v>
                </c:pt>
                <c:pt idx="354">
                  <c:v>78009155</c:v>
                </c:pt>
                <c:pt idx="355">
                  <c:v>20241395</c:v>
                </c:pt>
                <c:pt idx="356">
                  <c:v>47474112</c:v>
                </c:pt>
                <c:pt idx="357">
                  <c:v>157299717</c:v>
                </c:pt>
                <c:pt idx="358">
                  <c:v>234360014</c:v>
                </c:pt>
                <c:pt idx="359">
                  <c:v>37516013</c:v>
                </c:pt>
                <c:pt idx="360">
                  <c:v>22723</c:v>
                </c:pt>
                <c:pt idx="361">
                  <c:v>234760500</c:v>
                </c:pt>
                <c:pt idx="362">
                  <c:v>73648142</c:v>
                </c:pt>
                <c:pt idx="363">
                  <c:v>103738726</c:v>
                </c:pt>
                <c:pt idx="364">
                  <c:v>17100000</c:v>
                </c:pt>
                <c:pt idx="365">
                  <c:v>45290318</c:v>
                </c:pt>
                <c:pt idx="366">
                  <c:v>2126511</c:v>
                </c:pt>
                <c:pt idx="367">
                  <c:v>50549107</c:v>
                </c:pt>
                <c:pt idx="368">
                  <c:v>26589953</c:v>
                </c:pt>
                <c:pt idx="369">
                  <c:v>1260917</c:v>
                </c:pt>
                <c:pt idx="370">
                  <c:v>35324232</c:v>
                </c:pt>
                <c:pt idx="371">
                  <c:v>23219748</c:v>
                </c:pt>
                <c:pt idx="372">
                  <c:v>63260</c:v>
                </c:pt>
                <c:pt idx="373">
                  <c:v>176740650</c:v>
                </c:pt>
                <c:pt idx="374">
                  <c:v>34014398</c:v>
                </c:pt>
                <c:pt idx="375">
                  <c:v>76400000</c:v>
                </c:pt>
                <c:pt idx="376">
                  <c:v>613556</c:v>
                </c:pt>
                <c:pt idx="377">
                  <c:v>123777</c:v>
                </c:pt>
                <c:pt idx="378">
                  <c:v>99462</c:v>
                </c:pt>
                <c:pt idx="379">
                  <c:v>28064226</c:v>
                </c:pt>
                <c:pt idx="380">
                  <c:v>6262942</c:v>
                </c:pt>
                <c:pt idx="381">
                  <c:v>59068786</c:v>
                </c:pt>
                <c:pt idx="382">
                  <c:v>163192114</c:v>
                </c:pt>
                <c:pt idx="383">
                  <c:v>11146409</c:v>
                </c:pt>
                <c:pt idx="384">
                  <c:v>25244700</c:v>
                </c:pt>
                <c:pt idx="385">
                  <c:v>32131830</c:v>
                </c:pt>
                <c:pt idx="386">
                  <c:v>37754208</c:v>
                </c:pt>
                <c:pt idx="387">
                  <c:v>179020854</c:v>
                </c:pt>
                <c:pt idx="388">
                  <c:v>171988</c:v>
                </c:pt>
                <c:pt idx="389">
                  <c:v>91439400</c:v>
                </c:pt>
                <c:pt idx="390">
                  <c:v>78747585</c:v>
                </c:pt>
                <c:pt idx="391">
                  <c:v>168368427</c:v>
                </c:pt>
                <c:pt idx="392">
                  <c:v>17473245</c:v>
                </c:pt>
                <c:pt idx="393">
                  <c:v>37760080</c:v>
                </c:pt>
                <c:pt idx="394">
                  <c:v>144512310</c:v>
                </c:pt>
                <c:pt idx="395">
                  <c:v>27356090</c:v>
                </c:pt>
                <c:pt idx="396">
                  <c:v>35007180</c:v>
                </c:pt>
                <c:pt idx="397">
                  <c:v>65452312</c:v>
                </c:pt>
                <c:pt idx="398">
                  <c:v>24048000</c:v>
                </c:pt>
                <c:pt idx="399">
                  <c:v>113745408</c:v>
                </c:pt>
                <c:pt idx="400">
                  <c:v>127083765</c:v>
                </c:pt>
                <c:pt idx="401">
                  <c:v>869325</c:v>
                </c:pt>
                <c:pt idx="402">
                  <c:v>126088877</c:v>
                </c:pt>
                <c:pt idx="403">
                  <c:v>20550712</c:v>
                </c:pt>
                <c:pt idx="404">
                  <c:v>100685880</c:v>
                </c:pt>
                <c:pt idx="405">
                  <c:v>44867349</c:v>
                </c:pt>
                <c:pt idx="406">
                  <c:v>82670733</c:v>
                </c:pt>
                <c:pt idx="407">
                  <c:v>10956379</c:v>
                </c:pt>
                <c:pt idx="408">
                  <c:v>1183354</c:v>
                </c:pt>
                <c:pt idx="409">
                  <c:v>1190018</c:v>
                </c:pt>
                <c:pt idx="410">
                  <c:v>28014536</c:v>
                </c:pt>
                <c:pt idx="411">
                  <c:v>14375181</c:v>
                </c:pt>
                <c:pt idx="412">
                  <c:v>12200000</c:v>
                </c:pt>
                <c:pt idx="413">
                  <c:v>7268659</c:v>
                </c:pt>
                <c:pt idx="414">
                  <c:v>36200000</c:v>
                </c:pt>
                <c:pt idx="415">
                  <c:v>7605668</c:v>
                </c:pt>
                <c:pt idx="416">
                  <c:v>59735548</c:v>
                </c:pt>
                <c:pt idx="417">
                  <c:v>52000688</c:v>
                </c:pt>
                <c:pt idx="418">
                  <c:v>305070</c:v>
                </c:pt>
                <c:pt idx="419">
                  <c:v>36874745</c:v>
                </c:pt>
                <c:pt idx="420">
                  <c:v>55210049</c:v>
                </c:pt>
                <c:pt idx="421">
                  <c:v>57744720</c:v>
                </c:pt>
                <c:pt idx="422">
                  <c:v>77564037</c:v>
                </c:pt>
                <c:pt idx="423">
                  <c:v>80270227</c:v>
                </c:pt>
                <c:pt idx="424">
                  <c:v>12026670</c:v>
                </c:pt>
                <c:pt idx="425">
                  <c:v>15608545</c:v>
                </c:pt>
                <c:pt idx="426">
                  <c:v>18636537</c:v>
                </c:pt>
                <c:pt idx="427">
                  <c:v>36279230</c:v>
                </c:pt>
                <c:pt idx="428">
                  <c:v>38400000</c:v>
                </c:pt>
                <c:pt idx="429">
                  <c:v>578527</c:v>
                </c:pt>
                <c:pt idx="430">
                  <c:v>44726644</c:v>
                </c:pt>
                <c:pt idx="431">
                  <c:v>12232937</c:v>
                </c:pt>
                <c:pt idx="432">
                  <c:v>70450000</c:v>
                </c:pt>
                <c:pt idx="433">
                  <c:v>40048332</c:v>
                </c:pt>
                <c:pt idx="434">
                  <c:v>109306210</c:v>
                </c:pt>
                <c:pt idx="435">
                  <c:v>67155742</c:v>
                </c:pt>
                <c:pt idx="436">
                  <c:v>363024263</c:v>
                </c:pt>
                <c:pt idx="437">
                  <c:v>6000000</c:v>
                </c:pt>
                <c:pt idx="438">
                  <c:v>250863268</c:v>
                </c:pt>
                <c:pt idx="439">
                  <c:v>10326062</c:v>
                </c:pt>
                <c:pt idx="440">
                  <c:v>10907291</c:v>
                </c:pt>
                <c:pt idx="441">
                  <c:v>53955614</c:v>
                </c:pt>
                <c:pt idx="442">
                  <c:v>60054449</c:v>
                </c:pt>
                <c:pt idx="443">
                  <c:v>176049130</c:v>
                </c:pt>
                <c:pt idx="444">
                  <c:v>22108977</c:v>
                </c:pt>
                <c:pt idx="445">
                  <c:v>24984868</c:v>
                </c:pt>
                <c:pt idx="446">
                  <c:v>75573300</c:v>
                </c:pt>
                <c:pt idx="447">
                  <c:v>138447667</c:v>
                </c:pt>
                <c:pt idx="448">
                  <c:v>26183197</c:v>
                </c:pt>
                <c:pt idx="449">
                  <c:v>10965209</c:v>
                </c:pt>
                <c:pt idx="450">
                  <c:v>19976073</c:v>
                </c:pt>
                <c:pt idx="451">
                  <c:v>80281096</c:v>
                </c:pt>
                <c:pt idx="452">
                  <c:v>13838130</c:v>
                </c:pt>
                <c:pt idx="453">
                  <c:v>81022333</c:v>
                </c:pt>
                <c:pt idx="454">
                  <c:v>66489425</c:v>
                </c:pt>
                <c:pt idx="455">
                  <c:v>93050117</c:v>
                </c:pt>
                <c:pt idx="456">
                  <c:v>74484168</c:v>
                </c:pt>
                <c:pt idx="457">
                  <c:v>55092830</c:v>
                </c:pt>
                <c:pt idx="458">
                  <c:v>37553932</c:v>
                </c:pt>
                <c:pt idx="459">
                  <c:v>106807667</c:v>
                </c:pt>
                <c:pt idx="460">
                  <c:v>10499968</c:v>
                </c:pt>
                <c:pt idx="461">
                  <c:v>35635046</c:v>
                </c:pt>
                <c:pt idx="462">
                  <c:v>26415649</c:v>
                </c:pt>
                <c:pt idx="463">
                  <c:v>150350192</c:v>
                </c:pt>
                <c:pt idx="464">
                  <c:v>3517797</c:v>
                </c:pt>
                <c:pt idx="465">
                  <c:v>33000000</c:v>
                </c:pt>
                <c:pt idx="466">
                  <c:v>78845130</c:v>
                </c:pt>
                <c:pt idx="467">
                  <c:v>63143812</c:v>
                </c:pt>
                <c:pt idx="468">
                  <c:v>26003149</c:v>
                </c:pt>
                <c:pt idx="469">
                  <c:v>70011073</c:v>
                </c:pt>
                <c:pt idx="470">
                  <c:v>70001065</c:v>
                </c:pt>
                <c:pt idx="471">
                  <c:v>26199517</c:v>
                </c:pt>
                <c:pt idx="472">
                  <c:v>58885635</c:v>
                </c:pt>
                <c:pt idx="473">
                  <c:v>30102717</c:v>
                </c:pt>
                <c:pt idx="474">
                  <c:v>16067035</c:v>
                </c:pt>
                <c:pt idx="475">
                  <c:v>49413</c:v>
                </c:pt>
                <c:pt idx="476">
                  <c:v>130313314</c:v>
                </c:pt>
                <c:pt idx="477">
                  <c:v>51100000</c:v>
                </c:pt>
                <c:pt idx="478">
                  <c:v>5900000</c:v>
                </c:pt>
                <c:pt idx="479">
                  <c:v>16295774</c:v>
                </c:pt>
                <c:pt idx="480">
                  <c:v>83503161</c:v>
                </c:pt>
                <c:pt idx="481">
                  <c:v>97360069</c:v>
                </c:pt>
                <c:pt idx="482">
                  <c:v>18472363</c:v>
                </c:pt>
                <c:pt idx="483">
                  <c:v>13998282</c:v>
                </c:pt>
                <c:pt idx="484">
                  <c:v>180965237</c:v>
                </c:pt>
                <c:pt idx="485">
                  <c:v>24848292</c:v>
                </c:pt>
                <c:pt idx="486">
                  <c:v>102055</c:v>
                </c:pt>
                <c:pt idx="487">
                  <c:v>56932305</c:v>
                </c:pt>
                <c:pt idx="488">
                  <c:v>74888996</c:v>
                </c:pt>
                <c:pt idx="489">
                  <c:v>10324441</c:v>
                </c:pt>
                <c:pt idx="490">
                  <c:v>623374</c:v>
                </c:pt>
                <c:pt idx="491">
                  <c:v>67061228</c:v>
                </c:pt>
                <c:pt idx="492">
                  <c:v>15156200</c:v>
                </c:pt>
                <c:pt idx="493">
                  <c:v>47456450</c:v>
                </c:pt>
                <c:pt idx="494">
                  <c:v>66462600</c:v>
                </c:pt>
                <c:pt idx="495">
                  <c:v>124051759</c:v>
                </c:pt>
                <c:pt idx="496">
                  <c:v>190562</c:v>
                </c:pt>
                <c:pt idx="497">
                  <c:v>57362581</c:v>
                </c:pt>
                <c:pt idx="498">
                  <c:v>20315324</c:v>
                </c:pt>
                <c:pt idx="499">
                  <c:v>176781728</c:v>
                </c:pt>
                <c:pt idx="500">
                  <c:v>134568845</c:v>
                </c:pt>
                <c:pt idx="501">
                  <c:v>14337579</c:v>
                </c:pt>
                <c:pt idx="502">
                  <c:v>36064910</c:v>
                </c:pt>
                <c:pt idx="503">
                  <c:v>9525276</c:v>
                </c:pt>
                <c:pt idx="504">
                  <c:v>40247512</c:v>
                </c:pt>
                <c:pt idx="505">
                  <c:v>70098138</c:v>
                </c:pt>
                <c:pt idx="506">
                  <c:v>91457688</c:v>
                </c:pt>
                <c:pt idx="507">
                  <c:v>32940507</c:v>
                </c:pt>
                <c:pt idx="508">
                  <c:v>90356857</c:v>
                </c:pt>
                <c:pt idx="509">
                  <c:v>92001027</c:v>
                </c:pt>
                <c:pt idx="510">
                  <c:v>42877165</c:v>
                </c:pt>
                <c:pt idx="511">
                  <c:v>106126012</c:v>
                </c:pt>
                <c:pt idx="512">
                  <c:v>11905519</c:v>
                </c:pt>
                <c:pt idx="513">
                  <c:v>46815748</c:v>
                </c:pt>
                <c:pt idx="514">
                  <c:v>191616238</c:v>
                </c:pt>
                <c:pt idx="515">
                  <c:v>36665854</c:v>
                </c:pt>
                <c:pt idx="516">
                  <c:v>115646235</c:v>
                </c:pt>
                <c:pt idx="517">
                  <c:v>70224196</c:v>
                </c:pt>
                <c:pt idx="518">
                  <c:v>96734</c:v>
                </c:pt>
                <c:pt idx="519">
                  <c:v>31494270</c:v>
                </c:pt>
                <c:pt idx="520">
                  <c:v>42919096</c:v>
                </c:pt>
                <c:pt idx="521">
                  <c:v>81638674</c:v>
                </c:pt>
                <c:pt idx="522">
                  <c:v>34912982</c:v>
                </c:pt>
                <c:pt idx="523">
                  <c:v>102176165</c:v>
                </c:pt>
                <c:pt idx="524">
                  <c:v>26345</c:v>
                </c:pt>
                <c:pt idx="525">
                  <c:v>206360018</c:v>
                </c:pt>
                <c:pt idx="526">
                  <c:v>17149</c:v>
                </c:pt>
                <c:pt idx="527">
                  <c:v>37911876</c:v>
                </c:pt>
                <c:pt idx="528">
                  <c:v>14268533</c:v>
                </c:pt>
                <c:pt idx="529">
                  <c:v>28031250</c:v>
                </c:pt>
                <c:pt idx="530">
                  <c:v>10955425</c:v>
                </c:pt>
                <c:pt idx="531">
                  <c:v>100189501</c:v>
                </c:pt>
                <c:pt idx="532">
                  <c:v>87704396</c:v>
                </c:pt>
                <c:pt idx="533">
                  <c:v>21009180</c:v>
                </c:pt>
                <c:pt idx="534">
                  <c:v>45996718</c:v>
                </c:pt>
                <c:pt idx="535">
                  <c:v>34636443</c:v>
                </c:pt>
                <c:pt idx="536">
                  <c:v>102981571</c:v>
                </c:pt>
                <c:pt idx="537">
                  <c:v>102413606</c:v>
                </c:pt>
                <c:pt idx="538">
                  <c:v>128978</c:v>
                </c:pt>
                <c:pt idx="539">
                  <c:v>119412921</c:v>
                </c:pt>
                <c:pt idx="540">
                  <c:v>241688385</c:v>
                </c:pt>
                <c:pt idx="541">
                  <c:v>61094903</c:v>
                </c:pt>
                <c:pt idx="542">
                  <c:v>100018837</c:v>
                </c:pt>
                <c:pt idx="543">
                  <c:v>32885565</c:v>
                </c:pt>
                <c:pt idx="544">
                  <c:v>61656849</c:v>
                </c:pt>
                <c:pt idx="545">
                  <c:v>15100000</c:v>
                </c:pt>
                <c:pt idx="546">
                  <c:v>50628009</c:v>
                </c:pt>
                <c:pt idx="547">
                  <c:v>28772222</c:v>
                </c:pt>
                <c:pt idx="548">
                  <c:v>30050028</c:v>
                </c:pt>
                <c:pt idx="549">
                  <c:v>5694401</c:v>
                </c:pt>
                <c:pt idx="550">
                  <c:v>26442251</c:v>
                </c:pt>
                <c:pt idx="551">
                  <c:v>155181732</c:v>
                </c:pt>
                <c:pt idx="552">
                  <c:v>60470220</c:v>
                </c:pt>
                <c:pt idx="553">
                  <c:v>26871</c:v>
                </c:pt>
                <c:pt idx="554">
                  <c:v>119938730</c:v>
                </c:pt>
                <c:pt idx="555">
                  <c:v>50728000</c:v>
                </c:pt>
                <c:pt idx="556">
                  <c:v>60652036</c:v>
                </c:pt>
                <c:pt idx="557">
                  <c:v>82161969</c:v>
                </c:pt>
                <c:pt idx="558">
                  <c:v>8060</c:v>
                </c:pt>
                <c:pt idx="559">
                  <c:v>101228120</c:v>
                </c:pt>
                <c:pt idx="560">
                  <c:v>25121291</c:v>
                </c:pt>
                <c:pt idx="561">
                  <c:v>14587732</c:v>
                </c:pt>
                <c:pt idx="562">
                  <c:v>24800000</c:v>
                </c:pt>
                <c:pt idx="563">
                  <c:v>35024475</c:v>
                </c:pt>
                <c:pt idx="564">
                  <c:v>144795350</c:v>
                </c:pt>
                <c:pt idx="565">
                  <c:v>195329763</c:v>
                </c:pt>
                <c:pt idx="566">
                  <c:v>74540762</c:v>
                </c:pt>
                <c:pt idx="567">
                  <c:v>48472213</c:v>
                </c:pt>
                <c:pt idx="568">
                  <c:v>31662</c:v>
                </c:pt>
                <c:pt idx="569">
                  <c:v>242374454</c:v>
                </c:pt>
                <c:pt idx="570">
                  <c:v>55973336</c:v>
                </c:pt>
                <c:pt idx="571">
                  <c:v>126149655</c:v>
                </c:pt>
                <c:pt idx="572">
                  <c:v>89253340</c:v>
                </c:pt>
                <c:pt idx="573">
                  <c:v>227137090</c:v>
                </c:pt>
                <c:pt idx="574">
                  <c:v>10640645</c:v>
                </c:pt>
                <c:pt idx="575">
                  <c:v>261437578</c:v>
                </c:pt>
                <c:pt idx="576">
                  <c:v>181015141</c:v>
                </c:pt>
                <c:pt idx="577">
                  <c:v>12626905</c:v>
                </c:pt>
                <c:pt idx="578">
                  <c:v>47748610</c:v>
                </c:pt>
                <c:pt idx="579">
                  <c:v>30157016</c:v>
                </c:pt>
                <c:pt idx="580">
                  <c:v>83552429</c:v>
                </c:pt>
                <c:pt idx="581">
                  <c:v>58918501</c:v>
                </c:pt>
                <c:pt idx="582">
                  <c:v>32616869</c:v>
                </c:pt>
                <c:pt idx="583">
                  <c:v>118099659</c:v>
                </c:pt>
                <c:pt idx="584">
                  <c:v>3335839</c:v>
                </c:pt>
                <c:pt idx="585">
                  <c:v>30013346</c:v>
                </c:pt>
                <c:pt idx="586">
                  <c:v>25093607</c:v>
                </c:pt>
                <c:pt idx="587">
                  <c:v>90755643</c:v>
                </c:pt>
                <c:pt idx="588">
                  <c:v>53215979</c:v>
                </c:pt>
                <c:pt idx="589">
                  <c:v>121248145</c:v>
                </c:pt>
                <c:pt idx="590">
                  <c:v>78900000</c:v>
                </c:pt>
                <c:pt idx="591">
                  <c:v>43119879</c:v>
                </c:pt>
                <c:pt idx="592">
                  <c:v>108200000</c:v>
                </c:pt>
                <c:pt idx="593">
                  <c:v>30199105</c:v>
                </c:pt>
                <c:pt idx="594">
                  <c:v>18573791</c:v>
                </c:pt>
                <c:pt idx="595">
                  <c:v>45434443</c:v>
                </c:pt>
                <c:pt idx="596">
                  <c:v>119219978</c:v>
                </c:pt>
                <c:pt idx="597">
                  <c:v>61355436</c:v>
                </c:pt>
                <c:pt idx="598">
                  <c:v>40932372</c:v>
                </c:pt>
                <c:pt idx="599">
                  <c:v>19480739</c:v>
                </c:pt>
                <c:pt idx="600">
                  <c:v>77086030</c:v>
                </c:pt>
                <c:pt idx="601">
                  <c:v>210592590</c:v>
                </c:pt>
                <c:pt idx="602">
                  <c:v>180191634</c:v>
                </c:pt>
                <c:pt idx="603">
                  <c:v>81645152</c:v>
                </c:pt>
                <c:pt idx="604">
                  <c:v>48043505</c:v>
                </c:pt>
                <c:pt idx="605">
                  <c:v>76418654</c:v>
                </c:pt>
                <c:pt idx="606">
                  <c:v>65653758</c:v>
                </c:pt>
                <c:pt idx="607">
                  <c:v>83287363</c:v>
                </c:pt>
                <c:pt idx="608">
                  <c:v>87341380</c:v>
                </c:pt>
                <c:pt idx="609">
                  <c:v>58607007</c:v>
                </c:pt>
                <c:pt idx="610">
                  <c:v>116643346</c:v>
                </c:pt>
                <c:pt idx="611">
                  <c:v>12276810</c:v>
                </c:pt>
                <c:pt idx="612">
                  <c:v>85300000</c:v>
                </c:pt>
                <c:pt idx="613">
                  <c:v>51533608</c:v>
                </c:pt>
                <c:pt idx="614">
                  <c:v>72455275</c:v>
                </c:pt>
                <c:pt idx="615">
                  <c:v>43100000</c:v>
                </c:pt>
                <c:pt idx="616">
                  <c:v>10880926</c:v>
                </c:pt>
                <c:pt idx="617">
                  <c:v>101111837</c:v>
                </c:pt>
                <c:pt idx="618">
                  <c:v>150167630</c:v>
                </c:pt>
                <c:pt idx="619">
                  <c:v>179870271</c:v>
                </c:pt>
                <c:pt idx="620">
                  <c:v>17609982</c:v>
                </c:pt>
                <c:pt idx="621">
                  <c:v>75668868</c:v>
                </c:pt>
                <c:pt idx="622">
                  <c:v>125320003</c:v>
                </c:pt>
                <c:pt idx="623">
                  <c:v>94822707</c:v>
                </c:pt>
                <c:pt idx="624">
                  <c:v>37899638</c:v>
                </c:pt>
                <c:pt idx="625">
                  <c:v>25450527</c:v>
                </c:pt>
                <c:pt idx="626">
                  <c:v>65807024</c:v>
                </c:pt>
                <c:pt idx="627">
                  <c:v>21471685</c:v>
                </c:pt>
                <c:pt idx="628">
                  <c:v>4958</c:v>
                </c:pt>
                <c:pt idx="629">
                  <c:v>73209340</c:v>
                </c:pt>
                <c:pt idx="630">
                  <c:v>11041228</c:v>
                </c:pt>
                <c:pt idx="631">
                  <c:v>25000000</c:v>
                </c:pt>
                <c:pt idx="632">
                  <c:v>66468315</c:v>
                </c:pt>
                <c:pt idx="633">
                  <c:v>98895417</c:v>
                </c:pt>
                <c:pt idx="634">
                  <c:v>53789313</c:v>
                </c:pt>
                <c:pt idx="635">
                  <c:v>180011740</c:v>
                </c:pt>
                <c:pt idx="636">
                  <c:v>21413105</c:v>
                </c:pt>
                <c:pt idx="637">
                  <c:v>7000000</c:v>
                </c:pt>
                <c:pt idx="638">
                  <c:v>13763130</c:v>
                </c:pt>
                <c:pt idx="639">
                  <c:v>25335935</c:v>
                </c:pt>
                <c:pt idx="640">
                  <c:v>121468960</c:v>
                </c:pt>
                <c:pt idx="641">
                  <c:v>98780042</c:v>
                </c:pt>
                <c:pt idx="642">
                  <c:v>6047856</c:v>
                </c:pt>
                <c:pt idx="643">
                  <c:v>125332007</c:v>
                </c:pt>
                <c:pt idx="644">
                  <c:v>179883016</c:v>
                </c:pt>
                <c:pt idx="645">
                  <c:v>24375436</c:v>
                </c:pt>
                <c:pt idx="646">
                  <c:v>66002193</c:v>
                </c:pt>
                <c:pt idx="647">
                  <c:v>24004159</c:v>
                </c:pt>
                <c:pt idx="648">
                  <c:v>31569268</c:v>
                </c:pt>
                <c:pt idx="649">
                  <c:v>128067808</c:v>
                </c:pt>
                <c:pt idx="650">
                  <c:v>140459099</c:v>
                </c:pt>
                <c:pt idx="651">
                  <c:v>43800000</c:v>
                </c:pt>
                <c:pt idx="652">
                  <c:v>75754670</c:v>
                </c:pt>
                <c:pt idx="653">
                  <c:v>102315545</c:v>
                </c:pt>
                <c:pt idx="654">
                  <c:v>153629485</c:v>
                </c:pt>
                <c:pt idx="655">
                  <c:v>47952020</c:v>
                </c:pt>
                <c:pt idx="656">
                  <c:v>127437</c:v>
                </c:pt>
                <c:pt idx="657">
                  <c:v>50007168</c:v>
                </c:pt>
                <c:pt idx="658">
                  <c:v>184031112</c:v>
                </c:pt>
                <c:pt idx="659">
                  <c:v>66862068</c:v>
                </c:pt>
                <c:pt idx="660">
                  <c:v>333130696</c:v>
                </c:pt>
                <c:pt idx="661">
                  <c:v>23618786</c:v>
                </c:pt>
                <c:pt idx="662">
                  <c:v>144731527</c:v>
                </c:pt>
                <c:pt idx="663">
                  <c:v>35400000</c:v>
                </c:pt>
                <c:pt idx="664">
                  <c:v>125069696</c:v>
                </c:pt>
                <c:pt idx="665">
                  <c:v>29655590</c:v>
                </c:pt>
                <c:pt idx="666">
                  <c:v>55500000</c:v>
                </c:pt>
                <c:pt idx="667">
                  <c:v>229311</c:v>
                </c:pt>
                <c:pt idx="668">
                  <c:v>46875468</c:v>
                </c:pt>
                <c:pt idx="669">
                  <c:v>2221994</c:v>
                </c:pt>
                <c:pt idx="670">
                  <c:v>48068396</c:v>
                </c:pt>
                <c:pt idx="671">
                  <c:v>403706375</c:v>
                </c:pt>
                <c:pt idx="672">
                  <c:v>31704416</c:v>
                </c:pt>
                <c:pt idx="673">
                  <c:v>33328051</c:v>
                </c:pt>
                <c:pt idx="674">
                  <c:v>110416702</c:v>
                </c:pt>
                <c:pt idx="675">
                  <c:v>12281500</c:v>
                </c:pt>
                <c:pt idx="676">
                  <c:v>52397389</c:v>
                </c:pt>
                <c:pt idx="677">
                  <c:v>122512052</c:v>
                </c:pt>
                <c:pt idx="678">
                  <c:v>24985612</c:v>
                </c:pt>
                <c:pt idx="679">
                  <c:v>317011114</c:v>
                </c:pt>
                <c:pt idx="680">
                  <c:v>41609593</c:v>
                </c:pt>
                <c:pt idx="681">
                  <c:v>6855137</c:v>
                </c:pt>
                <c:pt idx="682">
                  <c:v>130468626</c:v>
                </c:pt>
                <c:pt idx="683">
                  <c:v>148213377</c:v>
                </c:pt>
                <c:pt idx="684">
                  <c:v>6594136</c:v>
                </c:pt>
                <c:pt idx="685">
                  <c:v>30688364</c:v>
                </c:pt>
                <c:pt idx="686">
                  <c:v>101087161</c:v>
                </c:pt>
                <c:pt idx="687">
                  <c:v>91400000</c:v>
                </c:pt>
                <c:pt idx="688">
                  <c:v>115802596</c:v>
                </c:pt>
                <c:pt idx="689">
                  <c:v>116593191</c:v>
                </c:pt>
                <c:pt idx="690">
                  <c:v>108521835</c:v>
                </c:pt>
                <c:pt idx="691">
                  <c:v>215397307</c:v>
                </c:pt>
                <c:pt idx="692">
                  <c:v>26903709</c:v>
                </c:pt>
                <c:pt idx="693">
                  <c:v>36049108</c:v>
                </c:pt>
                <c:pt idx="694">
                  <c:v>161087183</c:v>
                </c:pt>
                <c:pt idx="695">
                  <c:v>34543701</c:v>
                </c:pt>
                <c:pt idx="696">
                  <c:v>159578352</c:v>
                </c:pt>
                <c:pt idx="697">
                  <c:v>10297897</c:v>
                </c:pt>
                <c:pt idx="698">
                  <c:v>46800000</c:v>
                </c:pt>
                <c:pt idx="699">
                  <c:v>46978995</c:v>
                </c:pt>
                <c:pt idx="700">
                  <c:v>202351611</c:v>
                </c:pt>
                <c:pt idx="701">
                  <c:v>172620724</c:v>
                </c:pt>
                <c:pt idx="702">
                  <c:v>439162</c:v>
                </c:pt>
                <c:pt idx="703">
                  <c:v>176636816</c:v>
                </c:pt>
                <c:pt idx="704">
                  <c:v>84049211</c:v>
                </c:pt>
                <c:pt idx="705">
                  <c:v>11000000</c:v>
                </c:pt>
                <c:pt idx="706">
                  <c:v>117541000</c:v>
                </c:pt>
                <c:pt idx="707">
                  <c:v>312057433</c:v>
                </c:pt>
                <c:pt idx="708">
                  <c:v>652177271</c:v>
                </c:pt>
                <c:pt idx="709">
                  <c:v>133382309</c:v>
                </c:pt>
                <c:pt idx="710">
                  <c:v>89021735</c:v>
                </c:pt>
                <c:pt idx="711">
                  <c:v>23360779</c:v>
                </c:pt>
                <c:pt idx="712">
                  <c:v>68642452</c:v>
                </c:pt>
                <c:pt idx="713">
                  <c:v>46975183</c:v>
                </c:pt>
                <c:pt idx="714">
                  <c:v>186739919</c:v>
                </c:pt>
                <c:pt idx="715">
                  <c:v>54910560</c:v>
                </c:pt>
                <c:pt idx="716">
                  <c:v>41256277</c:v>
                </c:pt>
                <c:pt idx="717">
                  <c:v>118471320</c:v>
                </c:pt>
                <c:pt idx="718">
                  <c:v>68473360</c:v>
                </c:pt>
                <c:pt idx="719">
                  <c:v>78120196</c:v>
                </c:pt>
                <c:pt idx="720">
                  <c:v>15738632</c:v>
                </c:pt>
                <c:pt idx="721">
                  <c:v>5749134</c:v>
                </c:pt>
                <c:pt idx="722">
                  <c:v>107285004</c:v>
                </c:pt>
                <c:pt idx="723">
                  <c:v>45645204</c:v>
                </c:pt>
                <c:pt idx="724">
                  <c:v>48154732</c:v>
                </c:pt>
                <c:pt idx="725">
                  <c:v>62647540</c:v>
                </c:pt>
                <c:pt idx="726">
                  <c:v>49875589</c:v>
                </c:pt>
                <c:pt idx="727">
                  <c:v>460935665</c:v>
                </c:pt>
                <c:pt idx="728">
                  <c:v>60000000</c:v>
                </c:pt>
                <c:pt idx="729">
                  <c:v>26616999</c:v>
                </c:pt>
                <c:pt idx="730">
                  <c:v>21000000</c:v>
                </c:pt>
                <c:pt idx="731">
                  <c:v>172051787</c:v>
                </c:pt>
                <c:pt idx="732">
                  <c:v>162831698</c:v>
                </c:pt>
                <c:pt idx="733">
                  <c:v>251188924</c:v>
                </c:pt>
                <c:pt idx="734">
                  <c:v>31141074</c:v>
                </c:pt>
                <c:pt idx="735">
                  <c:v>318298180</c:v>
                </c:pt>
                <c:pt idx="736">
                  <c:v>38413606</c:v>
                </c:pt>
                <c:pt idx="737">
                  <c:v>62700000</c:v>
                </c:pt>
                <c:pt idx="738">
                  <c:v>186336103</c:v>
                </c:pt>
                <c:pt idx="739">
                  <c:v>4563029</c:v>
                </c:pt>
                <c:pt idx="740">
                  <c:v>89732035</c:v>
                </c:pt>
                <c:pt idx="741">
                  <c:v>63540020</c:v>
                </c:pt>
                <c:pt idx="742">
                  <c:v>90800000</c:v>
                </c:pt>
                <c:pt idx="743">
                  <c:v>1000000</c:v>
                </c:pt>
                <c:pt idx="744">
                  <c:v>10137232</c:v>
                </c:pt>
                <c:pt idx="745">
                  <c:v>62300000</c:v>
                </c:pt>
                <c:pt idx="746">
                  <c:v>101643008</c:v>
                </c:pt>
                <c:pt idx="747">
                  <c:v>197171806</c:v>
                </c:pt>
                <c:pt idx="748">
                  <c:v>47375327</c:v>
                </c:pt>
                <c:pt idx="749">
                  <c:v>129734803</c:v>
                </c:pt>
                <c:pt idx="750">
                  <c:v>67823573</c:v>
                </c:pt>
                <c:pt idx="751">
                  <c:v>85463309</c:v>
                </c:pt>
                <c:pt idx="752">
                  <c:v>41997790</c:v>
                </c:pt>
                <c:pt idx="753">
                  <c:v>257704099</c:v>
                </c:pt>
                <c:pt idx="754">
                  <c:v>290158751</c:v>
                </c:pt>
                <c:pt idx="755">
                  <c:v>38297305</c:v>
                </c:pt>
                <c:pt idx="756">
                  <c:v>205343774</c:v>
                </c:pt>
                <c:pt idx="757">
                  <c:v>39380442</c:v>
                </c:pt>
                <c:pt idx="758">
                  <c:v>100012500</c:v>
                </c:pt>
                <c:pt idx="759">
                  <c:v>209019489</c:v>
                </c:pt>
                <c:pt idx="760">
                  <c:v>36381716</c:v>
                </c:pt>
                <c:pt idx="761">
                  <c:v>126930660</c:v>
                </c:pt>
                <c:pt idx="762">
                  <c:v>134520804</c:v>
                </c:pt>
                <c:pt idx="763">
                  <c:v>537580</c:v>
                </c:pt>
                <c:pt idx="764">
                  <c:v>64685359</c:v>
                </c:pt>
                <c:pt idx="765">
                  <c:v>186830669</c:v>
                </c:pt>
                <c:pt idx="766">
                  <c:v>54700065</c:v>
                </c:pt>
                <c:pt idx="767">
                  <c:v>121945720</c:v>
                </c:pt>
                <c:pt idx="768">
                  <c:v>45356386</c:v>
                </c:pt>
                <c:pt idx="769">
                  <c:v>229074524</c:v>
                </c:pt>
                <c:pt idx="770">
                  <c:v>139259759</c:v>
                </c:pt>
                <c:pt idx="771">
                  <c:v>208543795</c:v>
                </c:pt>
                <c:pt idx="772">
                  <c:v>106635996</c:v>
                </c:pt>
                <c:pt idx="773">
                  <c:v>80033643</c:v>
                </c:pt>
                <c:pt idx="774">
                  <c:v>50016394</c:v>
                </c:pt>
                <c:pt idx="775">
                  <c:v>69102910</c:v>
                </c:pt>
                <c:pt idx="776">
                  <c:v>90454043</c:v>
                </c:pt>
                <c:pt idx="777">
                  <c:v>183875760</c:v>
                </c:pt>
                <c:pt idx="778">
                  <c:v>51185897</c:v>
                </c:pt>
                <c:pt idx="779">
                  <c:v>202007640</c:v>
                </c:pt>
                <c:pt idx="780">
                  <c:v>182618434</c:v>
                </c:pt>
                <c:pt idx="781">
                  <c:v>63600000</c:v>
                </c:pt>
                <c:pt idx="782">
                  <c:v>93417865</c:v>
                </c:pt>
                <c:pt idx="783">
                  <c:v>50300000</c:v>
                </c:pt>
                <c:pt idx="784">
                  <c:v>65173160</c:v>
                </c:pt>
                <c:pt idx="785">
                  <c:v>81350242</c:v>
                </c:pt>
                <c:pt idx="786">
                  <c:v>195000874</c:v>
                </c:pt>
                <c:pt idx="787">
                  <c:v>173005002</c:v>
                </c:pt>
                <c:pt idx="788">
                  <c:v>67900000</c:v>
                </c:pt>
                <c:pt idx="789">
                  <c:v>101785482</c:v>
                </c:pt>
                <c:pt idx="790">
                  <c:v>54228104</c:v>
                </c:pt>
                <c:pt idx="791">
                  <c:v>39292022</c:v>
                </c:pt>
                <c:pt idx="792">
                  <c:v>18208078</c:v>
                </c:pt>
                <c:pt idx="793">
                  <c:v>73103784</c:v>
                </c:pt>
                <c:pt idx="794">
                  <c:v>30306268</c:v>
                </c:pt>
                <c:pt idx="795">
                  <c:v>209805005</c:v>
                </c:pt>
                <c:pt idx="796">
                  <c:v>59035104</c:v>
                </c:pt>
                <c:pt idx="797">
                  <c:v>73058679</c:v>
                </c:pt>
                <c:pt idx="798">
                  <c:v>43568507</c:v>
                </c:pt>
                <c:pt idx="799">
                  <c:v>155111815</c:v>
                </c:pt>
                <c:pt idx="800">
                  <c:v>228756232</c:v>
                </c:pt>
                <c:pt idx="801">
                  <c:v>8600000</c:v>
                </c:pt>
                <c:pt idx="802">
                  <c:v>101530738</c:v>
                </c:pt>
                <c:pt idx="803">
                  <c:v>10166502</c:v>
                </c:pt>
                <c:pt idx="804">
                  <c:v>56876365</c:v>
                </c:pt>
                <c:pt idx="805">
                  <c:v>81687587</c:v>
                </c:pt>
                <c:pt idx="806">
                  <c:v>70496802</c:v>
                </c:pt>
                <c:pt idx="807">
                  <c:v>146405371</c:v>
                </c:pt>
                <c:pt idx="808">
                  <c:v>141204016</c:v>
                </c:pt>
                <c:pt idx="809">
                  <c:v>350123553</c:v>
                </c:pt>
                <c:pt idx="810">
                  <c:v>7097125</c:v>
                </c:pt>
                <c:pt idx="811">
                  <c:v>160201106</c:v>
                </c:pt>
                <c:pt idx="812">
                  <c:v>68750000</c:v>
                </c:pt>
                <c:pt idx="813">
                  <c:v>34667015</c:v>
                </c:pt>
                <c:pt idx="814">
                  <c:v>209364921</c:v>
                </c:pt>
                <c:pt idx="815">
                  <c:v>33200000</c:v>
                </c:pt>
                <c:pt idx="816">
                  <c:v>51483949</c:v>
                </c:pt>
                <c:pt idx="817">
                  <c:v>37600435</c:v>
                </c:pt>
                <c:pt idx="818">
                  <c:v>85707116</c:v>
                </c:pt>
                <c:pt idx="819">
                  <c:v>309125409</c:v>
                </c:pt>
                <c:pt idx="820">
                  <c:v>15681020</c:v>
                </c:pt>
                <c:pt idx="821">
                  <c:v>57637485</c:v>
                </c:pt>
                <c:pt idx="822">
                  <c:v>56505065</c:v>
                </c:pt>
                <c:pt idx="823">
                  <c:v>214948780</c:v>
                </c:pt>
                <c:pt idx="824">
                  <c:v>76081498</c:v>
                </c:pt>
                <c:pt idx="825">
                  <c:v>32598931</c:v>
                </c:pt>
                <c:pt idx="826">
                  <c:v>43929341</c:v>
                </c:pt>
                <c:pt idx="827">
                  <c:v>373377893</c:v>
                </c:pt>
                <c:pt idx="828">
                  <c:v>113165635</c:v>
                </c:pt>
                <c:pt idx="829">
                  <c:v>31111260</c:v>
                </c:pt>
                <c:pt idx="830">
                  <c:v>128486</c:v>
                </c:pt>
                <c:pt idx="831">
                  <c:v>122012643</c:v>
                </c:pt>
                <c:pt idx="832">
                  <c:v>134518390</c:v>
                </c:pt>
                <c:pt idx="833">
                  <c:v>259746958</c:v>
                </c:pt>
                <c:pt idx="834">
                  <c:v>46700000</c:v>
                </c:pt>
                <c:pt idx="835">
                  <c:v>67286731</c:v>
                </c:pt>
                <c:pt idx="836">
                  <c:v>241063875</c:v>
                </c:pt>
                <c:pt idx="837">
                  <c:v>474544677</c:v>
                </c:pt>
                <c:pt idx="838">
                  <c:v>35799026</c:v>
                </c:pt>
                <c:pt idx="839">
                  <c:v>93771072</c:v>
                </c:pt>
                <c:pt idx="840">
                  <c:v>171383253</c:v>
                </c:pt>
                <c:pt idx="841">
                  <c:v>134006721</c:v>
                </c:pt>
                <c:pt idx="842">
                  <c:v>10161099</c:v>
                </c:pt>
                <c:pt idx="843">
                  <c:v>66207920</c:v>
                </c:pt>
                <c:pt idx="844">
                  <c:v>112225777</c:v>
                </c:pt>
                <c:pt idx="845">
                  <c:v>132122995</c:v>
                </c:pt>
                <c:pt idx="846">
                  <c:v>93926386</c:v>
                </c:pt>
                <c:pt idx="847">
                  <c:v>101160529</c:v>
                </c:pt>
                <c:pt idx="848">
                  <c:v>10269307</c:v>
                </c:pt>
                <c:pt idx="849">
                  <c:v>281492479</c:v>
                </c:pt>
                <c:pt idx="850">
                  <c:v>132550960</c:v>
                </c:pt>
                <c:pt idx="851">
                  <c:v>50859889</c:v>
                </c:pt>
                <c:pt idx="852">
                  <c:v>20389967</c:v>
                </c:pt>
                <c:pt idx="853">
                  <c:v>111544445</c:v>
                </c:pt>
                <c:pt idx="854">
                  <c:v>13082288</c:v>
                </c:pt>
                <c:pt idx="855">
                  <c:v>350034110</c:v>
                </c:pt>
                <c:pt idx="856">
                  <c:v>380262555</c:v>
                </c:pt>
                <c:pt idx="857">
                  <c:v>44484065</c:v>
                </c:pt>
                <c:pt idx="858">
                  <c:v>33682273</c:v>
                </c:pt>
                <c:pt idx="859">
                  <c:v>458991599</c:v>
                </c:pt>
                <c:pt idx="860">
                  <c:v>122012710</c:v>
                </c:pt>
                <c:pt idx="861">
                  <c:v>146282411</c:v>
                </c:pt>
                <c:pt idx="862">
                  <c:v>22800000</c:v>
                </c:pt>
                <c:pt idx="863">
                  <c:v>310675583</c:v>
                </c:pt>
                <c:pt idx="864">
                  <c:v>43426961</c:v>
                </c:pt>
                <c:pt idx="865">
                  <c:v>202853933</c:v>
                </c:pt>
                <c:pt idx="866">
                  <c:v>113330342</c:v>
                </c:pt>
                <c:pt idx="867">
                  <c:v>291021565</c:v>
                </c:pt>
                <c:pt idx="868">
                  <c:v>305388685</c:v>
                </c:pt>
                <c:pt idx="869">
                  <c:v>304360277</c:v>
                </c:pt>
                <c:pt idx="870">
                  <c:v>52822418</c:v>
                </c:pt>
                <c:pt idx="871">
                  <c:v>56083966</c:v>
                </c:pt>
                <c:pt idx="872">
                  <c:v>167007184</c:v>
                </c:pt>
                <c:pt idx="873">
                  <c:v>318759914</c:v>
                </c:pt>
                <c:pt idx="874">
                  <c:v>154985087</c:v>
                </c:pt>
                <c:pt idx="875">
                  <c:v>55473600</c:v>
                </c:pt>
                <c:pt idx="876">
                  <c:v>132014112</c:v>
                </c:pt>
                <c:pt idx="877">
                  <c:v>77862546</c:v>
                </c:pt>
                <c:pt idx="878">
                  <c:v>138396624</c:v>
                </c:pt>
                <c:pt idx="879">
                  <c:v>407197282</c:v>
                </c:pt>
                <c:pt idx="880">
                  <c:v>292568851</c:v>
                </c:pt>
                <c:pt idx="881">
                  <c:v>200074175</c:v>
                </c:pt>
                <c:pt idx="882">
                  <c:v>1110186</c:v>
                </c:pt>
                <c:pt idx="883">
                  <c:v>54200000</c:v>
                </c:pt>
                <c:pt idx="884">
                  <c:v>233914986</c:v>
                </c:pt>
                <c:pt idx="885">
                  <c:v>65007045</c:v>
                </c:pt>
                <c:pt idx="886">
                  <c:v>626809</c:v>
                </c:pt>
                <c:pt idx="887">
                  <c:v>141614023</c:v>
                </c:pt>
                <c:pt idx="888">
                  <c:v>89289910</c:v>
                </c:pt>
                <c:pt idx="889">
                  <c:v>402076689</c:v>
                </c:pt>
                <c:pt idx="890">
                  <c:v>423032628</c:v>
                </c:pt>
                <c:pt idx="891">
                  <c:v>533316061</c:v>
                </c:pt>
                <c:pt idx="892">
                  <c:v>201573391</c:v>
                </c:pt>
                <c:pt idx="893">
                  <c:v>204843350</c:v>
                </c:pt>
                <c:pt idx="894">
                  <c:v>262030663</c:v>
                </c:pt>
                <c:pt idx="895">
                  <c:v>40911830</c:v>
                </c:pt>
                <c:pt idx="896">
                  <c:v>85200000</c:v>
                </c:pt>
                <c:pt idx="897">
                  <c:v>306124059</c:v>
                </c:pt>
                <c:pt idx="898">
                  <c:v>111110575</c:v>
                </c:pt>
                <c:pt idx="899">
                  <c:v>352358779</c:v>
                </c:pt>
                <c:pt idx="900">
                  <c:v>165500000</c:v>
                </c:pt>
                <c:pt idx="901">
                  <c:v>4535117</c:v>
                </c:pt>
                <c:pt idx="902">
                  <c:v>105219735</c:v>
                </c:pt>
                <c:pt idx="903">
                  <c:v>336530303</c:v>
                </c:pt>
                <c:pt idx="904">
                  <c:v>166112167</c:v>
                </c:pt>
                <c:pt idx="905">
                  <c:v>6498000</c:v>
                </c:pt>
                <c:pt idx="906">
                  <c:v>7916887</c:v>
                </c:pt>
                <c:pt idx="907">
                  <c:v>14500000</c:v>
                </c:pt>
                <c:pt idx="908">
                  <c:v>448130642</c:v>
                </c:pt>
                <c:pt idx="909">
                  <c:v>245428137</c:v>
                </c:pt>
                <c:pt idx="910">
                  <c:v>309404152</c:v>
                </c:pt>
                <c:pt idx="911">
                  <c:v>216119491</c:v>
                </c:pt>
                <c:pt idx="912">
                  <c:v>200069408</c:v>
                </c:pt>
                <c:pt idx="913">
                  <c:v>187670866</c:v>
                </c:pt>
                <c:pt idx="914">
                  <c:v>313837577</c:v>
                </c:pt>
                <c:pt idx="915">
                  <c:v>340478898</c:v>
                </c:pt>
                <c:pt idx="916">
                  <c:v>623279547</c:v>
                </c:pt>
                <c:pt idx="917">
                  <c:v>88246220</c:v>
                </c:pt>
                <c:pt idx="918">
                  <c:v>27400000</c:v>
                </c:pt>
                <c:pt idx="919">
                  <c:v>17593391</c:v>
                </c:pt>
                <c:pt idx="920">
                  <c:v>760505847</c:v>
                </c:pt>
                <c:pt idx="921">
                  <c:v>330249062</c:v>
                </c:pt>
                <c:pt idx="922">
                  <c:v>198539855</c:v>
                </c:pt>
                <c:pt idx="923">
                  <c:v>476270</c:v>
                </c:pt>
                <c:pt idx="924">
                  <c:v>134218018</c:v>
                </c:pt>
                <c:pt idx="925">
                  <c:v>25031037</c:v>
                </c:pt>
                <c:pt idx="926">
                  <c:v>377019252</c:v>
                </c:pt>
                <c:pt idx="927">
                  <c:v>47396698</c:v>
                </c:pt>
                <c:pt idx="928">
                  <c:v>408992272</c:v>
                </c:pt>
                <c:pt idx="929">
                  <c:v>46300000</c:v>
                </c:pt>
                <c:pt idx="930">
                  <c:v>218051260</c:v>
                </c:pt>
                <c:pt idx="931">
                  <c:v>269061</c:v>
                </c:pt>
                <c:pt idx="932">
                  <c:v>34293771</c:v>
                </c:pt>
                <c:pt idx="933">
                  <c:v>107503316</c:v>
                </c:pt>
                <c:pt idx="934">
                  <c:v>454255</c:v>
                </c:pt>
                <c:pt idx="935">
                  <c:v>7518876</c:v>
                </c:pt>
                <c:pt idx="936">
                  <c:v>26687172</c:v>
                </c:pt>
                <c:pt idx="937">
                  <c:v>48092846</c:v>
                </c:pt>
                <c:pt idx="938">
                  <c:v>4914</c:v>
                </c:pt>
                <c:pt idx="939">
                  <c:v>48423368</c:v>
                </c:pt>
                <c:pt idx="940">
                  <c:v>47887943</c:v>
                </c:pt>
                <c:pt idx="941">
                  <c:v>11634458</c:v>
                </c:pt>
                <c:pt idx="942">
                  <c:v>422783777</c:v>
                </c:pt>
                <c:pt idx="943">
                  <c:v>191796233</c:v>
                </c:pt>
                <c:pt idx="944">
                  <c:v>15519841</c:v>
                </c:pt>
                <c:pt idx="945">
                  <c:v>686383</c:v>
                </c:pt>
                <c:pt idx="946">
                  <c:v>11144518</c:v>
                </c:pt>
                <c:pt idx="947">
                  <c:v>13684949</c:v>
                </c:pt>
                <c:pt idx="948">
                  <c:v>19447478</c:v>
                </c:pt>
                <c:pt idx="949">
                  <c:v>7382993</c:v>
                </c:pt>
                <c:pt idx="950">
                  <c:v>64736114</c:v>
                </c:pt>
                <c:pt idx="951">
                  <c:v>58336565</c:v>
                </c:pt>
                <c:pt idx="952">
                  <c:v>76501438</c:v>
                </c:pt>
                <c:pt idx="953">
                  <c:v>89296573</c:v>
                </c:pt>
                <c:pt idx="954">
                  <c:v>30500882</c:v>
                </c:pt>
                <c:pt idx="955">
                  <c:v>39399750</c:v>
                </c:pt>
                <c:pt idx="956">
                  <c:v>5000000</c:v>
                </c:pt>
                <c:pt idx="957">
                  <c:v>100169068</c:v>
                </c:pt>
                <c:pt idx="958">
                  <c:v>63071133</c:v>
                </c:pt>
                <c:pt idx="959">
                  <c:v>135381507</c:v>
                </c:pt>
                <c:pt idx="960">
                  <c:v>30105968</c:v>
                </c:pt>
                <c:pt idx="961">
                  <c:v>137748063</c:v>
                </c:pt>
                <c:pt idx="962">
                  <c:v>25571351</c:v>
                </c:pt>
                <c:pt idx="963">
                  <c:v>100446895</c:v>
                </c:pt>
                <c:pt idx="964">
                  <c:v>245823397</c:v>
                </c:pt>
                <c:pt idx="965">
                  <c:v>90646554</c:v>
                </c:pt>
                <c:pt idx="966">
                  <c:v>84303558</c:v>
                </c:pt>
                <c:pt idx="967">
                  <c:v>155019340</c:v>
                </c:pt>
                <c:pt idx="968">
                  <c:v>73215310</c:v>
                </c:pt>
                <c:pt idx="969">
                  <c:v>100491683</c:v>
                </c:pt>
                <c:pt idx="970">
                  <c:v>5002310</c:v>
                </c:pt>
                <c:pt idx="971">
                  <c:v>106793915</c:v>
                </c:pt>
                <c:pt idx="972">
                  <c:v>141600000</c:v>
                </c:pt>
                <c:pt idx="973">
                  <c:v>140015224</c:v>
                </c:pt>
                <c:pt idx="974">
                  <c:v>64459316</c:v>
                </c:pt>
                <c:pt idx="975">
                  <c:v>42776259</c:v>
                </c:pt>
                <c:pt idx="976">
                  <c:v>145771527</c:v>
                </c:pt>
                <c:pt idx="977">
                  <c:v>26288320</c:v>
                </c:pt>
                <c:pt idx="978">
                  <c:v>64238770</c:v>
                </c:pt>
                <c:pt idx="979">
                  <c:v>12701880</c:v>
                </c:pt>
                <c:pt idx="980">
                  <c:v>39880476</c:v>
                </c:pt>
                <c:pt idx="981">
                  <c:v>15911333</c:v>
                </c:pt>
                <c:pt idx="982">
                  <c:v>4091</c:v>
                </c:pt>
                <c:pt idx="983">
                  <c:v>25200412</c:v>
                </c:pt>
                <c:pt idx="984">
                  <c:v>39552600</c:v>
                </c:pt>
                <c:pt idx="985">
                  <c:v>9402410</c:v>
                </c:pt>
                <c:pt idx="986">
                  <c:v>193136719</c:v>
                </c:pt>
                <c:pt idx="987">
                  <c:v>153288182</c:v>
                </c:pt>
                <c:pt idx="988">
                  <c:v>22717758</c:v>
                </c:pt>
                <c:pt idx="989">
                  <c:v>133103929</c:v>
                </c:pt>
                <c:pt idx="990">
                  <c:v>20999103</c:v>
                </c:pt>
                <c:pt idx="991">
                  <c:v>16290976</c:v>
                </c:pt>
                <c:pt idx="992">
                  <c:v>6563357</c:v>
                </c:pt>
                <c:pt idx="993">
                  <c:v>800000</c:v>
                </c:pt>
                <c:pt idx="994">
                  <c:v>183132370</c:v>
                </c:pt>
                <c:pt idx="995">
                  <c:v>85416609</c:v>
                </c:pt>
                <c:pt idx="996">
                  <c:v>36073232</c:v>
                </c:pt>
                <c:pt idx="997">
                  <c:v>47811275</c:v>
                </c:pt>
                <c:pt idx="998">
                  <c:v>18225165</c:v>
                </c:pt>
                <c:pt idx="999">
                  <c:v>161317423</c:v>
                </c:pt>
                <c:pt idx="1000">
                  <c:v>8460990</c:v>
                </c:pt>
                <c:pt idx="1001">
                  <c:v>120618403</c:v>
                </c:pt>
                <c:pt idx="1002">
                  <c:v>90443603</c:v>
                </c:pt>
                <c:pt idx="1003">
                  <c:v>28133159</c:v>
                </c:pt>
                <c:pt idx="1004">
                  <c:v>1064277</c:v>
                </c:pt>
                <c:pt idx="1005">
                  <c:v>130174897</c:v>
                </c:pt>
                <c:pt idx="1006">
                  <c:v>31051126</c:v>
                </c:pt>
                <c:pt idx="1007">
                  <c:v>75590286</c:v>
                </c:pt>
                <c:pt idx="1008">
                  <c:v>57011847</c:v>
                </c:pt>
                <c:pt idx="1009">
                  <c:v>60008303</c:v>
                </c:pt>
                <c:pt idx="1010">
                  <c:v>52287414</c:v>
                </c:pt>
                <c:pt idx="1011">
                  <c:v>22359293</c:v>
                </c:pt>
                <c:pt idx="1012">
                  <c:v>50802661</c:v>
                </c:pt>
                <c:pt idx="1013">
                  <c:v>35033759</c:v>
                </c:pt>
                <c:pt idx="1014">
                  <c:v>108360000</c:v>
                </c:pt>
                <c:pt idx="1015">
                  <c:v>217350219</c:v>
                </c:pt>
                <c:pt idx="1016">
                  <c:v>25077977</c:v>
                </c:pt>
                <c:pt idx="1017">
                  <c:v>40485039</c:v>
                </c:pt>
                <c:pt idx="1018">
                  <c:v>26421314</c:v>
                </c:pt>
                <c:pt idx="1019">
                  <c:v>7871693</c:v>
                </c:pt>
                <c:pt idx="1020">
                  <c:v>11802056</c:v>
                </c:pt>
                <c:pt idx="1021">
                  <c:v>160762022</c:v>
                </c:pt>
                <c:pt idx="1022">
                  <c:v>267652016</c:v>
                </c:pt>
                <c:pt idx="1023">
                  <c:v>15091542</c:v>
                </c:pt>
                <c:pt idx="1024">
                  <c:v>16647384</c:v>
                </c:pt>
                <c:pt idx="1025">
                  <c:v>2850263</c:v>
                </c:pt>
                <c:pt idx="1026">
                  <c:v>287761</c:v>
                </c:pt>
                <c:pt idx="1027">
                  <c:v>126597121</c:v>
                </c:pt>
                <c:pt idx="1028">
                  <c:v>94497271</c:v>
                </c:pt>
                <c:pt idx="1029">
                  <c:v>38916903</c:v>
                </c:pt>
                <c:pt idx="1030">
                  <c:v>55747724</c:v>
                </c:pt>
                <c:pt idx="1031">
                  <c:v>274084951</c:v>
                </c:pt>
                <c:pt idx="1032">
                  <c:v>8080116</c:v>
                </c:pt>
                <c:pt idx="1033">
                  <c:v>27087695</c:v>
                </c:pt>
                <c:pt idx="1034">
                  <c:v>20950820</c:v>
                </c:pt>
                <c:pt idx="1035">
                  <c:v>1229197</c:v>
                </c:pt>
                <c:pt idx="1036">
                  <c:v>42194060</c:v>
                </c:pt>
                <c:pt idx="1037">
                  <c:v>128200012</c:v>
                </c:pt>
                <c:pt idx="1038">
                  <c:v>85884815</c:v>
                </c:pt>
                <c:pt idx="1039">
                  <c:v>25590119</c:v>
                </c:pt>
                <c:pt idx="1040">
                  <c:v>20763013</c:v>
                </c:pt>
                <c:pt idx="1041">
                  <c:v>289907418</c:v>
                </c:pt>
                <c:pt idx="1042">
                  <c:v>111505642</c:v>
                </c:pt>
                <c:pt idx="1043">
                  <c:v>55994557</c:v>
                </c:pt>
                <c:pt idx="1044">
                  <c:v>83348920</c:v>
                </c:pt>
                <c:pt idx="1045">
                  <c:v>26000610</c:v>
                </c:pt>
                <c:pt idx="1046">
                  <c:v>162495848</c:v>
                </c:pt>
                <c:pt idx="1047">
                  <c:v>38037513</c:v>
                </c:pt>
                <c:pt idx="1048">
                  <c:v>237282182</c:v>
                </c:pt>
                <c:pt idx="1049">
                  <c:v>174635000</c:v>
                </c:pt>
                <c:pt idx="1050">
                  <c:v>39737645</c:v>
                </c:pt>
                <c:pt idx="1051">
                  <c:v>216366733</c:v>
                </c:pt>
                <c:pt idx="1052">
                  <c:v>84185387</c:v>
                </c:pt>
                <c:pt idx="1053">
                  <c:v>436471036</c:v>
                </c:pt>
                <c:pt idx="1054">
                  <c:v>238371987</c:v>
                </c:pt>
                <c:pt idx="1055">
                  <c:v>320706665</c:v>
                </c:pt>
                <c:pt idx="1056">
                  <c:v>14888028</c:v>
                </c:pt>
                <c:pt idx="1057">
                  <c:v>82226474</c:v>
                </c:pt>
                <c:pt idx="1058">
                  <c:v>50818750</c:v>
                </c:pt>
                <c:pt idx="1059">
                  <c:v>18329466</c:v>
                </c:pt>
                <c:pt idx="1060">
                  <c:v>58297830</c:v>
                </c:pt>
                <c:pt idx="1061">
                  <c:v>15131330</c:v>
                </c:pt>
                <c:pt idx="1062">
                  <c:v>82569532</c:v>
                </c:pt>
                <c:pt idx="1063">
                  <c:v>511920</c:v>
                </c:pt>
                <c:pt idx="1064">
                  <c:v>177343675</c:v>
                </c:pt>
                <c:pt idx="1065">
                  <c:v>36830</c:v>
                </c:pt>
                <c:pt idx="1066">
                  <c:v>45507053</c:v>
                </c:pt>
                <c:pt idx="1067">
                  <c:v>6165429</c:v>
                </c:pt>
                <c:pt idx="1068">
                  <c:v>42672630</c:v>
                </c:pt>
                <c:pt idx="1069">
                  <c:v>162792677</c:v>
                </c:pt>
                <c:pt idx="1070">
                  <c:v>82301521</c:v>
                </c:pt>
                <c:pt idx="1071">
                  <c:v>33422806</c:v>
                </c:pt>
                <c:pt idx="1072">
                  <c:v>20998709</c:v>
                </c:pt>
                <c:pt idx="1073">
                  <c:v>20047715</c:v>
                </c:pt>
                <c:pt idx="1074">
                  <c:v>108012170</c:v>
                </c:pt>
                <c:pt idx="1075">
                  <c:v>356454367</c:v>
                </c:pt>
                <c:pt idx="1076">
                  <c:v>17529157</c:v>
                </c:pt>
                <c:pt idx="1077">
                  <c:v>50150619</c:v>
                </c:pt>
                <c:pt idx="1078">
                  <c:v>13555988</c:v>
                </c:pt>
                <c:pt idx="1079">
                  <c:v>38120554</c:v>
                </c:pt>
                <c:pt idx="1080">
                  <c:v>58156435</c:v>
                </c:pt>
                <c:pt idx="1081">
                  <c:v>114053579</c:v>
                </c:pt>
                <c:pt idx="1082">
                  <c:v>82234139</c:v>
                </c:pt>
                <c:pt idx="1083">
                  <c:v>28876924</c:v>
                </c:pt>
                <c:pt idx="1084">
                  <c:v>48006503</c:v>
                </c:pt>
                <c:pt idx="1085">
                  <c:v>143618384</c:v>
                </c:pt>
                <c:pt idx="1086">
                  <c:v>38119483</c:v>
                </c:pt>
                <c:pt idx="1087">
                  <c:v>50807639</c:v>
                </c:pt>
                <c:pt idx="1088">
                  <c:v>83024900</c:v>
                </c:pt>
                <c:pt idx="1089">
                  <c:v>292979556</c:v>
                </c:pt>
                <c:pt idx="1090">
                  <c:v>46440491</c:v>
                </c:pt>
                <c:pt idx="1091">
                  <c:v>18318000</c:v>
                </c:pt>
                <c:pt idx="1092">
                  <c:v>103400692</c:v>
                </c:pt>
                <c:pt idx="1093">
                  <c:v>2315683</c:v>
                </c:pt>
                <c:pt idx="1094">
                  <c:v>93452056</c:v>
                </c:pt>
                <c:pt idx="1095">
                  <c:v>68856263</c:v>
                </c:pt>
                <c:pt idx="1096">
                  <c:v>217387997</c:v>
                </c:pt>
                <c:pt idx="1097">
                  <c:v>250147615</c:v>
                </c:pt>
                <c:pt idx="1098">
                  <c:v>61400000</c:v>
                </c:pt>
                <c:pt idx="1099">
                  <c:v>113733726</c:v>
                </c:pt>
                <c:pt idx="1100">
                  <c:v>1953732</c:v>
                </c:pt>
                <c:pt idx="1101">
                  <c:v>187165546</c:v>
                </c:pt>
                <c:pt idx="1102">
                  <c:v>30857814</c:v>
                </c:pt>
                <c:pt idx="1103">
                  <c:v>223806889</c:v>
                </c:pt>
                <c:pt idx="1104">
                  <c:v>16671505</c:v>
                </c:pt>
                <c:pt idx="1105">
                  <c:v>8855646</c:v>
                </c:pt>
                <c:pt idx="1106">
                  <c:v>81150692</c:v>
                </c:pt>
                <c:pt idx="1107">
                  <c:v>59073773</c:v>
                </c:pt>
                <c:pt idx="1108">
                  <c:v>101217900</c:v>
                </c:pt>
                <c:pt idx="1109">
                  <c:v>58879132</c:v>
                </c:pt>
                <c:pt idx="1110">
                  <c:v>66941559</c:v>
                </c:pt>
                <c:pt idx="1111">
                  <c:v>860002</c:v>
                </c:pt>
                <c:pt idx="1112">
                  <c:v>380838870</c:v>
                </c:pt>
                <c:pt idx="1113">
                  <c:v>14343976</c:v>
                </c:pt>
                <c:pt idx="1114">
                  <c:v>63939454</c:v>
                </c:pt>
                <c:pt idx="1115">
                  <c:v>15369573</c:v>
                </c:pt>
                <c:pt idx="1116">
                  <c:v>200807262</c:v>
                </c:pt>
                <c:pt idx="1117">
                  <c:v>4756</c:v>
                </c:pt>
                <c:pt idx="1118">
                  <c:v>26005908</c:v>
                </c:pt>
                <c:pt idx="1119">
                  <c:v>7186670</c:v>
                </c:pt>
                <c:pt idx="1120">
                  <c:v>665426</c:v>
                </c:pt>
                <c:pt idx="1121">
                  <c:v>43337279</c:v>
                </c:pt>
                <c:pt idx="1122">
                  <c:v>66002004</c:v>
                </c:pt>
                <c:pt idx="1123">
                  <c:v>864959</c:v>
                </c:pt>
                <c:pt idx="1124">
                  <c:v>22294341</c:v>
                </c:pt>
                <c:pt idx="1125">
                  <c:v>15081783</c:v>
                </c:pt>
                <c:pt idx="1126">
                  <c:v>131536019</c:v>
                </c:pt>
                <c:pt idx="1127">
                  <c:v>6619173</c:v>
                </c:pt>
                <c:pt idx="1128">
                  <c:v>876671</c:v>
                </c:pt>
                <c:pt idx="1129">
                  <c:v>77222184</c:v>
                </c:pt>
                <c:pt idx="1130">
                  <c:v>189412677</c:v>
                </c:pt>
                <c:pt idx="1131">
                  <c:v>107515297</c:v>
                </c:pt>
                <c:pt idx="1132">
                  <c:v>400736600</c:v>
                </c:pt>
                <c:pt idx="1133">
                  <c:v>71423726</c:v>
                </c:pt>
                <c:pt idx="1134">
                  <c:v>38087366</c:v>
                </c:pt>
                <c:pt idx="1135">
                  <c:v>49392095</c:v>
                </c:pt>
                <c:pt idx="1136">
                  <c:v>2807854</c:v>
                </c:pt>
                <c:pt idx="1137">
                  <c:v>2000000</c:v>
                </c:pt>
                <c:pt idx="1138">
                  <c:v>2956000</c:v>
                </c:pt>
                <c:pt idx="1139">
                  <c:v>22202612</c:v>
                </c:pt>
                <c:pt idx="1140">
                  <c:v>21557240</c:v>
                </c:pt>
                <c:pt idx="1141">
                  <c:v>236266</c:v>
                </c:pt>
                <c:pt idx="1142">
                  <c:v>80021740</c:v>
                </c:pt>
                <c:pt idx="1143">
                  <c:v>176387405</c:v>
                </c:pt>
                <c:pt idx="1144">
                  <c:v>26161406</c:v>
                </c:pt>
                <c:pt idx="1145">
                  <c:v>88625922</c:v>
                </c:pt>
                <c:pt idx="1146">
                  <c:v>142614158</c:v>
                </c:pt>
                <c:pt idx="1147">
                  <c:v>42365600</c:v>
                </c:pt>
                <c:pt idx="1148">
                  <c:v>414984497</c:v>
                </c:pt>
                <c:pt idx="1149">
                  <c:v>9013113</c:v>
                </c:pt>
                <c:pt idx="1150">
                  <c:v>268488329</c:v>
                </c:pt>
                <c:pt idx="1151">
                  <c:v>20915465</c:v>
                </c:pt>
                <c:pt idx="1152">
                  <c:v>10996440</c:v>
                </c:pt>
                <c:pt idx="1153">
                  <c:v>177243721</c:v>
                </c:pt>
                <c:pt idx="1154">
                  <c:v>71017784</c:v>
                </c:pt>
                <c:pt idx="1155">
                  <c:v>8508843</c:v>
                </c:pt>
                <c:pt idx="1156">
                  <c:v>191450875</c:v>
                </c:pt>
                <c:pt idx="1157">
                  <c:v>17281832</c:v>
                </c:pt>
                <c:pt idx="1158">
                  <c:v>45500797</c:v>
                </c:pt>
                <c:pt idx="1159">
                  <c:v>64933670</c:v>
                </c:pt>
                <c:pt idx="1160">
                  <c:v>68558662</c:v>
                </c:pt>
                <c:pt idx="1161">
                  <c:v>362645141</c:v>
                </c:pt>
                <c:pt idx="1162">
                  <c:v>13622333</c:v>
                </c:pt>
                <c:pt idx="1163">
                  <c:v>1000000</c:v>
                </c:pt>
                <c:pt idx="1164">
                  <c:v>45506619</c:v>
                </c:pt>
                <c:pt idx="1165">
                  <c:v>123207194</c:v>
                </c:pt>
                <c:pt idx="1166">
                  <c:v>3675072</c:v>
                </c:pt>
                <c:pt idx="1167">
                  <c:v>71148699</c:v>
                </c:pt>
                <c:pt idx="1168">
                  <c:v>5023275</c:v>
                </c:pt>
                <c:pt idx="1169">
                  <c:v>34793160</c:v>
                </c:pt>
                <c:pt idx="1170">
                  <c:v>15483540</c:v>
                </c:pt>
                <c:pt idx="1171">
                  <c:v>334185206</c:v>
                </c:pt>
                <c:pt idx="1172">
                  <c:v>118500000</c:v>
                </c:pt>
                <c:pt idx="1173">
                  <c:v>11703287</c:v>
                </c:pt>
                <c:pt idx="1174">
                  <c:v>23070045</c:v>
                </c:pt>
                <c:pt idx="1175">
                  <c:v>24103594</c:v>
                </c:pt>
                <c:pt idx="1176">
                  <c:v>1339152</c:v>
                </c:pt>
                <c:pt idx="1177">
                  <c:v>505295</c:v>
                </c:pt>
                <c:pt idx="1178">
                  <c:v>23179303</c:v>
                </c:pt>
                <c:pt idx="1179">
                  <c:v>37371385</c:v>
                </c:pt>
                <c:pt idx="1180">
                  <c:v>51019112</c:v>
                </c:pt>
                <c:pt idx="1181">
                  <c:v>18947630</c:v>
                </c:pt>
                <c:pt idx="1182">
                  <c:v>4250320</c:v>
                </c:pt>
                <c:pt idx="1183">
                  <c:v>38553833</c:v>
                </c:pt>
                <c:pt idx="1184">
                  <c:v>171031347</c:v>
                </c:pt>
                <c:pt idx="1185">
                  <c:v>42652003</c:v>
                </c:pt>
                <c:pt idx="1186">
                  <c:v>34964818</c:v>
                </c:pt>
                <c:pt idx="1187">
                  <c:v>56692</c:v>
                </c:pt>
                <c:pt idx="1188">
                  <c:v>38360195</c:v>
                </c:pt>
                <c:pt idx="1189">
                  <c:v>3707794</c:v>
                </c:pt>
                <c:pt idx="1190">
                  <c:v>56607223</c:v>
                </c:pt>
                <c:pt idx="1191">
                  <c:v>76846624</c:v>
                </c:pt>
                <c:pt idx="1192">
                  <c:v>104383624</c:v>
                </c:pt>
                <c:pt idx="1193">
                  <c:v>70083519</c:v>
                </c:pt>
                <c:pt idx="1194">
                  <c:v>4720371</c:v>
                </c:pt>
                <c:pt idx="1195">
                  <c:v>6543194</c:v>
                </c:pt>
                <c:pt idx="1196">
                  <c:v>65171860</c:v>
                </c:pt>
                <c:pt idx="1197">
                  <c:v>60874615</c:v>
                </c:pt>
                <c:pt idx="1198">
                  <c:v>3519627</c:v>
                </c:pt>
                <c:pt idx="1199">
                  <c:v>58229120</c:v>
                </c:pt>
                <c:pt idx="1200">
                  <c:v>206456431</c:v>
                </c:pt>
                <c:pt idx="1201">
                  <c:v>17613460</c:v>
                </c:pt>
                <c:pt idx="1202">
                  <c:v>292298923</c:v>
                </c:pt>
                <c:pt idx="1203">
                  <c:v>37877959</c:v>
                </c:pt>
                <c:pt idx="1204">
                  <c:v>210609762</c:v>
                </c:pt>
                <c:pt idx="1205">
                  <c:v>234277056</c:v>
                </c:pt>
                <c:pt idx="1206">
                  <c:v>244052771</c:v>
                </c:pt>
                <c:pt idx="1207">
                  <c:v>67325559</c:v>
                </c:pt>
                <c:pt idx="1208">
                  <c:v>52792307</c:v>
                </c:pt>
                <c:pt idx="1209">
                  <c:v>87666629</c:v>
                </c:pt>
                <c:pt idx="1210">
                  <c:v>10562387</c:v>
                </c:pt>
                <c:pt idx="1211">
                  <c:v>88761720</c:v>
                </c:pt>
                <c:pt idx="1212">
                  <c:v>800000</c:v>
                </c:pt>
                <c:pt idx="1213">
                  <c:v>13000000</c:v>
                </c:pt>
                <c:pt idx="1214">
                  <c:v>4710455</c:v>
                </c:pt>
                <c:pt idx="1215">
                  <c:v>129995817</c:v>
                </c:pt>
                <c:pt idx="1216">
                  <c:v>51178893</c:v>
                </c:pt>
                <c:pt idx="1217">
                  <c:v>109713132</c:v>
                </c:pt>
                <c:pt idx="1218">
                  <c:v>39778599</c:v>
                </c:pt>
                <c:pt idx="1219">
                  <c:v>24006726</c:v>
                </c:pt>
                <c:pt idx="1220">
                  <c:v>36733909</c:v>
                </c:pt>
                <c:pt idx="1221">
                  <c:v>81593527</c:v>
                </c:pt>
                <c:pt idx="1222">
                  <c:v>173585516</c:v>
                </c:pt>
                <c:pt idx="1223">
                  <c:v>5484375</c:v>
                </c:pt>
                <c:pt idx="1224">
                  <c:v>1098224</c:v>
                </c:pt>
                <c:pt idx="1225">
                  <c:v>43247140</c:v>
                </c:pt>
                <c:pt idx="1226">
                  <c:v>53574088</c:v>
                </c:pt>
                <c:pt idx="1227">
                  <c:v>337103873</c:v>
                </c:pt>
                <c:pt idx="1228">
                  <c:v>7689458</c:v>
                </c:pt>
                <c:pt idx="1229">
                  <c:v>66808615</c:v>
                </c:pt>
                <c:pt idx="1230">
                  <c:v>10137502</c:v>
                </c:pt>
                <c:pt idx="1231">
                  <c:v>126464904</c:v>
                </c:pt>
                <c:pt idx="1232">
                  <c:v>300523113</c:v>
                </c:pt>
                <c:pt idx="1233">
                  <c:v>66257002</c:v>
                </c:pt>
                <c:pt idx="1234">
                  <c:v>127997349</c:v>
                </c:pt>
                <c:pt idx="1235">
                  <c:v>10049886</c:v>
                </c:pt>
                <c:pt idx="1236">
                  <c:v>18306166</c:v>
                </c:pt>
                <c:pt idx="1237">
                  <c:v>73820094</c:v>
                </c:pt>
                <c:pt idx="1238">
                  <c:v>1997807</c:v>
                </c:pt>
                <c:pt idx="1239">
                  <c:v>5701643</c:v>
                </c:pt>
                <c:pt idx="1240">
                  <c:v>71502303</c:v>
                </c:pt>
                <c:pt idx="1241">
                  <c:v>4426297</c:v>
                </c:pt>
                <c:pt idx="1242">
                  <c:v>356784000</c:v>
                </c:pt>
                <c:pt idx="1243">
                  <c:v>124976634</c:v>
                </c:pt>
                <c:pt idx="1244">
                  <c:v>38345403</c:v>
                </c:pt>
                <c:pt idx="1245">
                  <c:v>4018695</c:v>
                </c:pt>
                <c:pt idx="1246">
                  <c:v>37567440</c:v>
                </c:pt>
                <c:pt idx="1247">
                  <c:v>31836745</c:v>
                </c:pt>
                <c:pt idx="1248">
                  <c:v>8396942</c:v>
                </c:pt>
                <c:pt idx="1249">
                  <c:v>10300000</c:v>
                </c:pt>
                <c:pt idx="1250">
                  <c:v>30651422</c:v>
                </c:pt>
                <c:pt idx="1251">
                  <c:v>260000000</c:v>
                </c:pt>
                <c:pt idx="1252">
                  <c:v>234903076</c:v>
                </c:pt>
                <c:pt idx="1253">
                  <c:v>296623634</c:v>
                </c:pt>
                <c:pt idx="1254">
                  <c:v>102922376</c:v>
                </c:pt>
                <c:pt idx="1255">
                  <c:v>46982632</c:v>
                </c:pt>
                <c:pt idx="1256">
                  <c:v>2298191</c:v>
                </c:pt>
                <c:pt idx="1257">
                  <c:v>37901509</c:v>
                </c:pt>
                <c:pt idx="1258">
                  <c:v>717753</c:v>
                </c:pt>
                <c:pt idx="1259">
                  <c:v>281666058</c:v>
                </c:pt>
                <c:pt idx="1260">
                  <c:v>292000866</c:v>
                </c:pt>
                <c:pt idx="1261">
                  <c:v>150832203</c:v>
                </c:pt>
                <c:pt idx="1262">
                  <c:v>31600000</c:v>
                </c:pt>
                <c:pt idx="1263">
                  <c:v>172071312</c:v>
                </c:pt>
                <c:pt idx="1264">
                  <c:v>617840</c:v>
                </c:pt>
                <c:pt idx="1265">
                  <c:v>249358727</c:v>
                </c:pt>
                <c:pt idx="1266">
                  <c:v>119654900</c:v>
                </c:pt>
                <c:pt idx="1267">
                  <c:v>407999255</c:v>
                </c:pt>
                <c:pt idx="1268">
                  <c:v>57366262</c:v>
                </c:pt>
                <c:pt idx="1269">
                  <c:v>233630478</c:v>
                </c:pt>
                <c:pt idx="1270">
                  <c:v>82300000</c:v>
                </c:pt>
                <c:pt idx="1271">
                  <c:v>78616689</c:v>
                </c:pt>
                <c:pt idx="1272">
                  <c:v>424645577</c:v>
                </c:pt>
                <c:pt idx="1273">
                  <c:v>18352454</c:v>
                </c:pt>
                <c:pt idx="1274">
                  <c:v>291709845</c:v>
                </c:pt>
                <c:pt idx="1275">
                  <c:v>228430993</c:v>
                </c:pt>
                <c:pt idx="1276">
                  <c:v>32522352</c:v>
                </c:pt>
                <c:pt idx="1277">
                  <c:v>14873</c:v>
                </c:pt>
                <c:pt idx="1278">
                  <c:v>301956980</c:v>
                </c:pt>
                <c:pt idx="1279">
                  <c:v>120523073</c:v>
                </c:pt>
                <c:pt idx="1280">
                  <c:v>95632614</c:v>
                </c:pt>
                <c:pt idx="1281">
                  <c:v>183635922</c:v>
                </c:pt>
                <c:pt idx="1282">
                  <c:v>289994397</c:v>
                </c:pt>
                <c:pt idx="1283">
                  <c:v>14131298</c:v>
                </c:pt>
                <c:pt idx="1284">
                  <c:v>317557891</c:v>
                </c:pt>
                <c:pt idx="1285">
                  <c:v>56715371</c:v>
                </c:pt>
                <c:pt idx="1286">
                  <c:v>27200000</c:v>
                </c:pt>
                <c:pt idx="1287">
                  <c:v>26400000</c:v>
                </c:pt>
                <c:pt idx="1288">
                  <c:v>255108370</c:v>
                </c:pt>
                <c:pt idx="1289">
                  <c:v>49551662</c:v>
                </c:pt>
                <c:pt idx="1290">
                  <c:v>187991439</c:v>
                </c:pt>
                <c:pt idx="1291">
                  <c:v>54222000</c:v>
                </c:pt>
                <c:pt idx="1292">
                  <c:v>261970615</c:v>
                </c:pt>
                <c:pt idx="1293">
                  <c:v>303001229</c:v>
                </c:pt>
                <c:pt idx="1294">
                  <c:v>258355354</c:v>
                </c:pt>
                <c:pt idx="1295">
                  <c:v>21500000</c:v>
                </c:pt>
                <c:pt idx="1296">
                  <c:v>133228348</c:v>
                </c:pt>
                <c:pt idx="1297">
                  <c:v>25052000</c:v>
                </c:pt>
                <c:pt idx="1298">
                  <c:v>6000000</c:v>
                </c:pt>
                <c:pt idx="1299">
                  <c:v>184208848</c:v>
                </c:pt>
                <c:pt idx="1300">
                  <c:v>11433134</c:v>
                </c:pt>
                <c:pt idx="1301">
                  <c:v>1500000</c:v>
                </c:pt>
                <c:pt idx="1302">
                  <c:v>18081626</c:v>
                </c:pt>
                <c:pt idx="1303">
                  <c:v>60507228</c:v>
                </c:pt>
                <c:pt idx="1304">
                  <c:v>6491350</c:v>
                </c:pt>
                <c:pt idx="1305">
                  <c:v>3562749</c:v>
                </c:pt>
                <c:pt idx="1306">
                  <c:v>203134</c:v>
                </c:pt>
                <c:pt idx="1307">
                  <c:v>50026353</c:v>
                </c:pt>
                <c:pt idx="1308">
                  <c:v>53337608</c:v>
                </c:pt>
                <c:pt idx="1309">
                  <c:v>19421271</c:v>
                </c:pt>
                <c:pt idx="1310">
                  <c:v>45542421</c:v>
                </c:pt>
                <c:pt idx="1311">
                  <c:v>71442</c:v>
                </c:pt>
                <c:pt idx="1312">
                  <c:v>75367693</c:v>
                </c:pt>
                <c:pt idx="1313">
                  <c:v>7002255</c:v>
                </c:pt>
                <c:pt idx="1314">
                  <c:v>52008288</c:v>
                </c:pt>
                <c:pt idx="1315">
                  <c:v>36696761</c:v>
                </c:pt>
                <c:pt idx="1316">
                  <c:v>184925485</c:v>
                </c:pt>
                <c:pt idx="1317">
                  <c:v>58867694</c:v>
                </c:pt>
                <c:pt idx="1318">
                  <c:v>56068547</c:v>
                </c:pt>
                <c:pt idx="1319">
                  <c:v>10134754</c:v>
                </c:pt>
                <c:pt idx="1320">
                  <c:v>251501645</c:v>
                </c:pt>
                <c:pt idx="1321">
                  <c:v>35287788</c:v>
                </c:pt>
                <c:pt idx="1322">
                  <c:v>323505540</c:v>
                </c:pt>
                <c:pt idx="1323">
                  <c:v>219613391</c:v>
                </c:pt>
                <c:pt idx="1324">
                  <c:v>84300000</c:v>
                </c:pt>
                <c:pt idx="1325">
                  <c:v>169692572</c:v>
                </c:pt>
                <c:pt idx="1326">
                  <c:v>4443403</c:v>
                </c:pt>
                <c:pt idx="1327">
                  <c:v>3442820</c:v>
                </c:pt>
                <c:pt idx="1328">
                  <c:v>72601713</c:v>
                </c:pt>
                <c:pt idx="1329">
                  <c:v>124870275</c:v>
                </c:pt>
                <c:pt idx="1330">
                  <c:v>2283276</c:v>
                </c:pt>
                <c:pt idx="1331">
                  <c:v>148313048</c:v>
                </c:pt>
                <c:pt idx="1332">
                  <c:v>73661010</c:v>
                </c:pt>
                <c:pt idx="1333">
                  <c:v>100117603</c:v>
                </c:pt>
                <c:pt idx="1334">
                  <c:v>217326336</c:v>
                </c:pt>
                <c:pt idx="1335">
                  <c:v>5409517</c:v>
                </c:pt>
                <c:pt idx="1336">
                  <c:v>119793567</c:v>
                </c:pt>
                <c:pt idx="1337">
                  <c:v>76137505</c:v>
                </c:pt>
                <c:pt idx="1338">
                  <c:v>137850096</c:v>
                </c:pt>
                <c:pt idx="1339">
                  <c:v>104374107</c:v>
                </c:pt>
                <c:pt idx="1340">
                  <c:v>368049635</c:v>
                </c:pt>
                <c:pt idx="1341">
                  <c:v>5480996</c:v>
                </c:pt>
                <c:pt idx="1342">
                  <c:v>75280058</c:v>
                </c:pt>
                <c:pt idx="1343">
                  <c:v>63992328</c:v>
                </c:pt>
                <c:pt idx="1344">
                  <c:v>127706877</c:v>
                </c:pt>
                <c:pt idx="1345">
                  <c:v>197992827</c:v>
                </c:pt>
                <c:pt idx="1346">
                  <c:v>206435493</c:v>
                </c:pt>
                <c:pt idx="1347">
                  <c:v>76400000</c:v>
                </c:pt>
                <c:pt idx="1348">
                  <c:v>16097842</c:v>
                </c:pt>
                <c:pt idx="1349">
                  <c:v>536767</c:v>
                </c:pt>
                <c:pt idx="1350">
                  <c:v>2975649</c:v>
                </c:pt>
                <c:pt idx="1351">
                  <c:v>592014</c:v>
                </c:pt>
                <c:pt idx="1352">
                  <c:v>653621</c:v>
                </c:pt>
                <c:pt idx="1353">
                  <c:v>318622</c:v>
                </c:pt>
                <c:pt idx="1354">
                  <c:v>2957978</c:v>
                </c:pt>
                <c:pt idx="1355">
                  <c:v>399611</c:v>
                </c:pt>
                <c:pt idx="1356">
                  <c:v>1292119</c:v>
                </c:pt>
                <c:pt idx="1357">
                  <c:v>12836</c:v>
                </c:pt>
                <c:pt idx="1358">
                  <c:v>1071240</c:v>
                </c:pt>
                <c:pt idx="1359">
                  <c:v>31501218</c:v>
                </c:pt>
                <c:pt idx="1360">
                  <c:v>11508423</c:v>
                </c:pt>
                <c:pt idx="1361">
                  <c:v>56437947</c:v>
                </c:pt>
                <c:pt idx="1362">
                  <c:v>2955039</c:v>
                </c:pt>
                <c:pt idx="1363">
                  <c:v>2954405</c:v>
                </c:pt>
                <c:pt idx="1364">
                  <c:v>5997134</c:v>
                </c:pt>
                <c:pt idx="1365">
                  <c:v>484221</c:v>
                </c:pt>
                <c:pt idx="1366">
                  <c:v>4291965</c:v>
                </c:pt>
                <c:pt idx="1367">
                  <c:v>296665</c:v>
                </c:pt>
                <c:pt idx="1368">
                  <c:v>37707719</c:v>
                </c:pt>
                <c:pt idx="1369">
                  <c:v>449558</c:v>
                </c:pt>
                <c:pt idx="1370">
                  <c:v>1569918</c:v>
                </c:pt>
                <c:pt idx="1371">
                  <c:v>5702083</c:v>
                </c:pt>
                <c:pt idx="1372">
                  <c:v>1654367</c:v>
                </c:pt>
                <c:pt idx="1373">
                  <c:v>91443253</c:v>
                </c:pt>
                <c:pt idx="1374">
                  <c:v>14597405</c:v>
                </c:pt>
                <c:pt idx="1375">
                  <c:v>10991381</c:v>
                </c:pt>
                <c:pt idx="1376">
                  <c:v>51676606</c:v>
                </c:pt>
                <c:pt idx="1377">
                  <c:v>66636385</c:v>
                </c:pt>
                <c:pt idx="1378">
                  <c:v>2035566</c:v>
                </c:pt>
                <c:pt idx="1379">
                  <c:v>1068392</c:v>
                </c:pt>
                <c:pt idx="1380">
                  <c:v>532988</c:v>
                </c:pt>
                <c:pt idx="1381">
                  <c:v>3093491</c:v>
                </c:pt>
                <c:pt idx="1382">
                  <c:v>352786</c:v>
                </c:pt>
                <c:pt idx="1383">
                  <c:v>143653</c:v>
                </c:pt>
                <c:pt idx="1384">
                  <c:v>2062066</c:v>
                </c:pt>
                <c:pt idx="1385">
                  <c:v>6390032</c:v>
                </c:pt>
                <c:pt idx="1386">
                  <c:v>35811509</c:v>
                </c:pt>
                <c:pt idx="1387">
                  <c:v>29959436</c:v>
                </c:pt>
                <c:pt idx="1388">
                  <c:v>14479776</c:v>
                </c:pt>
                <c:pt idx="1389">
                  <c:v>15785632</c:v>
                </c:pt>
                <c:pt idx="1390">
                  <c:v>532190</c:v>
                </c:pt>
                <c:pt idx="1391">
                  <c:v>43853424</c:v>
                </c:pt>
                <c:pt idx="1392">
                  <c:v>1939441</c:v>
                </c:pt>
                <c:pt idx="1393">
                  <c:v>3571735</c:v>
                </c:pt>
                <c:pt idx="1394">
                  <c:v>8000000</c:v>
                </c:pt>
                <c:pt idx="1395">
                  <c:v>20113965</c:v>
                </c:pt>
                <c:pt idx="1396">
                  <c:v>11008432</c:v>
                </c:pt>
                <c:pt idx="1397">
                  <c:v>5354039</c:v>
                </c:pt>
                <c:pt idx="1398">
                  <c:v>9172810</c:v>
                </c:pt>
                <c:pt idx="1399">
                  <c:v>2961991</c:v>
                </c:pt>
                <c:pt idx="1400">
                  <c:v>2047570</c:v>
                </c:pt>
                <c:pt idx="1401">
                  <c:v>1039869</c:v>
                </c:pt>
                <c:pt idx="1402">
                  <c:v>9528092</c:v>
                </c:pt>
                <c:pt idx="1403">
                  <c:v>3049135</c:v>
                </c:pt>
                <c:pt idx="1404">
                  <c:v>54215416</c:v>
                </c:pt>
                <c:pt idx="1405">
                  <c:v>8134217</c:v>
                </c:pt>
                <c:pt idx="1406">
                  <c:v>34468224</c:v>
                </c:pt>
                <c:pt idx="1407">
                  <c:v>52277485</c:v>
                </c:pt>
                <c:pt idx="1408">
                  <c:v>1357042</c:v>
                </c:pt>
                <c:pt idx="1409">
                  <c:v>33305037</c:v>
                </c:pt>
                <c:pt idx="1410">
                  <c:v>5881504</c:v>
                </c:pt>
                <c:pt idx="1411">
                  <c:v>102308900</c:v>
                </c:pt>
                <c:pt idx="1412">
                  <c:v>28747570</c:v>
                </c:pt>
                <c:pt idx="1413">
                  <c:v>13823741</c:v>
                </c:pt>
                <c:pt idx="1414">
                  <c:v>6109075</c:v>
                </c:pt>
                <c:pt idx="1415">
                  <c:v>36500000</c:v>
                </c:pt>
                <c:pt idx="1416">
                  <c:v>2445646</c:v>
                </c:pt>
                <c:pt idx="1417">
                  <c:v>6615578</c:v>
                </c:pt>
                <c:pt idx="1418">
                  <c:v>6197866</c:v>
                </c:pt>
                <c:pt idx="1419">
                  <c:v>1094798</c:v>
                </c:pt>
                <c:pt idx="1420">
                  <c:v>19184015</c:v>
                </c:pt>
                <c:pt idx="1421">
                  <c:v>16264475</c:v>
                </c:pt>
                <c:pt idx="1422">
                  <c:v>91121452</c:v>
                </c:pt>
                <c:pt idx="1423">
                  <c:v>135014968</c:v>
                </c:pt>
                <c:pt idx="1424">
                  <c:v>25842000</c:v>
                </c:pt>
                <c:pt idx="1425">
                  <c:v>26814957</c:v>
                </c:pt>
                <c:pt idx="1426">
                  <c:v>6002756</c:v>
                </c:pt>
                <c:pt idx="1427">
                  <c:v>93571803</c:v>
                </c:pt>
                <c:pt idx="1428">
                  <c:v>4435083</c:v>
                </c:pt>
                <c:pt idx="1429">
                  <c:v>21078145</c:v>
                </c:pt>
                <c:pt idx="1430">
                  <c:v>27296514</c:v>
                </c:pt>
                <c:pt idx="1431">
                  <c:v>30981850</c:v>
                </c:pt>
                <c:pt idx="1432">
                  <c:v>162586036</c:v>
                </c:pt>
                <c:pt idx="1433">
                  <c:v>31670931</c:v>
                </c:pt>
                <c:pt idx="1434">
                  <c:v>777423</c:v>
                </c:pt>
                <c:pt idx="1435">
                  <c:v>6144806</c:v>
                </c:pt>
                <c:pt idx="1436">
                  <c:v>11533945</c:v>
                </c:pt>
                <c:pt idx="1437">
                  <c:v>2246000</c:v>
                </c:pt>
                <c:pt idx="1438">
                  <c:v>1150403</c:v>
                </c:pt>
                <c:pt idx="1439">
                  <c:v>10214647</c:v>
                </c:pt>
                <c:pt idx="1440">
                  <c:v>34580635</c:v>
                </c:pt>
                <c:pt idx="1441">
                  <c:v>138795342</c:v>
                </c:pt>
                <c:pt idx="1442">
                  <c:v>4440055</c:v>
                </c:pt>
                <c:pt idx="1443">
                  <c:v>4234040</c:v>
                </c:pt>
                <c:pt idx="1444">
                  <c:v>18663911</c:v>
                </c:pt>
                <c:pt idx="1445">
                  <c:v>115648585</c:v>
                </c:pt>
                <c:pt idx="1446">
                  <c:v>96917897</c:v>
                </c:pt>
                <c:pt idx="1447">
                  <c:v>123922370</c:v>
                </c:pt>
                <c:pt idx="1448">
                  <c:v>45250</c:v>
                </c:pt>
                <c:pt idx="1449">
                  <c:v>17605861</c:v>
                </c:pt>
                <c:pt idx="1450">
                  <c:v>871577</c:v>
                </c:pt>
                <c:pt idx="1451">
                  <c:v>220914</c:v>
                </c:pt>
                <c:pt idx="1452">
                  <c:v>8596914</c:v>
                </c:pt>
                <c:pt idx="1453">
                  <c:v>17750583</c:v>
                </c:pt>
                <c:pt idx="1454">
                  <c:v>62563543</c:v>
                </c:pt>
                <c:pt idx="1455">
                  <c:v>34531832</c:v>
                </c:pt>
                <c:pt idx="1456">
                  <c:v>36581633</c:v>
                </c:pt>
                <c:pt idx="1457">
                  <c:v>25776062</c:v>
                </c:pt>
                <c:pt idx="1458">
                  <c:v>94125426</c:v>
                </c:pt>
                <c:pt idx="1459">
                  <c:v>15962471</c:v>
                </c:pt>
                <c:pt idx="1460">
                  <c:v>13391174</c:v>
                </c:pt>
                <c:pt idx="1461">
                  <c:v>59699513</c:v>
                </c:pt>
                <c:pt idx="1462">
                  <c:v>35887263</c:v>
                </c:pt>
                <c:pt idx="1463">
                  <c:v>52937130</c:v>
                </c:pt>
                <c:pt idx="1464">
                  <c:v>2000000</c:v>
                </c:pt>
                <c:pt idx="1465">
                  <c:v>30012990</c:v>
                </c:pt>
                <c:pt idx="1466">
                  <c:v>56443482</c:v>
                </c:pt>
                <c:pt idx="1467">
                  <c:v>36447959</c:v>
                </c:pt>
                <c:pt idx="1468">
                  <c:v>7060876</c:v>
                </c:pt>
                <c:pt idx="1469">
                  <c:v>927107</c:v>
                </c:pt>
                <c:pt idx="1470">
                  <c:v>58800000</c:v>
                </c:pt>
                <c:pt idx="1471">
                  <c:v>13337299</c:v>
                </c:pt>
                <c:pt idx="1472">
                  <c:v>1172769</c:v>
                </c:pt>
                <c:pt idx="1473">
                  <c:v>83299761</c:v>
                </c:pt>
                <c:pt idx="1474">
                  <c:v>2086345</c:v>
                </c:pt>
                <c:pt idx="1475">
                  <c:v>4068087</c:v>
                </c:pt>
                <c:pt idx="1476">
                  <c:v>30226144</c:v>
                </c:pt>
                <c:pt idx="1477">
                  <c:v>5887457</c:v>
                </c:pt>
                <c:pt idx="1478">
                  <c:v>28871190</c:v>
                </c:pt>
                <c:pt idx="1479">
                  <c:v>35422828</c:v>
                </c:pt>
                <c:pt idx="1480">
                  <c:v>12188642</c:v>
                </c:pt>
                <c:pt idx="1481">
                  <c:v>14946229</c:v>
                </c:pt>
                <c:pt idx="1482">
                  <c:v>5128124</c:v>
                </c:pt>
                <c:pt idx="1483">
                  <c:v>95001343</c:v>
                </c:pt>
                <c:pt idx="1484">
                  <c:v>31838002</c:v>
                </c:pt>
                <c:pt idx="1485">
                  <c:v>52066000</c:v>
                </c:pt>
                <c:pt idx="1486">
                  <c:v>44988180</c:v>
                </c:pt>
                <c:pt idx="1487">
                  <c:v>3254172</c:v>
                </c:pt>
                <c:pt idx="1488">
                  <c:v>44469602</c:v>
                </c:pt>
                <c:pt idx="1489">
                  <c:v>48814909</c:v>
                </c:pt>
                <c:pt idx="1490">
                  <c:v>255950375</c:v>
                </c:pt>
                <c:pt idx="1491">
                  <c:v>25517500</c:v>
                </c:pt>
                <c:pt idx="1492">
                  <c:v>136019448</c:v>
                </c:pt>
                <c:pt idx="1493">
                  <c:v>70235322</c:v>
                </c:pt>
                <c:pt idx="1494">
                  <c:v>9589875</c:v>
                </c:pt>
                <c:pt idx="1495">
                  <c:v>125548685</c:v>
                </c:pt>
                <c:pt idx="1496">
                  <c:v>274299</c:v>
                </c:pt>
                <c:pt idx="1497">
                  <c:v>116631310</c:v>
                </c:pt>
                <c:pt idx="1498">
                  <c:v>1865774</c:v>
                </c:pt>
                <c:pt idx="1499">
                  <c:v>29781453</c:v>
                </c:pt>
                <c:pt idx="1500">
                  <c:v>11030963</c:v>
                </c:pt>
                <c:pt idx="1501">
                  <c:v>75605492</c:v>
                </c:pt>
                <c:pt idx="1502">
                  <c:v>56667870</c:v>
                </c:pt>
                <c:pt idx="1503">
                  <c:v>107100855</c:v>
                </c:pt>
                <c:pt idx="1504">
                  <c:v>37479778</c:v>
                </c:pt>
                <c:pt idx="1505">
                  <c:v>47034272</c:v>
                </c:pt>
                <c:pt idx="1506">
                  <c:v>5532301</c:v>
                </c:pt>
                <c:pt idx="1507">
                  <c:v>170708996</c:v>
                </c:pt>
                <c:pt idx="1508">
                  <c:v>49994804</c:v>
                </c:pt>
                <c:pt idx="1509">
                  <c:v>4001121</c:v>
                </c:pt>
                <c:pt idx="1510">
                  <c:v>64371181</c:v>
                </c:pt>
                <c:pt idx="1511">
                  <c:v>37304950</c:v>
                </c:pt>
                <c:pt idx="1512">
                  <c:v>115603980</c:v>
                </c:pt>
                <c:pt idx="1513">
                  <c:v>30513940</c:v>
                </c:pt>
                <c:pt idx="1514">
                  <c:v>2474000</c:v>
                </c:pt>
                <c:pt idx="1515">
                  <c:v>24276500</c:v>
                </c:pt>
                <c:pt idx="1516">
                  <c:v>97030725</c:v>
                </c:pt>
                <c:pt idx="1517">
                  <c:v>35183792</c:v>
                </c:pt>
                <c:pt idx="1518">
                  <c:v>164435221</c:v>
                </c:pt>
                <c:pt idx="1519">
                  <c:v>8324748</c:v>
                </c:pt>
                <c:pt idx="1520">
                  <c:v>6173485</c:v>
                </c:pt>
                <c:pt idx="1521">
                  <c:v>61644321</c:v>
                </c:pt>
                <c:pt idx="1522">
                  <c:v>70001698</c:v>
                </c:pt>
                <c:pt idx="1523">
                  <c:v>46836394</c:v>
                </c:pt>
                <c:pt idx="1524">
                  <c:v>50668906</c:v>
                </c:pt>
                <c:pt idx="1525">
                  <c:v>5899797</c:v>
                </c:pt>
                <c:pt idx="1526">
                  <c:v>41954997</c:v>
                </c:pt>
                <c:pt idx="1527">
                  <c:v>182204440</c:v>
                </c:pt>
                <c:pt idx="1528">
                  <c:v>3958500</c:v>
                </c:pt>
                <c:pt idx="1529">
                  <c:v>12712093</c:v>
                </c:pt>
                <c:pt idx="1530">
                  <c:v>32519322</c:v>
                </c:pt>
                <c:pt idx="1531">
                  <c:v>119518352</c:v>
                </c:pt>
                <c:pt idx="1532">
                  <c:v>6201757</c:v>
                </c:pt>
                <c:pt idx="1533">
                  <c:v>28965197</c:v>
                </c:pt>
                <c:pt idx="1534">
                  <c:v>3904982</c:v>
                </c:pt>
                <c:pt idx="1535">
                  <c:v>87100000</c:v>
                </c:pt>
                <c:pt idx="1536">
                  <c:v>58183966</c:v>
                </c:pt>
                <c:pt idx="1537">
                  <c:v>161029270</c:v>
                </c:pt>
                <c:pt idx="1538">
                  <c:v>59696176</c:v>
                </c:pt>
                <c:pt idx="1539">
                  <c:v>102608827</c:v>
                </c:pt>
                <c:pt idx="1540">
                  <c:v>163214286</c:v>
                </c:pt>
                <c:pt idx="1541">
                  <c:v>130127620</c:v>
                </c:pt>
                <c:pt idx="1542">
                  <c:v>75600000</c:v>
                </c:pt>
                <c:pt idx="1543">
                  <c:v>42438300</c:v>
                </c:pt>
                <c:pt idx="1544">
                  <c:v>5501940</c:v>
                </c:pt>
                <c:pt idx="1545">
                  <c:v>75305995</c:v>
                </c:pt>
                <c:pt idx="1546">
                  <c:v>51600000</c:v>
                </c:pt>
                <c:pt idx="1547">
                  <c:v>96067179</c:v>
                </c:pt>
                <c:pt idx="1548">
                  <c:v>48169908</c:v>
                </c:pt>
                <c:pt idx="1549">
                  <c:v>13560960</c:v>
                </c:pt>
                <c:pt idx="1550">
                  <c:v>43984230</c:v>
                </c:pt>
                <c:pt idx="1551">
                  <c:v>8000000</c:v>
                </c:pt>
                <c:pt idx="1552">
                  <c:v>116866727</c:v>
                </c:pt>
                <c:pt idx="1553">
                  <c:v>57750000</c:v>
                </c:pt>
                <c:pt idx="1554">
                  <c:v>333658</c:v>
                </c:pt>
                <c:pt idx="1555">
                  <c:v>5923044</c:v>
                </c:pt>
                <c:pt idx="1556">
                  <c:v>53868030</c:v>
                </c:pt>
                <c:pt idx="1557">
                  <c:v>39659</c:v>
                </c:pt>
                <c:pt idx="1558">
                  <c:v>104354205</c:v>
                </c:pt>
                <c:pt idx="1559">
                  <c:v>7262288</c:v>
                </c:pt>
                <c:pt idx="1560">
                  <c:v>32230907</c:v>
                </c:pt>
                <c:pt idx="1561">
                  <c:v>57651794</c:v>
                </c:pt>
                <c:pt idx="1562">
                  <c:v>212285</c:v>
                </c:pt>
                <c:pt idx="1563">
                  <c:v>9694105</c:v>
                </c:pt>
                <c:pt idx="1564">
                  <c:v>72217000</c:v>
                </c:pt>
                <c:pt idx="1565">
                  <c:v>2882062</c:v>
                </c:pt>
                <c:pt idx="1566">
                  <c:v>4350774</c:v>
                </c:pt>
                <c:pt idx="1567">
                  <c:v>279282</c:v>
                </c:pt>
                <c:pt idx="1568">
                  <c:v>194568</c:v>
                </c:pt>
                <c:pt idx="1569">
                  <c:v>1646664</c:v>
                </c:pt>
                <c:pt idx="1570">
                  <c:v>2360184</c:v>
                </c:pt>
                <c:pt idx="1571">
                  <c:v>40363530</c:v>
                </c:pt>
                <c:pt idx="1572">
                  <c:v>22245861</c:v>
                </c:pt>
                <c:pt idx="1573">
                  <c:v>66950483</c:v>
                </c:pt>
                <c:pt idx="1574">
                  <c:v>59992760</c:v>
                </c:pt>
                <c:pt idx="1575">
                  <c:v>5228617</c:v>
                </c:pt>
                <c:pt idx="1576">
                  <c:v>11835</c:v>
                </c:pt>
                <c:pt idx="1577">
                  <c:v>6982680</c:v>
                </c:pt>
                <c:pt idx="1578">
                  <c:v>6387</c:v>
                </c:pt>
                <c:pt idx="1579">
                  <c:v>30628981</c:v>
                </c:pt>
                <c:pt idx="1580">
                  <c:v>3000000</c:v>
                </c:pt>
                <c:pt idx="1581">
                  <c:v>9821335</c:v>
                </c:pt>
                <c:pt idx="1582">
                  <c:v>30324946</c:v>
                </c:pt>
                <c:pt idx="1583">
                  <c:v>128505958</c:v>
                </c:pt>
                <c:pt idx="1584">
                  <c:v>9975684</c:v>
                </c:pt>
                <c:pt idx="1585">
                  <c:v>17278980</c:v>
                </c:pt>
                <c:pt idx="1586">
                  <c:v>30084</c:v>
                </c:pt>
                <c:pt idx="1587">
                  <c:v>98017</c:v>
                </c:pt>
                <c:pt idx="1588">
                  <c:v>49968653</c:v>
                </c:pt>
                <c:pt idx="1589">
                  <c:v>40557</c:v>
                </c:pt>
                <c:pt idx="1590">
                  <c:v>36658108</c:v>
                </c:pt>
                <c:pt idx="1591">
                  <c:v>4142507</c:v>
                </c:pt>
                <c:pt idx="1592">
                  <c:v>7001720</c:v>
                </c:pt>
                <c:pt idx="1593">
                  <c:v>22264487</c:v>
                </c:pt>
                <c:pt idx="1594">
                  <c:v>46729374</c:v>
                </c:pt>
                <c:pt idx="1595">
                  <c:v>1521</c:v>
                </c:pt>
                <c:pt idx="1596">
                  <c:v>4244155</c:v>
                </c:pt>
                <c:pt idx="1597">
                  <c:v>51109400</c:v>
                </c:pt>
                <c:pt idx="1598">
                  <c:v>126247</c:v>
                </c:pt>
                <c:pt idx="1599">
                  <c:v>71277420</c:v>
                </c:pt>
                <c:pt idx="1600">
                  <c:v>5895238</c:v>
                </c:pt>
                <c:pt idx="1601">
                  <c:v>379122</c:v>
                </c:pt>
                <c:pt idx="1602">
                  <c:v>52850</c:v>
                </c:pt>
                <c:pt idx="1603">
                  <c:v>6026908</c:v>
                </c:pt>
                <c:pt idx="1604">
                  <c:v>2301777</c:v>
                </c:pt>
                <c:pt idx="1605">
                  <c:v>4777007</c:v>
                </c:pt>
                <c:pt idx="1606">
                  <c:v>173066</c:v>
                </c:pt>
                <c:pt idx="1607">
                  <c:v>20339754</c:v>
                </c:pt>
                <c:pt idx="1608">
                  <c:v>110000082</c:v>
                </c:pt>
                <c:pt idx="1609">
                  <c:v>55762229</c:v>
                </c:pt>
                <c:pt idx="1610">
                  <c:v>13592872</c:v>
                </c:pt>
                <c:pt idx="1611">
                  <c:v>1950218</c:v>
                </c:pt>
                <c:pt idx="1612">
                  <c:v>2892582</c:v>
                </c:pt>
                <c:pt idx="1613">
                  <c:v>8026971</c:v>
                </c:pt>
                <c:pt idx="1614">
                  <c:v>66365290</c:v>
                </c:pt>
                <c:pt idx="1615">
                  <c:v>2199853</c:v>
                </c:pt>
                <c:pt idx="1616">
                  <c:v>7826</c:v>
                </c:pt>
                <c:pt idx="1617">
                  <c:v>14000000</c:v>
                </c:pt>
                <c:pt idx="1618">
                  <c:v>48546578</c:v>
                </c:pt>
                <c:pt idx="1619">
                  <c:v>144156464</c:v>
                </c:pt>
                <c:pt idx="1620">
                  <c:v>26096584</c:v>
                </c:pt>
                <c:pt idx="1621">
                  <c:v>70527</c:v>
                </c:pt>
                <c:pt idx="1622">
                  <c:v>32983713</c:v>
                </c:pt>
                <c:pt idx="1623">
                  <c:v>4356743</c:v>
                </c:pt>
                <c:pt idx="1624">
                  <c:v>265107</c:v>
                </c:pt>
                <c:pt idx="1625">
                  <c:v>100669</c:v>
                </c:pt>
                <c:pt idx="1626">
                  <c:v>13973532</c:v>
                </c:pt>
                <c:pt idx="1627">
                  <c:v>36497</c:v>
                </c:pt>
                <c:pt idx="1628">
                  <c:v>86897182</c:v>
                </c:pt>
                <c:pt idx="1629">
                  <c:v>86930411</c:v>
                </c:pt>
                <c:pt idx="1630">
                  <c:v>192467</c:v>
                </c:pt>
                <c:pt idx="1631">
                  <c:v>17314483</c:v>
                </c:pt>
                <c:pt idx="1632">
                  <c:v>40041683</c:v>
                </c:pt>
                <c:pt idx="1633">
                  <c:v>15447</c:v>
                </c:pt>
                <c:pt idx="1634">
                  <c:v>475000</c:v>
                </c:pt>
                <c:pt idx="1635">
                  <c:v>23978402</c:v>
                </c:pt>
                <c:pt idx="1636">
                  <c:v>5542025</c:v>
                </c:pt>
                <c:pt idx="1637">
                  <c:v>10397365</c:v>
                </c:pt>
                <c:pt idx="1638">
                  <c:v>181395380</c:v>
                </c:pt>
                <c:pt idx="1639">
                  <c:v>34308901</c:v>
                </c:pt>
                <c:pt idx="1640">
                  <c:v>38232624</c:v>
                </c:pt>
                <c:pt idx="1641">
                  <c:v>23993605</c:v>
                </c:pt>
                <c:pt idx="1642">
                  <c:v>4007792</c:v>
                </c:pt>
                <c:pt idx="1643">
                  <c:v>4814244</c:v>
                </c:pt>
                <c:pt idx="1644">
                  <c:v>185577</c:v>
                </c:pt>
                <c:pt idx="1645">
                  <c:v>535249</c:v>
                </c:pt>
                <c:pt idx="1646">
                  <c:v>1277257</c:v>
                </c:pt>
                <c:pt idx="1647">
                  <c:v>333976</c:v>
                </c:pt>
                <c:pt idx="1648">
                  <c:v>515005</c:v>
                </c:pt>
                <c:pt idx="1649">
                  <c:v>418268</c:v>
                </c:pt>
                <c:pt idx="1650">
                  <c:v>1276984</c:v>
                </c:pt>
                <c:pt idx="1651">
                  <c:v>8579684</c:v>
                </c:pt>
                <c:pt idx="1652">
                  <c:v>1332</c:v>
                </c:pt>
                <c:pt idx="1653">
                  <c:v>64172251</c:v>
                </c:pt>
                <c:pt idx="1654">
                  <c:v>112950721</c:v>
                </c:pt>
                <c:pt idx="1655">
                  <c:v>14249005</c:v>
                </c:pt>
                <c:pt idx="1656">
                  <c:v>11560259</c:v>
                </c:pt>
                <c:pt idx="1657">
                  <c:v>37566230</c:v>
                </c:pt>
                <c:pt idx="1658">
                  <c:v>64267897</c:v>
                </c:pt>
                <c:pt idx="1659">
                  <c:v>3071947</c:v>
                </c:pt>
                <c:pt idx="1660">
                  <c:v>33643461</c:v>
                </c:pt>
                <c:pt idx="1661">
                  <c:v>163245</c:v>
                </c:pt>
                <c:pt idx="1662">
                  <c:v>19539</c:v>
                </c:pt>
                <c:pt idx="1663">
                  <c:v>32178777</c:v>
                </c:pt>
                <c:pt idx="1664">
                  <c:v>6291602</c:v>
                </c:pt>
                <c:pt idx="1665">
                  <c:v>83400000</c:v>
                </c:pt>
                <c:pt idx="1666">
                  <c:v>11501093</c:v>
                </c:pt>
                <c:pt idx="1667">
                  <c:v>110029</c:v>
                </c:pt>
                <c:pt idx="1668">
                  <c:v>59379</c:v>
                </c:pt>
                <c:pt idx="1669">
                  <c:v>65535067</c:v>
                </c:pt>
                <c:pt idx="1670">
                  <c:v>14174654</c:v>
                </c:pt>
                <c:pt idx="1671">
                  <c:v>58936</c:v>
                </c:pt>
                <c:pt idx="1672">
                  <c:v>1243961</c:v>
                </c:pt>
                <c:pt idx="1673">
                  <c:v>120136047</c:v>
                </c:pt>
                <c:pt idx="1674">
                  <c:v>13367101</c:v>
                </c:pt>
                <c:pt idx="1675">
                  <c:v>49474048</c:v>
                </c:pt>
                <c:pt idx="1676">
                  <c:v>74608545</c:v>
                </c:pt>
                <c:pt idx="1677">
                  <c:v>25003072</c:v>
                </c:pt>
                <c:pt idx="1678">
                  <c:v>6373693</c:v>
                </c:pt>
                <c:pt idx="1679">
                  <c:v>14792779</c:v>
                </c:pt>
                <c:pt idx="1680">
                  <c:v>21210</c:v>
                </c:pt>
                <c:pt idx="1681">
                  <c:v>32014289</c:v>
                </c:pt>
                <c:pt idx="1682">
                  <c:v>17016190</c:v>
                </c:pt>
                <c:pt idx="1683">
                  <c:v>7137502</c:v>
                </c:pt>
                <c:pt idx="1684">
                  <c:v>9109322</c:v>
                </c:pt>
                <c:pt idx="1685">
                  <c:v>6471394</c:v>
                </c:pt>
                <c:pt idx="1686">
                  <c:v>16988996</c:v>
                </c:pt>
                <c:pt idx="1687">
                  <c:v>13019253</c:v>
                </c:pt>
                <c:pt idx="1688">
                  <c:v>442638</c:v>
                </c:pt>
                <c:pt idx="1689">
                  <c:v>75817994</c:v>
                </c:pt>
                <c:pt idx="1690">
                  <c:v>7362100</c:v>
                </c:pt>
                <c:pt idx="1691">
                  <c:v>110720</c:v>
                </c:pt>
                <c:pt idx="1692">
                  <c:v>4771000</c:v>
                </c:pt>
                <c:pt idx="1693">
                  <c:v>104077</c:v>
                </c:pt>
                <c:pt idx="1694">
                  <c:v>2300000</c:v>
                </c:pt>
                <c:pt idx="1695">
                  <c:v>8119205</c:v>
                </c:pt>
                <c:pt idx="1696">
                  <c:v>7764027</c:v>
                </c:pt>
                <c:pt idx="1697">
                  <c:v>32368960</c:v>
                </c:pt>
                <c:pt idx="1698">
                  <c:v>58715510</c:v>
                </c:pt>
                <c:pt idx="1699">
                  <c:v>29302097</c:v>
                </c:pt>
                <c:pt idx="1700">
                  <c:v>13235267</c:v>
                </c:pt>
                <c:pt idx="1701">
                  <c:v>9652000</c:v>
                </c:pt>
                <c:pt idx="1702">
                  <c:v>2223990</c:v>
                </c:pt>
                <c:pt idx="1703">
                  <c:v>313436</c:v>
                </c:pt>
                <c:pt idx="1704">
                  <c:v>4692814</c:v>
                </c:pt>
                <c:pt idx="1705">
                  <c:v>9639242</c:v>
                </c:pt>
                <c:pt idx="1706">
                  <c:v>15655665</c:v>
                </c:pt>
                <c:pt idx="1707">
                  <c:v>10824921</c:v>
                </c:pt>
                <c:pt idx="1708">
                  <c:v>13903262</c:v>
                </c:pt>
                <c:pt idx="1709">
                  <c:v>3325638</c:v>
                </c:pt>
                <c:pt idx="1710">
                  <c:v>90703745</c:v>
                </c:pt>
                <c:pt idx="1711">
                  <c:v>20916309</c:v>
                </c:pt>
                <c:pt idx="1712">
                  <c:v>8070311</c:v>
                </c:pt>
                <c:pt idx="1713">
                  <c:v>6719300</c:v>
                </c:pt>
                <c:pt idx="1714">
                  <c:v>598645</c:v>
                </c:pt>
                <c:pt idx="1715">
                  <c:v>11278</c:v>
                </c:pt>
                <c:pt idx="1716">
                  <c:v>21784432</c:v>
                </c:pt>
                <c:pt idx="1717">
                  <c:v>27281507</c:v>
                </c:pt>
                <c:pt idx="1718">
                  <c:v>5739376</c:v>
                </c:pt>
                <c:pt idx="1719">
                  <c:v>92823600</c:v>
                </c:pt>
                <c:pt idx="1720">
                  <c:v>87856565</c:v>
                </c:pt>
                <c:pt idx="1721">
                  <c:v>18621249</c:v>
                </c:pt>
                <c:pt idx="1722">
                  <c:v>24475193</c:v>
                </c:pt>
                <c:pt idx="1723">
                  <c:v>1752214</c:v>
                </c:pt>
                <c:pt idx="1724">
                  <c:v>92969824</c:v>
                </c:pt>
                <c:pt idx="1725">
                  <c:v>4922166</c:v>
                </c:pt>
                <c:pt idx="1726">
                  <c:v>110332737</c:v>
                </c:pt>
                <c:pt idx="1727">
                  <c:v>671240</c:v>
                </c:pt>
                <c:pt idx="1728">
                  <c:v>63826569</c:v>
                </c:pt>
                <c:pt idx="1729">
                  <c:v>17848322</c:v>
                </c:pt>
                <c:pt idx="1730">
                  <c:v>39442871</c:v>
                </c:pt>
                <c:pt idx="1731">
                  <c:v>4542775</c:v>
                </c:pt>
                <c:pt idx="1732">
                  <c:v>92900</c:v>
                </c:pt>
                <c:pt idx="1733">
                  <c:v>32553210</c:v>
                </c:pt>
                <c:pt idx="1734">
                  <c:v>15549702</c:v>
                </c:pt>
                <c:pt idx="1735">
                  <c:v>31487293</c:v>
                </c:pt>
                <c:pt idx="1736">
                  <c:v>24809547</c:v>
                </c:pt>
                <c:pt idx="1737">
                  <c:v>5844929</c:v>
                </c:pt>
                <c:pt idx="1738">
                  <c:v>136432</c:v>
                </c:pt>
                <c:pt idx="1739">
                  <c:v>277233</c:v>
                </c:pt>
                <c:pt idx="1740">
                  <c:v>4360548</c:v>
                </c:pt>
                <c:pt idx="1741">
                  <c:v>155972</c:v>
                </c:pt>
                <c:pt idx="1742">
                  <c:v>35231365</c:v>
                </c:pt>
                <c:pt idx="1743">
                  <c:v>100503</c:v>
                </c:pt>
                <c:pt idx="1744">
                  <c:v>638476</c:v>
                </c:pt>
                <c:pt idx="1745">
                  <c:v>110536</c:v>
                </c:pt>
                <c:pt idx="1746">
                  <c:v>28535768</c:v>
                </c:pt>
                <c:pt idx="1747">
                  <c:v>92362</c:v>
                </c:pt>
                <c:pt idx="1748">
                  <c:v>24430272</c:v>
                </c:pt>
                <c:pt idx="1749">
                  <c:v>161487252</c:v>
                </c:pt>
                <c:pt idx="1750">
                  <c:v>31585300</c:v>
                </c:pt>
                <c:pt idx="1751">
                  <c:v>22235901</c:v>
                </c:pt>
                <c:pt idx="1752">
                  <c:v>1573712</c:v>
                </c:pt>
                <c:pt idx="1753">
                  <c:v>15281286</c:v>
                </c:pt>
                <c:pt idx="1754">
                  <c:v>45162741</c:v>
                </c:pt>
                <c:pt idx="1755">
                  <c:v>18438149</c:v>
                </c:pt>
                <c:pt idx="1756">
                  <c:v>66600000</c:v>
                </c:pt>
                <c:pt idx="1757">
                  <c:v>1040879</c:v>
                </c:pt>
                <c:pt idx="1758">
                  <c:v>16702864</c:v>
                </c:pt>
                <c:pt idx="1759">
                  <c:v>7455447</c:v>
                </c:pt>
                <c:pt idx="1760">
                  <c:v>41709</c:v>
                </c:pt>
                <c:pt idx="1761">
                  <c:v>20035310</c:v>
                </c:pt>
                <c:pt idx="1762">
                  <c:v>17843379</c:v>
                </c:pt>
                <c:pt idx="1763">
                  <c:v>2104000</c:v>
                </c:pt>
                <c:pt idx="1764">
                  <c:v>10443316</c:v>
                </c:pt>
                <c:pt idx="1765">
                  <c:v>74158157</c:v>
                </c:pt>
                <c:pt idx="1766">
                  <c:v>13571817</c:v>
                </c:pt>
                <c:pt idx="1767">
                  <c:v>43792641</c:v>
                </c:pt>
                <c:pt idx="1768">
                  <c:v>154077</c:v>
                </c:pt>
                <c:pt idx="1769">
                  <c:v>4186931</c:v>
                </c:pt>
                <c:pt idx="1770">
                  <c:v>17292381</c:v>
                </c:pt>
                <c:pt idx="1771">
                  <c:v>3885134</c:v>
                </c:pt>
                <c:pt idx="1772">
                  <c:v>14018364</c:v>
                </c:pt>
                <c:pt idx="1773">
                  <c:v>5480318</c:v>
                </c:pt>
                <c:pt idx="1774">
                  <c:v>12055108</c:v>
                </c:pt>
                <c:pt idx="1775">
                  <c:v>130512915</c:v>
                </c:pt>
                <c:pt idx="1776">
                  <c:v>45857453</c:v>
                </c:pt>
                <c:pt idx="1777">
                  <c:v>12055</c:v>
                </c:pt>
                <c:pt idx="1778">
                  <c:v>19348</c:v>
                </c:pt>
                <c:pt idx="1779">
                  <c:v>10214013</c:v>
                </c:pt>
                <c:pt idx="1780">
                  <c:v>24788807</c:v>
                </c:pt>
                <c:pt idx="1781">
                  <c:v>1652472</c:v>
                </c:pt>
                <c:pt idx="1782">
                  <c:v>73326666</c:v>
                </c:pt>
                <c:pt idx="1783">
                  <c:v>2926565</c:v>
                </c:pt>
                <c:pt idx="1784">
                  <c:v>104148781</c:v>
                </c:pt>
                <c:pt idx="1785">
                  <c:v>114324072</c:v>
                </c:pt>
                <c:pt idx="1786">
                  <c:v>58401464</c:v>
                </c:pt>
                <c:pt idx="1787">
                  <c:v>10814185</c:v>
                </c:pt>
                <c:pt idx="1788">
                  <c:v>11675178</c:v>
                </c:pt>
                <c:pt idx="1789">
                  <c:v>14891000</c:v>
                </c:pt>
                <c:pt idx="1790">
                  <c:v>17596256</c:v>
                </c:pt>
                <c:pt idx="1791">
                  <c:v>4881867</c:v>
                </c:pt>
                <c:pt idx="1792">
                  <c:v>38624000</c:v>
                </c:pt>
                <c:pt idx="1793">
                  <c:v>4002955</c:v>
                </c:pt>
                <c:pt idx="1794">
                  <c:v>6239558</c:v>
                </c:pt>
                <c:pt idx="1795">
                  <c:v>80197993</c:v>
                </c:pt>
                <c:pt idx="1796">
                  <c:v>44540956</c:v>
                </c:pt>
                <c:pt idx="1797">
                  <c:v>55291815</c:v>
                </c:pt>
                <c:pt idx="1798">
                  <c:v>582024</c:v>
                </c:pt>
                <c:pt idx="1799">
                  <c:v>8786715</c:v>
                </c:pt>
                <c:pt idx="1800">
                  <c:v>13922211</c:v>
                </c:pt>
                <c:pt idx="1801">
                  <c:v>177840</c:v>
                </c:pt>
                <c:pt idx="1802">
                  <c:v>24792061</c:v>
                </c:pt>
                <c:pt idx="1803">
                  <c:v>28972187</c:v>
                </c:pt>
                <c:pt idx="1804">
                  <c:v>2964</c:v>
                </c:pt>
                <c:pt idx="1805">
                  <c:v>5306447</c:v>
                </c:pt>
                <c:pt idx="1806">
                  <c:v>5018450</c:v>
                </c:pt>
                <c:pt idx="1807">
                  <c:v>25675765</c:v>
                </c:pt>
                <c:pt idx="1808">
                  <c:v>64359</c:v>
                </c:pt>
                <c:pt idx="1809">
                  <c:v>39200000</c:v>
                </c:pt>
                <c:pt idx="1810">
                  <c:v>37879996</c:v>
                </c:pt>
                <c:pt idx="1811">
                  <c:v>163479795</c:v>
                </c:pt>
                <c:pt idx="1812">
                  <c:v>4919896</c:v>
                </c:pt>
                <c:pt idx="1813">
                  <c:v>118153533</c:v>
                </c:pt>
                <c:pt idx="1814">
                  <c:v>119500000</c:v>
                </c:pt>
                <c:pt idx="1815">
                  <c:v>5561</c:v>
                </c:pt>
                <c:pt idx="1816">
                  <c:v>37188667</c:v>
                </c:pt>
                <c:pt idx="1817">
                  <c:v>17536788</c:v>
                </c:pt>
                <c:pt idx="1818">
                  <c:v>17718223</c:v>
                </c:pt>
                <c:pt idx="1819">
                  <c:v>48114556</c:v>
                </c:pt>
                <c:pt idx="1820">
                  <c:v>298110</c:v>
                </c:pt>
                <c:pt idx="1821">
                  <c:v>34872293</c:v>
                </c:pt>
                <c:pt idx="1822">
                  <c:v>31155435</c:v>
                </c:pt>
                <c:pt idx="1823">
                  <c:v>10305534</c:v>
                </c:pt>
                <c:pt idx="1824">
                  <c:v>611709</c:v>
                </c:pt>
                <c:pt idx="1825">
                  <c:v>4308981</c:v>
                </c:pt>
                <c:pt idx="1826">
                  <c:v>35688</c:v>
                </c:pt>
                <c:pt idx="1827">
                  <c:v>54724272</c:v>
                </c:pt>
                <c:pt idx="1828">
                  <c:v>17096053</c:v>
                </c:pt>
                <c:pt idx="1829">
                  <c:v>30400000</c:v>
                </c:pt>
                <c:pt idx="1830">
                  <c:v>10198766</c:v>
                </c:pt>
                <c:pt idx="1831">
                  <c:v>29247405</c:v>
                </c:pt>
                <c:pt idx="1832">
                  <c:v>900926</c:v>
                </c:pt>
                <c:pt idx="1833">
                  <c:v>20380</c:v>
                </c:pt>
                <c:pt idx="1834">
                  <c:v>48430</c:v>
                </c:pt>
                <c:pt idx="1835">
                  <c:v>59475623</c:v>
                </c:pt>
                <c:pt idx="1836">
                  <c:v>10097096</c:v>
                </c:pt>
                <c:pt idx="1837">
                  <c:v>200803</c:v>
                </c:pt>
                <c:pt idx="1838">
                  <c:v>5694308</c:v>
                </c:pt>
                <c:pt idx="1839">
                  <c:v>2426851</c:v>
                </c:pt>
                <c:pt idx="1840">
                  <c:v>15155772</c:v>
                </c:pt>
                <c:pt idx="1841">
                  <c:v>20627372</c:v>
                </c:pt>
                <c:pt idx="1842">
                  <c:v>138614544</c:v>
                </c:pt>
                <c:pt idx="1843">
                  <c:v>4693919</c:v>
                </c:pt>
                <c:pt idx="1844">
                  <c:v>64001297</c:v>
                </c:pt>
                <c:pt idx="1845">
                  <c:v>49002815</c:v>
                </c:pt>
                <c:pt idx="1846">
                  <c:v>6241697</c:v>
                </c:pt>
                <c:pt idx="1847">
                  <c:v>30259652</c:v>
                </c:pt>
                <c:pt idx="1848">
                  <c:v>36037909</c:v>
                </c:pt>
                <c:pt idx="1849">
                  <c:v>19281235</c:v>
                </c:pt>
                <c:pt idx="1850">
                  <c:v>60573641</c:v>
                </c:pt>
                <c:pt idx="1851">
                  <c:v>2800000</c:v>
                </c:pt>
                <c:pt idx="1852">
                  <c:v>56816662</c:v>
                </c:pt>
                <c:pt idx="1853">
                  <c:v>8828771</c:v>
                </c:pt>
                <c:pt idx="1854">
                  <c:v>68218041</c:v>
                </c:pt>
                <c:pt idx="1855">
                  <c:v>59573085</c:v>
                </c:pt>
                <c:pt idx="1856">
                  <c:v>36830057</c:v>
                </c:pt>
                <c:pt idx="1857">
                  <c:v>105500000</c:v>
                </c:pt>
                <c:pt idx="1858">
                  <c:v>68525609</c:v>
                </c:pt>
                <c:pt idx="1859">
                  <c:v>38543473</c:v>
                </c:pt>
                <c:pt idx="1860">
                  <c:v>17071230</c:v>
                </c:pt>
                <c:pt idx="1861">
                  <c:v>17010646</c:v>
                </c:pt>
                <c:pt idx="1862">
                  <c:v>26049082</c:v>
                </c:pt>
                <c:pt idx="1863">
                  <c:v>1744858</c:v>
                </c:pt>
                <c:pt idx="1864">
                  <c:v>3034181</c:v>
                </c:pt>
                <c:pt idx="1865">
                  <c:v>1977544</c:v>
                </c:pt>
                <c:pt idx="1866">
                  <c:v>32416109</c:v>
                </c:pt>
                <c:pt idx="1867">
                  <c:v>1247453</c:v>
                </c:pt>
                <c:pt idx="1868">
                  <c:v>21005329</c:v>
                </c:pt>
                <c:pt idx="1869">
                  <c:v>16101109</c:v>
                </c:pt>
                <c:pt idx="1870">
                  <c:v>121697350</c:v>
                </c:pt>
                <c:pt idx="1871">
                  <c:v>8735529</c:v>
                </c:pt>
                <c:pt idx="1872">
                  <c:v>32095318</c:v>
                </c:pt>
                <c:pt idx="1873">
                  <c:v>16300302</c:v>
                </c:pt>
                <c:pt idx="1874">
                  <c:v>32391374</c:v>
                </c:pt>
                <c:pt idx="1875">
                  <c:v>3559990</c:v>
                </c:pt>
                <c:pt idx="1876">
                  <c:v>51431160</c:v>
                </c:pt>
                <c:pt idx="1877">
                  <c:v>101736215</c:v>
                </c:pt>
                <c:pt idx="1878">
                  <c:v>1060591</c:v>
                </c:pt>
                <c:pt idx="1879">
                  <c:v>306715</c:v>
                </c:pt>
                <c:pt idx="1880">
                  <c:v>37606</c:v>
                </c:pt>
                <c:pt idx="1881">
                  <c:v>4193025</c:v>
                </c:pt>
                <c:pt idx="1882">
                  <c:v>100448498</c:v>
                </c:pt>
                <c:pt idx="1883">
                  <c:v>88658172</c:v>
                </c:pt>
                <c:pt idx="1884">
                  <c:v>37788228</c:v>
                </c:pt>
                <c:pt idx="1885">
                  <c:v>3029081</c:v>
                </c:pt>
                <c:pt idx="1886">
                  <c:v>48291624</c:v>
                </c:pt>
                <c:pt idx="1887">
                  <c:v>56127162</c:v>
                </c:pt>
                <c:pt idx="1888">
                  <c:v>52580895</c:v>
                </c:pt>
                <c:pt idx="1889">
                  <c:v>4006906</c:v>
                </c:pt>
                <c:pt idx="1890">
                  <c:v>89808372</c:v>
                </c:pt>
                <c:pt idx="1891">
                  <c:v>5308707</c:v>
                </c:pt>
                <c:pt idx="1892">
                  <c:v>241437427</c:v>
                </c:pt>
                <c:pt idx="1893">
                  <c:v>22526144</c:v>
                </c:pt>
                <c:pt idx="1894">
                  <c:v>4584</c:v>
                </c:pt>
                <c:pt idx="1895">
                  <c:v>2025238</c:v>
                </c:pt>
                <c:pt idx="1896">
                  <c:v>7563670</c:v>
                </c:pt>
                <c:pt idx="1897">
                  <c:v>9123834</c:v>
                </c:pt>
                <c:pt idx="1898">
                  <c:v>17791031</c:v>
                </c:pt>
                <c:pt idx="1899">
                  <c:v>38087756</c:v>
                </c:pt>
                <c:pt idx="1900">
                  <c:v>5516708</c:v>
                </c:pt>
                <c:pt idx="1901">
                  <c:v>7881335</c:v>
                </c:pt>
                <c:pt idx="1902">
                  <c:v>63319509</c:v>
                </c:pt>
                <c:pt idx="1903">
                  <c:v>7774730</c:v>
                </c:pt>
                <c:pt idx="1904">
                  <c:v>7888703</c:v>
                </c:pt>
                <c:pt idx="1905">
                  <c:v>37101011</c:v>
                </c:pt>
                <c:pt idx="1906">
                  <c:v>128769345</c:v>
                </c:pt>
                <c:pt idx="1907">
                  <c:v>6851969</c:v>
                </c:pt>
                <c:pt idx="1908">
                  <c:v>27067160</c:v>
                </c:pt>
                <c:pt idx="1909">
                  <c:v>13558739</c:v>
                </c:pt>
                <c:pt idx="1910">
                  <c:v>695229</c:v>
                </c:pt>
                <c:pt idx="1911">
                  <c:v>16964743</c:v>
                </c:pt>
                <c:pt idx="1912">
                  <c:v>37939782</c:v>
                </c:pt>
                <c:pt idx="1913">
                  <c:v>14208384</c:v>
                </c:pt>
                <c:pt idx="1914">
                  <c:v>32122249</c:v>
                </c:pt>
                <c:pt idx="1915">
                  <c:v>21564616</c:v>
                </c:pt>
                <c:pt idx="1916">
                  <c:v>60338891</c:v>
                </c:pt>
                <c:pt idx="1917">
                  <c:v>1050600</c:v>
                </c:pt>
                <c:pt idx="1918">
                  <c:v>150315155</c:v>
                </c:pt>
                <c:pt idx="1919">
                  <c:v>15062898</c:v>
                </c:pt>
                <c:pt idx="1920">
                  <c:v>10569071</c:v>
                </c:pt>
                <c:pt idx="1921">
                  <c:v>15427192</c:v>
                </c:pt>
                <c:pt idx="1922">
                  <c:v>4170647</c:v>
                </c:pt>
                <c:pt idx="1923">
                  <c:v>22913677</c:v>
                </c:pt>
                <c:pt idx="1924">
                  <c:v>100289690</c:v>
                </c:pt>
                <c:pt idx="1925">
                  <c:v>11798</c:v>
                </c:pt>
                <c:pt idx="1926">
                  <c:v>39514713</c:v>
                </c:pt>
                <c:pt idx="1927">
                  <c:v>371081</c:v>
                </c:pt>
                <c:pt idx="1928">
                  <c:v>143492840</c:v>
                </c:pt>
                <c:pt idx="1929">
                  <c:v>95001351</c:v>
                </c:pt>
                <c:pt idx="1930">
                  <c:v>126203320</c:v>
                </c:pt>
                <c:pt idx="1931">
                  <c:v>7292175</c:v>
                </c:pt>
                <c:pt idx="1932">
                  <c:v>81200000</c:v>
                </c:pt>
                <c:pt idx="1933">
                  <c:v>19351569</c:v>
                </c:pt>
                <c:pt idx="1934">
                  <c:v>10515579</c:v>
                </c:pt>
                <c:pt idx="1935">
                  <c:v>9449219</c:v>
                </c:pt>
                <c:pt idx="1936">
                  <c:v>4394936</c:v>
                </c:pt>
                <c:pt idx="1937">
                  <c:v>322157</c:v>
                </c:pt>
                <c:pt idx="1938">
                  <c:v>4505922</c:v>
                </c:pt>
                <c:pt idx="1939">
                  <c:v>60154431</c:v>
                </c:pt>
                <c:pt idx="1940">
                  <c:v>5359774</c:v>
                </c:pt>
                <c:pt idx="1941">
                  <c:v>703</c:v>
                </c:pt>
                <c:pt idx="1942">
                  <c:v>1474508</c:v>
                </c:pt>
                <c:pt idx="1943">
                  <c:v>12570442</c:v>
                </c:pt>
                <c:pt idx="1944">
                  <c:v>9658370</c:v>
                </c:pt>
                <c:pt idx="1945">
                  <c:v>766487</c:v>
                </c:pt>
                <c:pt idx="1946">
                  <c:v>88915214</c:v>
                </c:pt>
                <c:pt idx="1947">
                  <c:v>1325073</c:v>
                </c:pt>
                <c:pt idx="1948">
                  <c:v>16667084</c:v>
                </c:pt>
                <c:pt idx="1949">
                  <c:v>38176108</c:v>
                </c:pt>
                <c:pt idx="1950">
                  <c:v>18535191</c:v>
                </c:pt>
                <c:pt idx="1951">
                  <c:v>27141959</c:v>
                </c:pt>
                <c:pt idx="1952">
                  <c:v>100292856</c:v>
                </c:pt>
                <c:pt idx="1953">
                  <c:v>8586376</c:v>
                </c:pt>
                <c:pt idx="1954">
                  <c:v>71500556</c:v>
                </c:pt>
                <c:pt idx="1955">
                  <c:v>2331318</c:v>
                </c:pt>
                <c:pt idx="1956">
                  <c:v>3950294</c:v>
                </c:pt>
                <c:pt idx="1957">
                  <c:v>24138847</c:v>
                </c:pt>
                <c:pt idx="1958">
                  <c:v>56631572</c:v>
                </c:pt>
                <c:pt idx="1959">
                  <c:v>22200000</c:v>
                </c:pt>
                <c:pt idx="1960">
                  <c:v>464655</c:v>
                </c:pt>
                <c:pt idx="1961">
                  <c:v>10561238</c:v>
                </c:pt>
                <c:pt idx="1962">
                  <c:v>173381405</c:v>
                </c:pt>
                <c:pt idx="1963">
                  <c:v>2711210</c:v>
                </c:pt>
                <c:pt idx="1964">
                  <c:v>110222438</c:v>
                </c:pt>
                <c:pt idx="1965">
                  <c:v>27900000</c:v>
                </c:pt>
                <c:pt idx="1966">
                  <c:v>2856622</c:v>
                </c:pt>
                <c:pt idx="1967">
                  <c:v>11043445</c:v>
                </c:pt>
                <c:pt idx="1968">
                  <c:v>31179516</c:v>
                </c:pt>
                <c:pt idx="1969">
                  <c:v>39852</c:v>
                </c:pt>
                <c:pt idx="1970">
                  <c:v>7022940</c:v>
                </c:pt>
                <c:pt idx="1971">
                  <c:v>86049418</c:v>
                </c:pt>
                <c:pt idx="1972">
                  <c:v>47124400</c:v>
                </c:pt>
                <c:pt idx="1973">
                  <c:v>100358</c:v>
                </c:pt>
                <c:pt idx="1974">
                  <c:v>150056505</c:v>
                </c:pt>
                <c:pt idx="1975">
                  <c:v>16699684</c:v>
                </c:pt>
                <c:pt idx="1976">
                  <c:v>27338033</c:v>
                </c:pt>
                <c:pt idx="1977">
                  <c:v>1768416</c:v>
                </c:pt>
                <c:pt idx="1978">
                  <c:v>6923891</c:v>
                </c:pt>
                <c:pt idx="1979">
                  <c:v>48237389</c:v>
                </c:pt>
                <c:pt idx="1980">
                  <c:v>8378141</c:v>
                </c:pt>
                <c:pt idx="1981">
                  <c:v>11614236</c:v>
                </c:pt>
                <c:pt idx="1982">
                  <c:v>144833357</c:v>
                </c:pt>
                <c:pt idx="1983">
                  <c:v>1046166</c:v>
                </c:pt>
                <c:pt idx="1984">
                  <c:v>43022524</c:v>
                </c:pt>
                <c:pt idx="1985">
                  <c:v>7574066</c:v>
                </c:pt>
                <c:pt idx="1986">
                  <c:v>4131640</c:v>
                </c:pt>
                <c:pt idx="1987">
                  <c:v>56044241</c:v>
                </c:pt>
                <c:pt idx="1988">
                  <c:v>24629916</c:v>
                </c:pt>
                <c:pt idx="1989">
                  <c:v>84136909</c:v>
                </c:pt>
                <c:pt idx="1990">
                  <c:v>9430988</c:v>
                </c:pt>
                <c:pt idx="1991">
                  <c:v>60057639</c:v>
                </c:pt>
                <c:pt idx="1992">
                  <c:v>68353550</c:v>
                </c:pt>
                <c:pt idx="1993">
                  <c:v>353743</c:v>
                </c:pt>
                <c:pt idx="1994">
                  <c:v>13383737</c:v>
                </c:pt>
                <c:pt idx="1995">
                  <c:v>39800000</c:v>
                </c:pt>
                <c:pt idx="1996">
                  <c:v>22734486</c:v>
                </c:pt>
                <c:pt idx="1997">
                  <c:v>1943649</c:v>
                </c:pt>
                <c:pt idx="1998">
                  <c:v>22770864</c:v>
                </c:pt>
                <c:pt idx="1999">
                  <c:v>14252830</c:v>
                </c:pt>
                <c:pt idx="2000">
                  <c:v>42592530</c:v>
                </c:pt>
                <c:pt idx="2001">
                  <c:v>35565975</c:v>
                </c:pt>
                <c:pt idx="2002">
                  <c:v>148383780</c:v>
                </c:pt>
                <c:pt idx="2003">
                  <c:v>58255287</c:v>
                </c:pt>
                <c:pt idx="2004">
                  <c:v>15464026</c:v>
                </c:pt>
                <c:pt idx="2005">
                  <c:v>2938208</c:v>
                </c:pt>
                <c:pt idx="2006">
                  <c:v>10429707</c:v>
                </c:pt>
                <c:pt idx="2007">
                  <c:v>43894863</c:v>
                </c:pt>
                <c:pt idx="2008">
                  <c:v>8662318</c:v>
                </c:pt>
                <c:pt idx="2009">
                  <c:v>295468</c:v>
                </c:pt>
                <c:pt idx="2010">
                  <c:v>57176582</c:v>
                </c:pt>
                <c:pt idx="2011">
                  <c:v>18381787</c:v>
                </c:pt>
                <c:pt idx="2012">
                  <c:v>105943</c:v>
                </c:pt>
                <c:pt idx="2013">
                  <c:v>795126</c:v>
                </c:pt>
                <c:pt idx="2014">
                  <c:v>95016</c:v>
                </c:pt>
                <c:pt idx="2015">
                  <c:v>11797927</c:v>
                </c:pt>
                <c:pt idx="2016">
                  <c:v>30306281</c:v>
                </c:pt>
                <c:pt idx="2017">
                  <c:v>10246600</c:v>
                </c:pt>
                <c:pt idx="2018">
                  <c:v>61112916</c:v>
                </c:pt>
                <c:pt idx="2019">
                  <c:v>57262492</c:v>
                </c:pt>
                <c:pt idx="2020">
                  <c:v>16323969</c:v>
                </c:pt>
                <c:pt idx="2021">
                  <c:v>10544143</c:v>
                </c:pt>
                <c:pt idx="2022">
                  <c:v>389804</c:v>
                </c:pt>
                <c:pt idx="2023">
                  <c:v>8500000</c:v>
                </c:pt>
                <c:pt idx="2024">
                  <c:v>66359959</c:v>
                </c:pt>
                <c:pt idx="2025">
                  <c:v>16831505</c:v>
                </c:pt>
                <c:pt idx="2026">
                  <c:v>101228</c:v>
                </c:pt>
                <c:pt idx="2027">
                  <c:v>3247816</c:v>
                </c:pt>
                <c:pt idx="2028">
                  <c:v>120776832</c:v>
                </c:pt>
                <c:pt idx="2029">
                  <c:v>33860010</c:v>
                </c:pt>
                <c:pt idx="2030">
                  <c:v>60269340</c:v>
                </c:pt>
                <c:pt idx="2031">
                  <c:v>109993847</c:v>
                </c:pt>
                <c:pt idx="2032">
                  <c:v>9203192</c:v>
                </c:pt>
                <c:pt idx="2033">
                  <c:v>70163652</c:v>
                </c:pt>
                <c:pt idx="2034">
                  <c:v>73701902</c:v>
                </c:pt>
                <c:pt idx="2035">
                  <c:v>19294901</c:v>
                </c:pt>
                <c:pt idx="2036">
                  <c:v>52691009</c:v>
                </c:pt>
                <c:pt idx="2037">
                  <c:v>106593296</c:v>
                </c:pt>
                <c:pt idx="2038">
                  <c:v>12181484</c:v>
                </c:pt>
                <c:pt idx="2039">
                  <c:v>56007</c:v>
                </c:pt>
                <c:pt idx="2040">
                  <c:v>12282677</c:v>
                </c:pt>
                <c:pt idx="2041">
                  <c:v>104257</c:v>
                </c:pt>
                <c:pt idx="2042">
                  <c:v>4681503</c:v>
                </c:pt>
                <c:pt idx="2043">
                  <c:v>51432423</c:v>
                </c:pt>
                <c:pt idx="2044">
                  <c:v>92191</c:v>
                </c:pt>
                <c:pt idx="2045">
                  <c:v>14358033</c:v>
                </c:pt>
                <c:pt idx="2046">
                  <c:v>25584685</c:v>
                </c:pt>
                <c:pt idx="2047">
                  <c:v>37882551</c:v>
                </c:pt>
                <c:pt idx="2048">
                  <c:v>7059537</c:v>
                </c:pt>
                <c:pt idx="2049">
                  <c:v>22770</c:v>
                </c:pt>
                <c:pt idx="2050">
                  <c:v>33472850</c:v>
                </c:pt>
                <c:pt idx="2051">
                  <c:v>16930185</c:v>
                </c:pt>
                <c:pt idx="2052">
                  <c:v>13464388</c:v>
                </c:pt>
                <c:pt idx="2053">
                  <c:v>302204</c:v>
                </c:pt>
                <c:pt idx="2054">
                  <c:v>11883495</c:v>
                </c:pt>
                <c:pt idx="2055">
                  <c:v>274385</c:v>
                </c:pt>
                <c:pt idx="2056">
                  <c:v>113502246</c:v>
                </c:pt>
                <c:pt idx="2057">
                  <c:v>63034755</c:v>
                </c:pt>
                <c:pt idx="2058">
                  <c:v>59617068</c:v>
                </c:pt>
                <c:pt idx="2059">
                  <c:v>14983572</c:v>
                </c:pt>
                <c:pt idx="2060">
                  <c:v>2077046</c:v>
                </c:pt>
                <c:pt idx="2061">
                  <c:v>127144</c:v>
                </c:pt>
                <c:pt idx="2062">
                  <c:v>125169</c:v>
                </c:pt>
                <c:pt idx="2063">
                  <c:v>34963967</c:v>
                </c:pt>
                <c:pt idx="2064">
                  <c:v>52528330</c:v>
                </c:pt>
                <c:pt idx="2065">
                  <c:v>48637684</c:v>
                </c:pt>
                <c:pt idx="2066">
                  <c:v>902835</c:v>
                </c:pt>
                <c:pt idx="2067">
                  <c:v>55461307</c:v>
                </c:pt>
                <c:pt idx="2068">
                  <c:v>25339117</c:v>
                </c:pt>
                <c:pt idx="2069">
                  <c:v>100328194</c:v>
                </c:pt>
                <c:pt idx="2070">
                  <c:v>2708188</c:v>
                </c:pt>
                <c:pt idx="2071">
                  <c:v>11694528</c:v>
                </c:pt>
                <c:pt idx="2072">
                  <c:v>71904</c:v>
                </c:pt>
                <c:pt idx="2073">
                  <c:v>26539321</c:v>
                </c:pt>
                <c:pt idx="2074">
                  <c:v>63536011</c:v>
                </c:pt>
                <c:pt idx="2075">
                  <c:v>73023275</c:v>
                </c:pt>
                <c:pt idx="2076">
                  <c:v>35096190</c:v>
                </c:pt>
                <c:pt idx="2077">
                  <c:v>31937</c:v>
                </c:pt>
                <c:pt idx="2078">
                  <c:v>20186</c:v>
                </c:pt>
                <c:pt idx="2079">
                  <c:v>12561</c:v>
                </c:pt>
                <c:pt idx="2080">
                  <c:v>12902790</c:v>
                </c:pt>
                <c:pt idx="2081">
                  <c:v>428535</c:v>
                </c:pt>
                <c:pt idx="2082">
                  <c:v>1227508</c:v>
                </c:pt>
                <c:pt idx="2083">
                  <c:v>11529368</c:v>
                </c:pt>
                <c:pt idx="2084">
                  <c:v>18488314</c:v>
                </c:pt>
                <c:pt idx="2085">
                  <c:v>84518155</c:v>
                </c:pt>
                <c:pt idx="2086">
                  <c:v>44667095</c:v>
                </c:pt>
                <c:pt idx="2087">
                  <c:v>7204138</c:v>
                </c:pt>
                <c:pt idx="2088">
                  <c:v>22525921</c:v>
                </c:pt>
                <c:pt idx="2089">
                  <c:v>18439082</c:v>
                </c:pt>
                <c:pt idx="2090">
                  <c:v>163591</c:v>
                </c:pt>
                <c:pt idx="2091">
                  <c:v>50752337</c:v>
                </c:pt>
                <c:pt idx="2092">
                  <c:v>513836</c:v>
                </c:pt>
                <c:pt idx="2093">
                  <c:v>16247775</c:v>
                </c:pt>
                <c:pt idx="2094">
                  <c:v>19900000</c:v>
                </c:pt>
                <c:pt idx="2095">
                  <c:v>9801782</c:v>
                </c:pt>
                <c:pt idx="2096">
                  <c:v>6851636</c:v>
                </c:pt>
                <c:pt idx="2097">
                  <c:v>15408822</c:v>
                </c:pt>
                <c:pt idx="2098">
                  <c:v>40566655</c:v>
                </c:pt>
                <c:pt idx="2099">
                  <c:v>242589580</c:v>
                </c:pt>
                <c:pt idx="2100">
                  <c:v>13650738</c:v>
                </c:pt>
                <c:pt idx="2101">
                  <c:v>12189514</c:v>
                </c:pt>
                <c:pt idx="2102">
                  <c:v>98711404</c:v>
                </c:pt>
                <c:pt idx="2103">
                  <c:v>9714482</c:v>
                </c:pt>
                <c:pt idx="2104">
                  <c:v>2506446</c:v>
                </c:pt>
                <c:pt idx="2105">
                  <c:v>35000629</c:v>
                </c:pt>
                <c:pt idx="2106">
                  <c:v>70906973</c:v>
                </c:pt>
                <c:pt idx="2107">
                  <c:v>133668525</c:v>
                </c:pt>
                <c:pt idx="2108">
                  <c:v>1631839</c:v>
                </c:pt>
                <c:pt idx="2109">
                  <c:v>50213619</c:v>
                </c:pt>
                <c:pt idx="2110">
                  <c:v>14108518</c:v>
                </c:pt>
                <c:pt idx="2111">
                  <c:v>220234</c:v>
                </c:pt>
                <c:pt idx="2112">
                  <c:v>6350058</c:v>
                </c:pt>
                <c:pt idx="2113">
                  <c:v>59889948</c:v>
                </c:pt>
                <c:pt idx="2114">
                  <c:v>46012734</c:v>
                </c:pt>
                <c:pt idx="2115">
                  <c:v>82931301</c:v>
                </c:pt>
                <c:pt idx="2116">
                  <c:v>12995673</c:v>
                </c:pt>
                <c:pt idx="2117">
                  <c:v>67266300</c:v>
                </c:pt>
                <c:pt idx="2118">
                  <c:v>60328558</c:v>
                </c:pt>
                <c:pt idx="2119">
                  <c:v>1984378</c:v>
                </c:pt>
                <c:pt idx="2120">
                  <c:v>88200225</c:v>
                </c:pt>
                <c:pt idx="2121">
                  <c:v>6643</c:v>
                </c:pt>
                <c:pt idx="2122">
                  <c:v>34017854</c:v>
                </c:pt>
                <c:pt idx="2123">
                  <c:v>1111615</c:v>
                </c:pt>
                <c:pt idx="2124">
                  <c:v>231417</c:v>
                </c:pt>
                <c:pt idx="2125">
                  <c:v>27758465</c:v>
                </c:pt>
                <c:pt idx="2126">
                  <c:v>8025872</c:v>
                </c:pt>
                <c:pt idx="2127">
                  <c:v>93307796</c:v>
                </c:pt>
                <c:pt idx="2128">
                  <c:v>80276912</c:v>
                </c:pt>
                <c:pt idx="2129">
                  <c:v>31452765</c:v>
                </c:pt>
                <c:pt idx="2130">
                  <c:v>64149837</c:v>
                </c:pt>
                <c:pt idx="2131">
                  <c:v>167780960</c:v>
                </c:pt>
                <c:pt idx="2132">
                  <c:v>93607673</c:v>
                </c:pt>
                <c:pt idx="2133">
                  <c:v>101978840</c:v>
                </c:pt>
                <c:pt idx="2134">
                  <c:v>75074950</c:v>
                </c:pt>
                <c:pt idx="2135">
                  <c:v>11169531</c:v>
                </c:pt>
                <c:pt idx="2136">
                  <c:v>3151130</c:v>
                </c:pt>
                <c:pt idx="2137">
                  <c:v>7993039</c:v>
                </c:pt>
                <c:pt idx="2138">
                  <c:v>23106</c:v>
                </c:pt>
                <c:pt idx="2139">
                  <c:v>32853640</c:v>
                </c:pt>
                <c:pt idx="2140">
                  <c:v>26781723</c:v>
                </c:pt>
                <c:pt idx="2141">
                  <c:v>13214030</c:v>
                </c:pt>
                <c:pt idx="2142">
                  <c:v>16842303</c:v>
                </c:pt>
                <c:pt idx="2143">
                  <c:v>17797316</c:v>
                </c:pt>
                <c:pt idx="2144">
                  <c:v>162001186</c:v>
                </c:pt>
                <c:pt idx="2145">
                  <c:v>79566871</c:v>
                </c:pt>
                <c:pt idx="2146">
                  <c:v>14793904</c:v>
                </c:pt>
                <c:pt idx="2147">
                  <c:v>25266129</c:v>
                </c:pt>
                <c:pt idx="2148">
                  <c:v>38747385</c:v>
                </c:pt>
                <c:pt idx="2149">
                  <c:v>4239767</c:v>
                </c:pt>
                <c:pt idx="2150">
                  <c:v>33864342</c:v>
                </c:pt>
                <c:pt idx="2151">
                  <c:v>15593</c:v>
                </c:pt>
                <c:pt idx="2152">
                  <c:v>59847242</c:v>
                </c:pt>
                <c:pt idx="2153">
                  <c:v>44134898</c:v>
                </c:pt>
                <c:pt idx="2154">
                  <c:v>254455986</c:v>
                </c:pt>
                <c:pt idx="2155">
                  <c:v>6409206</c:v>
                </c:pt>
                <c:pt idx="2156">
                  <c:v>1250798</c:v>
                </c:pt>
                <c:pt idx="2157">
                  <c:v>12469811</c:v>
                </c:pt>
                <c:pt idx="2158">
                  <c:v>25277561</c:v>
                </c:pt>
                <c:pt idx="2159">
                  <c:v>1281176</c:v>
                </c:pt>
                <c:pt idx="2160">
                  <c:v>1821983</c:v>
                </c:pt>
                <c:pt idx="2161">
                  <c:v>80360866</c:v>
                </c:pt>
                <c:pt idx="2162">
                  <c:v>28837115</c:v>
                </c:pt>
                <c:pt idx="2163">
                  <c:v>37035515</c:v>
                </c:pt>
                <c:pt idx="2164">
                  <c:v>13395939</c:v>
                </c:pt>
                <c:pt idx="2165">
                  <c:v>206400</c:v>
                </c:pt>
                <c:pt idx="2166">
                  <c:v>75078</c:v>
                </c:pt>
                <c:pt idx="2167">
                  <c:v>106694016</c:v>
                </c:pt>
                <c:pt idx="2168">
                  <c:v>53133888</c:v>
                </c:pt>
                <c:pt idx="2169">
                  <c:v>29580087</c:v>
                </c:pt>
                <c:pt idx="2170">
                  <c:v>17474107</c:v>
                </c:pt>
                <c:pt idx="2171">
                  <c:v>14879556</c:v>
                </c:pt>
                <c:pt idx="2172">
                  <c:v>28435406</c:v>
                </c:pt>
                <c:pt idx="2173">
                  <c:v>285761243</c:v>
                </c:pt>
                <c:pt idx="2174">
                  <c:v>17518220</c:v>
                </c:pt>
                <c:pt idx="2175">
                  <c:v>17324744</c:v>
                </c:pt>
                <c:pt idx="2176">
                  <c:v>4235837</c:v>
                </c:pt>
                <c:pt idx="2177">
                  <c:v>14448589</c:v>
                </c:pt>
                <c:pt idx="2178">
                  <c:v>11034436</c:v>
                </c:pt>
                <c:pt idx="2179">
                  <c:v>20246959</c:v>
                </c:pt>
                <c:pt idx="2180">
                  <c:v>41382841</c:v>
                </c:pt>
                <c:pt idx="2181">
                  <c:v>23000</c:v>
                </c:pt>
                <c:pt idx="2182">
                  <c:v>7496522</c:v>
                </c:pt>
                <c:pt idx="2183">
                  <c:v>6061759</c:v>
                </c:pt>
                <c:pt idx="2184">
                  <c:v>105444419</c:v>
                </c:pt>
                <c:pt idx="2185">
                  <c:v>125603360</c:v>
                </c:pt>
                <c:pt idx="2186">
                  <c:v>21501098</c:v>
                </c:pt>
                <c:pt idx="2187">
                  <c:v>60400856</c:v>
                </c:pt>
                <c:pt idx="2188">
                  <c:v>34290142</c:v>
                </c:pt>
                <c:pt idx="2189">
                  <c:v>252652</c:v>
                </c:pt>
                <c:pt idx="2190">
                  <c:v>1530535</c:v>
                </c:pt>
                <c:pt idx="2191">
                  <c:v>18595716</c:v>
                </c:pt>
                <c:pt idx="2192">
                  <c:v>7739049</c:v>
                </c:pt>
                <c:pt idx="2193">
                  <c:v>6670712</c:v>
                </c:pt>
                <c:pt idx="2194">
                  <c:v>1789892</c:v>
                </c:pt>
                <c:pt idx="2195">
                  <c:v>58422650</c:v>
                </c:pt>
                <c:pt idx="2196">
                  <c:v>42071069</c:v>
                </c:pt>
                <c:pt idx="2197">
                  <c:v>30059386</c:v>
                </c:pt>
                <c:pt idx="2198">
                  <c:v>82389560</c:v>
                </c:pt>
                <c:pt idx="2199">
                  <c:v>20668843</c:v>
                </c:pt>
                <c:pt idx="2200">
                  <c:v>21800302</c:v>
                </c:pt>
                <c:pt idx="2201">
                  <c:v>12793213</c:v>
                </c:pt>
                <c:pt idx="2202">
                  <c:v>3386698</c:v>
                </c:pt>
                <c:pt idx="2203">
                  <c:v>43097652</c:v>
                </c:pt>
                <c:pt idx="2204">
                  <c:v>46611204</c:v>
                </c:pt>
                <c:pt idx="2205">
                  <c:v>10106233</c:v>
                </c:pt>
                <c:pt idx="2206">
                  <c:v>4046737</c:v>
                </c:pt>
                <c:pt idx="2207">
                  <c:v>31584722</c:v>
                </c:pt>
                <c:pt idx="2208">
                  <c:v>30093107</c:v>
                </c:pt>
                <c:pt idx="2209">
                  <c:v>37481242</c:v>
                </c:pt>
                <c:pt idx="2210">
                  <c:v>1779284</c:v>
                </c:pt>
                <c:pt idx="2211">
                  <c:v>69688384</c:v>
                </c:pt>
                <c:pt idx="2212">
                  <c:v>39692139</c:v>
                </c:pt>
                <c:pt idx="2213">
                  <c:v>23031390</c:v>
                </c:pt>
                <c:pt idx="2214">
                  <c:v>139225854</c:v>
                </c:pt>
                <c:pt idx="2215">
                  <c:v>3447339</c:v>
                </c:pt>
                <c:pt idx="2216">
                  <c:v>6712451</c:v>
                </c:pt>
                <c:pt idx="2217">
                  <c:v>1089365</c:v>
                </c:pt>
                <c:pt idx="2218">
                  <c:v>97680195</c:v>
                </c:pt>
                <c:pt idx="2219">
                  <c:v>20338609</c:v>
                </c:pt>
                <c:pt idx="2220">
                  <c:v>20991497</c:v>
                </c:pt>
                <c:pt idx="2221">
                  <c:v>5776314</c:v>
                </c:pt>
                <c:pt idx="2222">
                  <c:v>3123749</c:v>
                </c:pt>
                <c:pt idx="2223">
                  <c:v>132541238</c:v>
                </c:pt>
                <c:pt idx="2224">
                  <c:v>30659817</c:v>
                </c:pt>
                <c:pt idx="2225">
                  <c:v>53846915</c:v>
                </c:pt>
                <c:pt idx="2226">
                  <c:v>72077000</c:v>
                </c:pt>
                <c:pt idx="2227">
                  <c:v>67962333</c:v>
                </c:pt>
                <c:pt idx="2228">
                  <c:v>71347010</c:v>
                </c:pt>
                <c:pt idx="2229">
                  <c:v>63910583</c:v>
                </c:pt>
                <c:pt idx="2230">
                  <c:v>53021560</c:v>
                </c:pt>
                <c:pt idx="2231">
                  <c:v>20422207</c:v>
                </c:pt>
                <c:pt idx="2232">
                  <c:v>10014234</c:v>
                </c:pt>
                <c:pt idx="2233">
                  <c:v>93815117</c:v>
                </c:pt>
                <c:pt idx="2234">
                  <c:v>10070000</c:v>
                </c:pt>
                <c:pt idx="2235">
                  <c:v>126805112</c:v>
                </c:pt>
                <c:pt idx="2236">
                  <c:v>13854000</c:v>
                </c:pt>
                <c:pt idx="2237">
                  <c:v>77264926</c:v>
                </c:pt>
                <c:pt idx="2238">
                  <c:v>13101142</c:v>
                </c:pt>
                <c:pt idx="2239">
                  <c:v>37440</c:v>
                </c:pt>
                <c:pt idx="2240">
                  <c:v>33687630</c:v>
                </c:pt>
                <c:pt idx="2241">
                  <c:v>51853450</c:v>
                </c:pt>
                <c:pt idx="2242">
                  <c:v>35990505</c:v>
                </c:pt>
                <c:pt idx="2243">
                  <c:v>25677801</c:v>
                </c:pt>
                <c:pt idx="2244">
                  <c:v>9190525</c:v>
                </c:pt>
                <c:pt idx="2245">
                  <c:v>64955956</c:v>
                </c:pt>
                <c:pt idx="2246">
                  <c:v>32645546</c:v>
                </c:pt>
                <c:pt idx="2247">
                  <c:v>5348317</c:v>
                </c:pt>
                <c:pt idx="2248">
                  <c:v>18298649</c:v>
                </c:pt>
                <c:pt idx="2249">
                  <c:v>41482207</c:v>
                </c:pt>
                <c:pt idx="2250">
                  <c:v>148170000</c:v>
                </c:pt>
                <c:pt idx="2251">
                  <c:v>29997095</c:v>
                </c:pt>
                <c:pt idx="2252">
                  <c:v>117528646</c:v>
                </c:pt>
                <c:pt idx="2253">
                  <c:v>5949693</c:v>
                </c:pt>
                <c:pt idx="2254">
                  <c:v>7486906</c:v>
                </c:pt>
                <c:pt idx="2255">
                  <c:v>279167575</c:v>
                </c:pt>
                <c:pt idx="2256">
                  <c:v>57887882</c:v>
                </c:pt>
                <c:pt idx="2257">
                  <c:v>410241</c:v>
                </c:pt>
                <c:pt idx="2258">
                  <c:v>100468793</c:v>
                </c:pt>
                <c:pt idx="2259">
                  <c:v>118683135</c:v>
                </c:pt>
                <c:pt idx="2260">
                  <c:v>27457409</c:v>
                </c:pt>
                <c:pt idx="2261">
                  <c:v>2436</c:v>
                </c:pt>
                <c:pt idx="2262">
                  <c:v>20803237</c:v>
                </c:pt>
                <c:pt idx="2263">
                  <c:v>115504</c:v>
                </c:pt>
                <c:pt idx="2264">
                  <c:v>25047631</c:v>
                </c:pt>
                <c:pt idx="2265">
                  <c:v>65182182</c:v>
                </c:pt>
                <c:pt idx="2266">
                  <c:v>21200000</c:v>
                </c:pt>
                <c:pt idx="2267">
                  <c:v>52885587</c:v>
                </c:pt>
                <c:pt idx="2268">
                  <c:v>10555348</c:v>
                </c:pt>
                <c:pt idx="2269">
                  <c:v>3588432</c:v>
                </c:pt>
                <c:pt idx="2270">
                  <c:v>86300000</c:v>
                </c:pt>
                <c:pt idx="2271">
                  <c:v>21835784</c:v>
                </c:pt>
                <c:pt idx="2272">
                  <c:v>18004225</c:v>
                </c:pt>
                <c:pt idx="2273">
                  <c:v>7156725</c:v>
                </c:pt>
                <c:pt idx="2274">
                  <c:v>137340146</c:v>
                </c:pt>
                <c:pt idx="2275">
                  <c:v>60786269</c:v>
                </c:pt>
                <c:pt idx="2276">
                  <c:v>141853</c:v>
                </c:pt>
                <c:pt idx="2277">
                  <c:v>90353764</c:v>
                </c:pt>
                <c:pt idx="2278">
                  <c:v>7564000</c:v>
                </c:pt>
                <c:pt idx="2279">
                  <c:v>12784713</c:v>
                </c:pt>
                <c:pt idx="2280">
                  <c:v>16088610</c:v>
                </c:pt>
                <c:pt idx="2281">
                  <c:v>7757130</c:v>
                </c:pt>
                <c:pt idx="2282">
                  <c:v>16204793</c:v>
                </c:pt>
                <c:pt idx="2283">
                  <c:v>819939</c:v>
                </c:pt>
                <c:pt idx="2284">
                  <c:v>700000</c:v>
                </c:pt>
                <c:pt idx="2285">
                  <c:v>26284475</c:v>
                </c:pt>
                <c:pt idx="2286">
                  <c:v>54606</c:v>
                </c:pt>
                <c:pt idx="2287">
                  <c:v>63231524</c:v>
                </c:pt>
                <c:pt idx="2288">
                  <c:v>49797148</c:v>
                </c:pt>
                <c:pt idx="2289">
                  <c:v>30993544</c:v>
                </c:pt>
                <c:pt idx="2290">
                  <c:v>6998324</c:v>
                </c:pt>
                <c:pt idx="2291">
                  <c:v>12372410</c:v>
                </c:pt>
                <c:pt idx="2292">
                  <c:v>176483808</c:v>
                </c:pt>
                <c:pt idx="2293">
                  <c:v>101470202</c:v>
                </c:pt>
                <c:pt idx="2294">
                  <c:v>111936400</c:v>
                </c:pt>
                <c:pt idx="2295">
                  <c:v>19389454</c:v>
                </c:pt>
                <c:pt idx="2296">
                  <c:v>34746109</c:v>
                </c:pt>
                <c:pt idx="2297">
                  <c:v>145096820</c:v>
                </c:pt>
                <c:pt idx="2298">
                  <c:v>3203044</c:v>
                </c:pt>
                <c:pt idx="2299">
                  <c:v>594904</c:v>
                </c:pt>
                <c:pt idx="2300">
                  <c:v>40203020</c:v>
                </c:pt>
                <c:pt idx="2301">
                  <c:v>26525834</c:v>
                </c:pt>
                <c:pt idx="2302">
                  <c:v>8054280</c:v>
                </c:pt>
                <c:pt idx="2303">
                  <c:v>4903000</c:v>
                </c:pt>
                <c:pt idx="2304">
                  <c:v>143704210</c:v>
                </c:pt>
                <c:pt idx="2305">
                  <c:v>166225040</c:v>
                </c:pt>
                <c:pt idx="2306">
                  <c:v>70625986</c:v>
                </c:pt>
                <c:pt idx="2307">
                  <c:v>180483</c:v>
                </c:pt>
                <c:pt idx="2308">
                  <c:v>17803796</c:v>
                </c:pt>
                <c:pt idx="2309">
                  <c:v>81257845</c:v>
                </c:pt>
                <c:pt idx="2310">
                  <c:v>19693891</c:v>
                </c:pt>
                <c:pt idx="2311">
                  <c:v>127214072</c:v>
                </c:pt>
                <c:pt idx="2312">
                  <c:v>11702090</c:v>
                </c:pt>
                <c:pt idx="2313">
                  <c:v>49526</c:v>
                </c:pt>
                <c:pt idx="2314">
                  <c:v>453079</c:v>
                </c:pt>
                <c:pt idx="2315">
                  <c:v>277313371</c:v>
                </c:pt>
                <c:pt idx="2316">
                  <c:v>33313582</c:v>
                </c:pt>
                <c:pt idx="2317">
                  <c:v>163947053</c:v>
                </c:pt>
                <c:pt idx="2318">
                  <c:v>19067631</c:v>
                </c:pt>
                <c:pt idx="2319">
                  <c:v>141600000</c:v>
                </c:pt>
                <c:pt idx="2320">
                  <c:v>9000000</c:v>
                </c:pt>
                <c:pt idx="2321">
                  <c:v>27362712</c:v>
                </c:pt>
                <c:pt idx="2322">
                  <c:v>8355815</c:v>
                </c:pt>
                <c:pt idx="2323">
                  <c:v>35537564</c:v>
                </c:pt>
                <c:pt idx="2324">
                  <c:v>86208010</c:v>
                </c:pt>
                <c:pt idx="2325">
                  <c:v>55802754</c:v>
                </c:pt>
                <c:pt idx="2326">
                  <c:v>45489752</c:v>
                </c:pt>
                <c:pt idx="2327">
                  <c:v>28995450</c:v>
                </c:pt>
                <c:pt idx="2328">
                  <c:v>123307945</c:v>
                </c:pt>
                <c:pt idx="2329">
                  <c:v>69800000</c:v>
                </c:pt>
                <c:pt idx="2330">
                  <c:v>124732962</c:v>
                </c:pt>
                <c:pt idx="2331">
                  <c:v>2706659</c:v>
                </c:pt>
                <c:pt idx="2332">
                  <c:v>5100000</c:v>
                </c:pt>
                <c:pt idx="2333">
                  <c:v>83906114</c:v>
                </c:pt>
                <c:pt idx="2334">
                  <c:v>336456</c:v>
                </c:pt>
                <c:pt idx="2335">
                  <c:v>69148997</c:v>
                </c:pt>
                <c:pt idx="2336">
                  <c:v>19179969</c:v>
                </c:pt>
                <c:pt idx="2337">
                  <c:v>4357000</c:v>
                </c:pt>
                <c:pt idx="2338">
                  <c:v>4040588</c:v>
                </c:pt>
                <c:pt idx="2339">
                  <c:v>175370</c:v>
                </c:pt>
                <c:pt idx="2340">
                  <c:v>2365931</c:v>
                </c:pt>
                <c:pt idx="2341">
                  <c:v>14100000</c:v>
                </c:pt>
                <c:pt idx="2342">
                  <c:v>4301331</c:v>
                </c:pt>
                <c:pt idx="2343">
                  <c:v>260031035</c:v>
                </c:pt>
                <c:pt idx="2344">
                  <c:v>46813366</c:v>
                </c:pt>
                <c:pt idx="2345">
                  <c:v>2775593</c:v>
                </c:pt>
                <c:pt idx="2346">
                  <c:v>113709992</c:v>
                </c:pt>
                <c:pt idx="2347">
                  <c:v>25167270</c:v>
                </c:pt>
                <c:pt idx="2348">
                  <c:v>14989761</c:v>
                </c:pt>
                <c:pt idx="2349">
                  <c:v>90636983</c:v>
                </c:pt>
                <c:pt idx="2350">
                  <c:v>14589444</c:v>
                </c:pt>
                <c:pt idx="2351">
                  <c:v>3830</c:v>
                </c:pt>
                <c:pt idx="2352">
                  <c:v>52353636</c:v>
                </c:pt>
                <c:pt idx="2353">
                  <c:v>6525762</c:v>
                </c:pt>
                <c:pt idx="2354">
                  <c:v>263365</c:v>
                </c:pt>
                <c:pt idx="2355">
                  <c:v>14469428</c:v>
                </c:pt>
                <c:pt idx="2356">
                  <c:v>41102171</c:v>
                </c:pt>
                <c:pt idx="2357">
                  <c:v>75604320</c:v>
                </c:pt>
                <c:pt idx="2358">
                  <c:v>76806312</c:v>
                </c:pt>
                <c:pt idx="2359">
                  <c:v>3076425</c:v>
                </c:pt>
                <c:pt idx="2360">
                  <c:v>5205343</c:v>
                </c:pt>
                <c:pt idx="2361">
                  <c:v>1954202</c:v>
                </c:pt>
                <c:pt idx="2362">
                  <c:v>6200756</c:v>
                </c:pt>
                <c:pt idx="2363">
                  <c:v>45045037</c:v>
                </c:pt>
                <c:pt idx="2364">
                  <c:v>228524</c:v>
                </c:pt>
                <c:pt idx="2365">
                  <c:v>3895664</c:v>
                </c:pt>
                <c:pt idx="2366">
                  <c:v>22551000</c:v>
                </c:pt>
                <c:pt idx="2367">
                  <c:v>41407470</c:v>
                </c:pt>
                <c:pt idx="2368">
                  <c:v>69800000</c:v>
                </c:pt>
                <c:pt idx="2369">
                  <c:v>48430355</c:v>
                </c:pt>
                <c:pt idx="2370">
                  <c:v>2869369</c:v>
                </c:pt>
                <c:pt idx="2371">
                  <c:v>29106737</c:v>
                </c:pt>
                <c:pt idx="2372">
                  <c:v>108244774</c:v>
                </c:pt>
                <c:pt idx="2373">
                  <c:v>115000000</c:v>
                </c:pt>
                <c:pt idx="2374">
                  <c:v>22858926</c:v>
                </c:pt>
                <c:pt idx="2375">
                  <c:v>32541719</c:v>
                </c:pt>
                <c:pt idx="2376">
                  <c:v>26494611</c:v>
                </c:pt>
                <c:pt idx="2377">
                  <c:v>4734235</c:v>
                </c:pt>
                <c:pt idx="2378">
                  <c:v>4485485</c:v>
                </c:pt>
                <c:pt idx="2379">
                  <c:v>90556401</c:v>
                </c:pt>
                <c:pt idx="2380">
                  <c:v>4839383</c:v>
                </c:pt>
                <c:pt idx="2381">
                  <c:v>37295394</c:v>
                </c:pt>
                <c:pt idx="2382">
                  <c:v>32357532</c:v>
                </c:pt>
                <c:pt idx="2383">
                  <c:v>4554569</c:v>
                </c:pt>
                <c:pt idx="2384">
                  <c:v>19151864</c:v>
                </c:pt>
                <c:pt idx="2385">
                  <c:v>64998368</c:v>
                </c:pt>
                <c:pt idx="2386">
                  <c:v>39026186</c:v>
                </c:pt>
                <c:pt idx="2387">
                  <c:v>218628680</c:v>
                </c:pt>
                <c:pt idx="2388">
                  <c:v>3432342</c:v>
                </c:pt>
                <c:pt idx="2389">
                  <c:v>6105175</c:v>
                </c:pt>
                <c:pt idx="2390">
                  <c:v>375723</c:v>
                </c:pt>
                <c:pt idx="2391">
                  <c:v>16684352</c:v>
                </c:pt>
                <c:pt idx="2392">
                  <c:v>56724080</c:v>
                </c:pt>
                <c:pt idx="2393">
                  <c:v>5032496</c:v>
                </c:pt>
                <c:pt idx="2394">
                  <c:v>12006514</c:v>
                </c:pt>
                <c:pt idx="2395">
                  <c:v>170684505</c:v>
                </c:pt>
                <c:pt idx="2396">
                  <c:v>109176215</c:v>
                </c:pt>
                <c:pt idx="2397">
                  <c:v>79711678</c:v>
                </c:pt>
                <c:pt idx="2398">
                  <c:v>127175354</c:v>
                </c:pt>
                <c:pt idx="2399">
                  <c:v>18882880</c:v>
                </c:pt>
                <c:pt idx="2400">
                  <c:v>29802761</c:v>
                </c:pt>
                <c:pt idx="2401">
                  <c:v>27277055</c:v>
                </c:pt>
                <c:pt idx="2402">
                  <c:v>51697449</c:v>
                </c:pt>
                <c:pt idx="2403">
                  <c:v>617228</c:v>
                </c:pt>
                <c:pt idx="2404">
                  <c:v>146402</c:v>
                </c:pt>
                <c:pt idx="2405">
                  <c:v>54540525</c:v>
                </c:pt>
                <c:pt idx="2406">
                  <c:v>40137776</c:v>
                </c:pt>
                <c:pt idx="2407">
                  <c:v>158115031</c:v>
                </c:pt>
                <c:pt idx="2408">
                  <c:v>2832826</c:v>
                </c:pt>
                <c:pt idx="2409">
                  <c:v>95149435</c:v>
                </c:pt>
                <c:pt idx="2410">
                  <c:v>43601508</c:v>
                </c:pt>
                <c:pt idx="2411">
                  <c:v>55184721</c:v>
                </c:pt>
                <c:pt idx="2412">
                  <c:v>18653615</c:v>
                </c:pt>
                <c:pt idx="2413">
                  <c:v>2353728</c:v>
                </c:pt>
                <c:pt idx="2414">
                  <c:v>12065985</c:v>
                </c:pt>
                <c:pt idx="2415">
                  <c:v>31199215</c:v>
                </c:pt>
                <c:pt idx="2416">
                  <c:v>65623128</c:v>
                </c:pt>
                <c:pt idx="2417">
                  <c:v>13876974</c:v>
                </c:pt>
                <c:pt idx="2418">
                  <c:v>70836296</c:v>
                </c:pt>
                <c:pt idx="2419">
                  <c:v>18252684</c:v>
                </c:pt>
                <c:pt idx="2420">
                  <c:v>65000000</c:v>
                </c:pt>
                <c:pt idx="2421">
                  <c:v>69700000</c:v>
                </c:pt>
                <c:pt idx="2422">
                  <c:v>26896744</c:v>
                </c:pt>
                <c:pt idx="2423">
                  <c:v>42168445</c:v>
                </c:pt>
                <c:pt idx="2424">
                  <c:v>13640000</c:v>
                </c:pt>
                <c:pt idx="2425">
                  <c:v>44456509</c:v>
                </c:pt>
                <c:pt idx="2426">
                  <c:v>66009973</c:v>
                </c:pt>
                <c:pt idx="2427">
                  <c:v>37442180</c:v>
                </c:pt>
                <c:pt idx="2428">
                  <c:v>143151473</c:v>
                </c:pt>
                <c:pt idx="2429">
                  <c:v>183436380</c:v>
                </c:pt>
                <c:pt idx="2430">
                  <c:v>32662299</c:v>
                </c:pt>
                <c:pt idx="2431">
                  <c:v>43490057</c:v>
                </c:pt>
                <c:pt idx="2432">
                  <c:v>82624961</c:v>
                </c:pt>
                <c:pt idx="2433">
                  <c:v>183088</c:v>
                </c:pt>
                <c:pt idx="2434">
                  <c:v>38168022</c:v>
                </c:pt>
                <c:pt idx="2435">
                  <c:v>50382128</c:v>
                </c:pt>
                <c:pt idx="2436">
                  <c:v>54414716</c:v>
                </c:pt>
                <c:pt idx="2437">
                  <c:v>105807520</c:v>
                </c:pt>
                <c:pt idx="2438">
                  <c:v>49851591</c:v>
                </c:pt>
                <c:pt idx="2439">
                  <c:v>90567722</c:v>
                </c:pt>
                <c:pt idx="2440">
                  <c:v>152149590</c:v>
                </c:pt>
                <c:pt idx="2441">
                  <c:v>36931089</c:v>
                </c:pt>
                <c:pt idx="2442">
                  <c:v>7156933</c:v>
                </c:pt>
                <c:pt idx="2443">
                  <c:v>177200000</c:v>
                </c:pt>
                <c:pt idx="2444">
                  <c:v>1980338</c:v>
                </c:pt>
                <c:pt idx="2445">
                  <c:v>7458269</c:v>
                </c:pt>
                <c:pt idx="2446">
                  <c:v>46280507</c:v>
                </c:pt>
                <c:pt idx="2447">
                  <c:v>70100000</c:v>
                </c:pt>
                <c:pt idx="2448">
                  <c:v>52700832</c:v>
                </c:pt>
                <c:pt idx="2449">
                  <c:v>118823091</c:v>
                </c:pt>
                <c:pt idx="2450">
                  <c:v>103028109</c:v>
                </c:pt>
                <c:pt idx="2451">
                  <c:v>24944213</c:v>
                </c:pt>
                <c:pt idx="2452">
                  <c:v>134904</c:v>
                </c:pt>
                <c:pt idx="2453">
                  <c:v>20101861</c:v>
                </c:pt>
                <c:pt idx="2454">
                  <c:v>32800000</c:v>
                </c:pt>
                <c:pt idx="2455">
                  <c:v>14348123</c:v>
                </c:pt>
                <c:pt idx="2456">
                  <c:v>17439163</c:v>
                </c:pt>
                <c:pt idx="2457">
                  <c:v>49121934</c:v>
                </c:pt>
                <c:pt idx="2458">
                  <c:v>13987482</c:v>
                </c:pt>
                <c:pt idx="2459">
                  <c:v>85911262</c:v>
                </c:pt>
                <c:pt idx="2460">
                  <c:v>55808744</c:v>
                </c:pt>
                <c:pt idx="2461">
                  <c:v>46451</c:v>
                </c:pt>
                <c:pt idx="2462">
                  <c:v>84244877</c:v>
                </c:pt>
                <c:pt idx="2463">
                  <c:v>56398162</c:v>
                </c:pt>
                <c:pt idx="2464">
                  <c:v>62877175</c:v>
                </c:pt>
                <c:pt idx="2465">
                  <c:v>177575142</c:v>
                </c:pt>
                <c:pt idx="2466">
                  <c:v>30920167</c:v>
                </c:pt>
                <c:pt idx="2467">
                  <c:v>146072</c:v>
                </c:pt>
                <c:pt idx="2468">
                  <c:v>33828318</c:v>
                </c:pt>
                <c:pt idx="2469">
                  <c:v>37035845</c:v>
                </c:pt>
                <c:pt idx="2470">
                  <c:v>1089445</c:v>
                </c:pt>
                <c:pt idx="2471">
                  <c:v>44737059</c:v>
                </c:pt>
                <c:pt idx="2472">
                  <c:v>18761993</c:v>
                </c:pt>
                <c:pt idx="2473">
                  <c:v>150368971</c:v>
                </c:pt>
                <c:pt idx="2474">
                  <c:v>42335698</c:v>
                </c:pt>
                <c:pt idx="2475">
                  <c:v>4992159</c:v>
                </c:pt>
                <c:pt idx="2476">
                  <c:v>8888143</c:v>
                </c:pt>
                <c:pt idx="2477">
                  <c:v>37486138</c:v>
                </c:pt>
                <c:pt idx="2478">
                  <c:v>121463226</c:v>
                </c:pt>
                <c:pt idx="2479">
                  <c:v>39008741</c:v>
                </c:pt>
                <c:pt idx="2480">
                  <c:v>115731542</c:v>
                </c:pt>
                <c:pt idx="2481">
                  <c:v>134455175</c:v>
                </c:pt>
                <c:pt idx="2482">
                  <c:v>112703470</c:v>
                </c:pt>
                <c:pt idx="2483">
                  <c:v>3650677</c:v>
                </c:pt>
                <c:pt idx="2484">
                  <c:v>634277</c:v>
                </c:pt>
                <c:pt idx="2485">
                  <c:v>52929168</c:v>
                </c:pt>
                <c:pt idx="2486">
                  <c:v>4857376</c:v>
                </c:pt>
                <c:pt idx="2487">
                  <c:v>25000000</c:v>
                </c:pt>
                <c:pt idx="2488">
                  <c:v>16284360</c:v>
                </c:pt>
                <c:pt idx="2489">
                  <c:v>7443007</c:v>
                </c:pt>
                <c:pt idx="2490">
                  <c:v>34074895</c:v>
                </c:pt>
                <c:pt idx="2491">
                  <c:v>18317151</c:v>
                </c:pt>
                <c:pt idx="2492">
                  <c:v>33771174</c:v>
                </c:pt>
                <c:pt idx="2493">
                  <c:v>65703412</c:v>
                </c:pt>
                <c:pt idx="2494">
                  <c:v>5660084</c:v>
                </c:pt>
                <c:pt idx="2495">
                  <c:v>30212620</c:v>
                </c:pt>
                <c:pt idx="2496">
                  <c:v>14545844</c:v>
                </c:pt>
                <c:pt idx="2497">
                  <c:v>75274748</c:v>
                </c:pt>
                <c:pt idx="2498">
                  <c:v>60072596</c:v>
                </c:pt>
                <c:pt idx="2499">
                  <c:v>33201661</c:v>
                </c:pt>
                <c:pt idx="2500">
                  <c:v>6601079</c:v>
                </c:pt>
                <c:pt idx="2501">
                  <c:v>22362500</c:v>
                </c:pt>
                <c:pt idx="2502">
                  <c:v>6754898</c:v>
                </c:pt>
                <c:pt idx="2503">
                  <c:v>132088910</c:v>
                </c:pt>
                <c:pt idx="2504">
                  <c:v>54235441</c:v>
                </c:pt>
                <c:pt idx="2505">
                  <c:v>41252428</c:v>
                </c:pt>
                <c:pt idx="2506">
                  <c:v>33071558</c:v>
                </c:pt>
                <c:pt idx="2507">
                  <c:v>91547205</c:v>
                </c:pt>
                <c:pt idx="2508">
                  <c:v>41523271</c:v>
                </c:pt>
                <c:pt idx="2509">
                  <c:v>26838389</c:v>
                </c:pt>
                <c:pt idx="2510">
                  <c:v>22452209</c:v>
                </c:pt>
                <c:pt idx="2511">
                  <c:v>40334024</c:v>
                </c:pt>
                <c:pt idx="2512">
                  <c:v>47095453</c:v>
                </c:pt>
                <c:pt idx="2513">
                  <c:v>2122561</c:v>
                </c:pt>
                <c:pt idx="2514">
                  <c:v>100241322</c:v>
                </c:pt>
                <c:pt idx="2515">
                  <c:v>70492685</c:v>
                </c:pt>
                <c:pt idx="2516">
                  <c:v>37672350</c:v>
                </c:pt>
                <c:pt idx="2517">
                  <c:v>10763469</c:v>
                </c:pt>
                <c:pt idx="2518">
                  <c:v>116006080</c:v>
                </c:pt>
                <c:pt idx="2519">
                  <c:v>8427204</c:v>
                </c:pt>
                <c:pt idx="2520">
                  <c:v>8406264</c:v>
                </c:pt>
                <c:pt idx="2521">
                  <c:v>91030827</c:v>
                </c:pt>
                <c:pt idx="2522">
                  <c:v>3081925</c:v>
                </c:pt>
                <c:pt idx="2523">
                  <c:v>46377022</c:v>
                </c:pt>
                <c:pt idx="2524">
                  <c:v>65010106</c:v>
                </c:pt>
                <c:pt idx="2525">
                  <c:v>40559930</c:v>
                </c:pt>
                <c:pt idx="2526">
                  <c:v>219200000</c:v>
                </c:pt>
                <c:pt idx="2527">
                  <c:v>178406268</c:v>
                </c:pt>
                <c:pt idx="2528">
                  <c:v>223878</c:v>
                </c:pt>
                <c:pt idx="2529">
                  <c:v>81257500</c:v>
                </c:pt>
                <c:pt idx="2530">
                  <c:v>75764085</c:v>
                </c:pt>
                <c:pt idx="2531">
                  <c:v>44665963</c:v>
                </c:pt>
                <c:pt idx="2532">
                  <c:v>110476776</c:v>
                </c:pt>
                <c:pt idx="2533">
                  <c:v>182805123</c:v>
                </c:pt>
                <c:pt idx="2534">
                  <c:v>107458785</c:v>
                </c:pt>
                <c:pt idx="2535">
                  <c:v>95860116</c:v>
                </c:pt>
                <c:pt idx="2536">
                  <c:v>37036404</c:v>
                </c:pt>
                <c:pt idx="2537">
                  <c:v>24332324</c:v>
                </c:pt>
                <c:pt idx="2538">
                  <c:v>124590960</c:v>
                </c:pt>
                <c:pt idx="2539">
                  <c:v>77032279</c:v>
                </c:pt>
                <c:pt idx="2540">
                  <c:v>3205244</c:v>
                </c:pt>
                <c:pt idx="2541">
                  <c:v>93952276</c:v>
                </c:pt>
                <c:pt idx="2542">
                  <c:v>59365105</c:v>
                </c:pt>
                <c:pt idx="2543">
                  <c:v>49874933</c:v>
                </c:pt>
                <c:pt idx="2544">
                  <c:v>159600000</c:v>
                </c:pt>
                <c:pt idx="2545">
                  <c:v>110008260</c:v>
                </c:pt>
                <c:pt idx="2546">
                  <c:v>114968774</c:v>
                </c:pt>
                <c:pt idx="2547">
                  <c:v>169076745</c:v>
                </c:pt>
                <c:pt idx="2548">
                  <c:v>42044321</c:v>
                </c:pt>
                <c:pt idx="2549">
                  <c:v>28644770</c:v>
                </c:pt>
                <c:pt idx="2550">
                  <c:v>58220776</c:v>
                </c:pt>
                <c:pt idx="2551">
                  <c:v>9910</c:v>
                </c:pt>
                <c:pt idx="2552">
                  <c:v>148734225</c:v>
                </c:pt>
                <c:pt idx="2553">
                  <c:v>199228</c:v>
                </c:pt>
                <c:pt idx="2554">
                  <c:v>109243478</c:v>
                </c:pt>
                <c:pt idx="2555">
                  <c:v>3000000</c:v>
                </c:pt>
                <c:pt idx="2556">
                  <c:v>183662</c:v>
                </c:pt>
                <c:pt idx="2557">
                  <c:v>19377727</c:v>
                </c:pt>
                <c:pt idx="2558">
                  <c:v>67523385</c:v>
                </c:pt>
                <c:pt idx="2559">
                  <c:v>2185266</c:v>
                </c:pt>
                <c:pt idx="2560">
                  <c:v>53854588</c:v>
                </c:pt>
                <c:pt idx="2561">
                  <c:v>42615685</c:v>
                </c:pt>
                <c:pt idx="2562">
                  <c:v>38509342</c:v>
                </c:pt>
                <c:pt idx="2563">
                  <c:v>41895491</c:v>
                </c:pt>
                <c:pt idx="2564">
                  <c:v>63224849</c:v>
                </c:pt>
                <c:pt idx="2565">
                  <c:v>147637474</c:v>
                </c:pt>
                <c:pt idx="2566">
                  <c:v>153620822</c:v>
                </c:pt>
                <c:pt idx="2567">
                  <c:v>102300000</c:v>
                </c:pt>
                <c:pt idx="2568">
                  <c:v>329691196</c:v>
                </c:pt>
                <c:pt idx="2569">
                  <c:v>2175312</c:v>
                </c:pt>
                <c:pt idx="2570">
                  <c:v>5000000</c:v>
                </c:pt>
                <c:pt idx="2571">
                  <c:v>38966057</c:v>
                </c:pt>
                <c:pt idx="2572">
                  <c:v>95328937</c:v>
                </c:pt>
                <c:pt idx="2573">
                  <c:v>8093318</c:v>
                </c:pt>
                <c:pt idx="2574">
                  <c:v>25809813</c:v>
                </c:pt>
                <c:pt idx="2575">
                  <c:v>6157157</c:v>
                </c:pt>
                <c:pt idx="2576">
                  <c:v>51814190</c:v>
                </c:pt>
                <c:pt idx="2577">
                  <c:v>872643</c:v>
                </c:pt>
                <c:pt idx="2578">
                  <c:v>273420</c:v>
                </c:pt>
                <c:pt idx="2579">
                  <c:v>274661</c:v>
                </c:pt>
                <c:pt idx="2580">
                  <c:v>10018</c:v>
                </c:pt>
                <c:pt idx="2581">
                  <c:v>46563158</c:v>
                </c:pt>
                <c:pt idx="2582">
                  <c:v>7267324</c:v>
                </c:pt>
                <c:pt idx="2583">
                  <c:v>7825820</c:v>
                </c:pt>
                <c:pt idx="2584">
                  <c:v>14373825</c:v>
                </c:pt>
                <c:pt idx="2585">
                  <c:v>52543632</c:v>
                </c:pt>
                <c:pt idx="2586">
                  <c:v>334041</c:v>
                </c:pt>
                <c:pt idx="2587">
                  <c:v>19316646</c:v>
                </c:pt>
                <c:pt idx="2588">
                  <c:v>45207112</c:v>
                </c:pt>
                <c:pt idx="2589">
                  <c:v>3193102</c:v>
                </c:pt>
                <c:pt idx="2590">
                  <c:v>258113</c:v>
                </c:pt>
                <c:pt idx="2591">
                  <c:v>6013</c:v>
                </c:pt>
                <c:pt idx="2592">
                  <c:v>603943</c:v>
                </c:pt>
                <c:pt idx="2593">
                  <c:v>778565</c:v>
                </c:pt>
                <c:pt idx="2594">
                  <c:v>65087</c:v>
                </c:pt>
                <c:pt idx="2595">
                  <c:v>28870</c:v>
                </c:pt>
                <c:pt idx="2596">
                  <c:v>72266306</c:v>
                </c:pt>
                <c:pt idx="2597">
                  <c:v>243347</c:v>
                </c:pt>
                <c:pt idx="2598">
                  <c:v>1506998</c:v>
                </c:pt>
                <c:pt idx="2599">
                  <c:v>21370057</c:v>
                </c:pt>
                <c:pt idx="2600">
                  <c:v>2712293</c:v>
                </c:pt>
                <c:pt idx="2601">
                  <c:v>17508670</c:v>
                </c:pt>
                <c:pt idx="2602">
                  <c:v>7927</c:v>
                </c:pt>
                <c:pt idx="2603">
                  <c:v>14123773</c:v>
                </c:pt>
                <c:pt idx="2604">
                  <c:v>51872378</c:v>
                </c:pt>
                <c:pt idx="2605">
                  <c:v>2912363</c:v>
                </c:pt>
                <c:pt idx="2606">
                  <c:v>65804</c:v>
                </c:pt>
                <c:pt idx="2607">
                  <c:v>3219029</c:v>
                </c:pt>
                <c:pt idx="2608">
                  <c:v>14003141</c:v>
                </c:pt>
                <c:pt idx="2609">
                  <c:v>26297</c:v>
                </c:pt>
                <c:pt idx="2610">
                  <c:v>108662</c:v>
                </c:pt>
                <c:pt idx="2611">
                  <c:v>31493782</c:v>
                </c:pt>
                <c:pt idx="2612">
                  <c:v>17114882</c:v>
                </c:pt>
                <c:pt idx="2613">
                  <c:v>326308</c:v>
                </c:pt>
                <c:pt idx="2614">
                  <c:v>2557668</c:v>
                </c:pt>
                <c:pt idx="2615">
                  <c:v>12212417</c:v>
                </c:pt>
                <c:pt idx="2616">
                  <c:v>8111360</c:v>
                </c:pt>
                <c:pt idx="2617">
                  <c:v>2508841</c:v>
                </c:pt>
                <c:pt idx="2618">
                  <c:v>14938570</c:v>
                </c:pt>
                <c:pt idx="2619">
                  <c:v>1141829</c:v>
                </c:pt>
                <c:pt idx="2620">
                  <c:v>27900000</c:v>
                </c:pt>
                <c:pt idx="2621">
                  <c:v>15180000</c:v>
                </c:pt>
                <c:pt idx="2622">
                  <c:v>28927720</c:v>
                </c:pt>
                <c:pt idx="2623">
                  <c:v>3799339</c:v>
                </c:pt>
                <c:pt idx="2624">
                  <c:v>1987762</c:v>
                </c:pt>
                <c:pt idx="2625">
                  <c:v>41008532</c:v>
                </c:pt>
                <c:pt idx="2626">
                  <c:v>55585389</c:v>
                </c:pt>
                <c:pt idx="2627">
                  <c:v>398420</c:v>
                </c:pt>
                <c:pt idx="2628">
                  <c:v>18378</c:v>
                </c:pt>
                <c:pt idx="2629">
                  <c:v>418953</c:v>
                </c:pt>
                <c:pt idx="2630">
                  <c:v>2812029</c:v>
                </c:pt>
                <c:pt idx="2631">
                  <c:v>4600000</c:v>
                </c:pt>
                <c:pt idx="2632">
                  <c:v>8712564</c:v>
                </c:pt>
                <c:pt idx="2633">
                  <c:v>1227324</c:v>
                </c:pt>
                <c:pt idx="2634">
                  <c:v>35054909</c:v>
                </c:pt>
                <c:pt idx="2635">
                  <c:v>13103828</c:v>
                </c:pt>
                <c:pt idx="2636">
                  <c:v>10725228</c:v>
                </c:pt>
                <c:pt idx="2637">
                  <c:v>1196752</c:v>
                </c:pt>
                <c:pt idx="2638">
                  <c:v>121972</c:v>
                </c:pt>
                <c:pt idx="2639">
                  <c:v>6712241</c:v>
                </c:pt>
                <c:pt idx="2640">
                  <c:v>1075288</c:v>
                </c:pt>
                <c:pt idx="2641">
                  <c:v>53146000</c:v>
                </c:pt>
                <c:pt idx="2642">
                  <c:v>13208023</c:v>
                </c:pt>
                <c:pt idx="2643">
                  <c:v>6517198</c:v>
                </c:pt>
                <c:pt idx="2644">
                  <c:v>4476235</c:v>
                </c:pt>
                <c:pt idx="2645">
                  <c:v>10696</c:v>
                </c:pt>
                <c:pt idx="2646">
                  <c:v>8243880</c:v>
                </c:pt>
                <c:pt idx="2647">
                  <c:v>327919</c:v>
                </c:pt>
                <c:pt idx="2648">
                  <c:v>2319187</c:v>
                </c:pt>
                <c:pt idx="2649">
                  <c:v>28687835</c:v>
                </c:pt>
                <c:pt idx="2650">
                  <c:v>15047419</c:v>
                </c:pt>
                <c:pt idx="2651">
                  <c:v>354704</c:v>
                </c:pt>
                <c:pt idx="2652">
                  <c:v>1100000</c:v>
                </c:pt>
                <c:pt idx="2653">
                  <c:v>676698</c:v>
                </c:pt>
                <c:pt idx="2654">
                  <c:v>74058698</c:v>
                </c:pt>
                <c:pt idx="2655">
                  <c:v>1007962</c:v>
                </c:pt>
                <c:pt idx="2656">
                  <c:v>1011054</c:v>
                </c:pt>
                <c:pt idx="2657">
                  <c:v>65269010</c:v>
                </c:pt>
                <c:pt idx="2658">
                  <c:v>3607</c:v>
                </c:pt>
                <c:pt idx="2659">
                  <c:v>1900725</c:v>
                </c:pt>
                <c:pt idx="2660">
                  <c:v>1056102</c:v>
                </c:pt>
                <c:pt idx="2661">
                  <c:v>116735231</c:v>
                </c:pt>
                <c:pt idx="2662">
                  <c:v>48745150</c:v>
                </c:pt>
                <c:pt idx="2663">
                  <c:v>2338695</c:v>
                </c:pt>
                <c:pt idx="2664">
                  <c:v>10460089</c:v>
                </c:pt>
                <c:pt idx="2665">
                  <c:v>35596227</c:v>
                </c:pt>
                <c:pt idx="2666">
                  <c:v>32154410</c:v>
                </c:pt>
                <c:pt idx="2667">
                  <c:v>17951431</c:v>
                </c:pt>
                <c:pt idx="2668">
                  <c:v>1111</c:v>
                </c:pt>
                <c:pt idx="2669">
                  <c:v>23272306</c:v>
                </c:pt>
                <c:pt idx="2670">
                  <c:v>58214</c:v>
                </c:pt>
                <c:pt idx="2671">
                  <c:v>53481</c:v>
                </c:pt>
                <c:pt idx="2672">
                  <c:v>29374178</c:v>
                </c:pt>
                <c:pt idx="2673">
                  <c:v>9795017</c:v>
                </c:pt>
                <c:pt idx="2674">
                  <c:v>871527</c:v>
                </c:pt>
                <c:pt idx="2675">
                  <c:v>16930884</c:v>
                </c:pt>
                <c:pt idx="2676">
                  <c:v>22433915</c:v>
                </c:pt>
                <c:pt idx="2677">
                  <c:v>25753840</c:v>
                </c:pt>
                <c:pt idx="2678">
                  <c:v>9600000</c:v>
                </c:pt>
                <c:pt idx="2679">
                  <c:v>3798532</c:v>
                </c:pt>
                <c:pt idx="2680">
                  <c:v>19692608</c:v>
                </c:pt>
                <c:pt idx="2681">
                  <c:v>40983001</c:v>
                </c:pt>
                <c:pt idx="2682">
                  <c:v>4109095</c:v>
                </c:pt>
                <c:pt idx="2683">
                  <c:v>16901126</c:v>
                </c:pt>
                <c:pt idx="2684">
                  <c:v>214966</c:v>
                </c:pt>
                <c:pt idx="2685">
                  <c:v>39263506</c:v>
                </c:pt>
                <c:pt idx="2686">
                  <c:v>22494487</c:v>
                </c:pt>
                <c:pt idx="2687">
                  <c:v>16005978</c:v>
                </c:pt>
                <c:pt idx="2688">
                  <c:v>1294640</c:v>
                </c:pt>
                <c:pt idx="2689">
                  <c:v>30028592</c:v>
                </c:pt>
                <c:pt idx="2690">
                  <c:v>94596</c:v>
                </c:pt>
                <c:pt idx="2691">
                  <c:v>33631221</c:v>
                </c:pt>
                <c:pt idx="2692">
                  <c:v>2203641</c:v>
                </c:pt>
                <c:pt idx="2693">
                  <c:v>57504069</c:v>
                </c:pt>
                <c:pt idx="2694">
                  <c:v>211667</c:v>
                </c:pt>
                <c:pt idx="2695">
                  <c:v>32645</c:v>
                </c:pt>
                <c:pt idx="2696">
                  <c:v>95308367</c:v>
                </c:pt>
                <c:pt idx="2697">
                  <c:v>62549000</c:v>
                </c:pt>
                <c:pt idx="2698">
                  <c:v>65500000</c:v>
                </c:pt>
                <c:pt idx="2699">
                  <c:v>54997476</c:v>
                </c:pt>
                <c:pt idx="2700">
                  <c:v>58571513</c:v>
                </c:pt>
                <c:pt idx="2701">
                  <c:v>69304264</c:v>
                </c:pt>
                <c:pt idx="2702">
                  <c:v>25977365</c:v>
                </c:pt>
                <c:pt idx="2703">
                  <c:v>447750</c:v>
                </c:pt>
                <c:pt idx="2704">
                  <c:v>6592103</c:v>
                </c:pt>
                <c:pt idx="2705">
                  <c:v>1221261</c:v>
                </c:pt>
                <c:pt idx="2706">
                  <c:v>40905277</c:v>
                </c:pt>
                <c:pt idx="2707">
                  <c:v>32721635</c:v>
                </c:pt>
                <c:pt idx="2708">
                  <c:v>25600000</c:v>
                </c:pt>
                <c:pt idx="2709">
                  <c:v>54557348</c:v>
                </c:pt>
                <c:pt idx="2710">
                  <c:v>39177215</c:v>
                </c:pt>
                <c:pt idx="2711">
                  <c:v>41543207</c:v>
                </c:pt>
                <c:pt idx="2712">
                  <c:v>60491560</c:v>
                </c:pt>
                <c:pt idx="2713">
                  <c:v>10556196</c:v>
                </c:pt>
                <c:pt idx="2714">
                  <c:v>31874869</c:v>
                </c:pt>
                <c:pt idx="2715">
                  <c:v>882710</c:v>
                </c:pt>
                <c:pt idx="2716">
                  <c:v>529766</c:v>
                </c:pt>
                <c:pt idx="2717">
                  <c:v>29753944</c:v>
                </c:pt>
                <c:pt idx="2718">
                  <c:v>5851188</c:v>
                </c:pt>
                <c:pt idx="2719">
                  <c:v>325491</c:v>
                </c:pt>
                <c:pt idx="2720">
                  <c:v>22201636</c:v>
                </c:pt>
                <c:pt idx="2721">
                  <c:v>71026631</c:v>
                </c:pt>
                <c:pt idx="2722">
                  <c:v>1292527</c:v>
                </c:pt>
                <c:pt idx="2723">
                  <c:v>183405771</c:v>
                </c:pt>
                <c:pt idx="2724">
                  <c:v>11326836</c:v>
                </c:pt>
                <c:pt idx="2725">
                  <c:v>24362501</c:v>
                </c:pt>
                <c:pt idx="2726">
                  <c:v>43290977</c:v>
                </c:pt>
                <c:pt idx="2727">
                  <c:v>32279955</c:v>
                </c:pt>
                <c:pt idx="2728">
                  <c:v>104054514</c:v>
                </c:pt>
                <c:pt idx="2729">
                  <c:v>28563179</c:v>
                </c:pt>
                <c:pt idx="2730">
                  <c:v>9059588</c:v>
                </c:pt>
                <c:pt idx="2731">
                  <c:v>17305211</c:v>
                </c:pt>
                <c:pt idx="2732">
                  <c:v>44983704</c:v>
                </c:pt>
                <c:pt idx="2733">
                  <c:v>399879</c:v>
                </c:pt>
                <c:pt idx="2734">
                  <c:v>73343413</c:v>
                </c:pt>
                <c:pt idx="2735">
                  <c:v>6482195</c:v>
                </c:pt>
                <c:pt idx="2736">
                  <c:v>66488090</c:v>
                </c:pt>
                <c:pt idx="2737">
                  <c:v>57981889</c:v>
                </c:pt>
                <c:pt idx="2738">
                  <c:v>798341</c:v>
                </c:pt>
                <c:pt idx="2739">
                  <c:v>49024969</c:v>
                </c:pt>
                <c:pt idx="2740">
                  <c:v>92115211</c:v>
                </c:pt>
                <c:pt idx="2741">
                  <c:v>76270454</c:v>
                </c:pt>
                <c:pt idx="2742">
                  <c:v>16938179</c:v>
                </c:pt>
                <c:pt idx="2743">
                  <c:v>21244913</c:v>
                </c:pt>
                <c:pt idx="2744">
                  <c:v>100003492</c:v>
                </c:pt>
                <c:pt idx="2745">
                  <c:v>44886089</c:v>
                </c:pt>
                <c:pt idx="2746">
                  <c:v>106869</c:v>
                </c:pt>
                <c:pt idx="2747">
                  <c:v>214202</c:v>
                </c:pt>
                <c:pt idx="2748">
                  <c:v>16311763</c:v>
                </c:pt>
                <c:pt idx="2749">
                  <c:v>12549485</c:v>
                </c:pt>
                <c:pt idx="2750">
                  <c:v>22905674</c:v>
                </c:pt>
                <c:pt idx="2751">
                  <c:v>22518325</c:v>
                </c:pt>
                <c:pt idx="2752">
                  <c:v>17237244</c:v>
                </c:pt>
                <c:pt idx="2753">
                  <c:v>1697956</c:v>
                </c:pt>
                <c:pt idx="2754">
                  <c:v>713413</c:v>
                </c:pt>
                <c:pt idx="2755">
                  <c:v>39025000</c:v>
                </c:pt>
                <c:pt idx="2756">
                  <c:v>24127895</c:v>
                </c:pt>
                <c:pt idx="2757">
                  <c:v>74273505</c:v>
                </c:pt>
                <c:pt idx="2758">
                  <c:v>117144465</c:v>
                </c:pt>
                <c:pt idx="2759">
                  <c:v>11538204</c:v>
                </c:pt>
                <c:pt idx="2760">
                  <c:v>76261036</c:v>
                </c:pt>
                <c:pt idx="2761">
                  <c:v>81159365</c:v>
                </c:pt>
                <c:pt idx="2762">
                  <c:v>32051917</c:v>
                </c:pt>
                <c:pt idx="2763">
                  <c:v>26893</c:v>
                </c:pt>
                <c:pt idx="2764">
                  <c:v>37339525</c:v>
                </c:pt>
                <c:pt idx="2765">
                  <c:v>25900000</c:v>
                </c:pt>
                <c:pt idx="2766">
                  <c:v>92930005</c:v>
                </c:pt>
                <c:pt idx="2767">
                  <c:v>19719930</c:v>
                </c:pt>
                <c:pt idx="2768">
                  <c:v>71069884</c:v>
                </c:pt>
                <c:pt idx="2769">
                  <c:v>38432823</c:v>
                </c:pt>
                <c:pt idx="2770">
                  <c:v>3330</c:v>
                </c:pt>
                <c:pt idx="2771">
                  <c:v>117698894</c:v>
                </c:pt>
                <c:pt idx="2772">
                  <c:v>125531634</c:v>
                </c:pt>
                <c:pt idx="2773">
                  <c:v>3753806</c:v>
                </c:pt>
                <c:pt idx="2774">
                  <c:v>43848100</c:v>
                </c:pt>
                <c:pt idx="2775">
                  <c:v>100125340</c:v>
                </c:pt>
                <c:pt idx="2776">
                  <c:v>79100000</c:v>
                </c:pt>
                <c:pt idx="2777">
                  <c:v>72515360</c:v>
                </c:pt>
                <c:pt idx="2778">
                  <c:v>88504640</c:v>
                </c:pt>
                <c:pt idx="2779">
                  <c:v>28734552</c:v>
                </c:pt>
                <c:pt idx="2780">
                  <c:v>1987287</c:v>
                </c:pt>
                <c:pt idx="2781">
                  <c:v>15709385</c:v>
                </c:pt>
                <c:pt idx="2782">
                  <c:v>19593740</c:v>
                </c:pt>
                <c:pt idx="2783">
                  <c:v>27667947</c:v>
                </c:pt>
                <c:pt idx="2784">
                  <c:v>85433</c:v>
                </c:pt>
                <c:pt idx="2785">
                  <c:v>27154426</c:v>
                </c:pt>
                <c:pt idx="2786">
                  <c:v>21129348</c:v>
                </c:pt>
                <c:pt idx="2787">
                  <c:v>7563397</c:v>
                </c:pt>
                <c:pt idx="2788">
                  <c:v>45856732</c:v>
                </c:pt>
                <c:pt idx="2789">
                  <c:v>1206135</c:v>
                </c:pt>
                <c:pt idx="2790">
                  <c:v>150117807</c:v>
                </c:pt>
                <c:pt idx="2791">
                  <c:v>35918429</c:v>
                </c:pt>
                <c:pt idx="2792">
                  <c:v>64604977</c:v>
                </c:pt>
                <c:pt idx="2793">
                  <c:v>90135191</c:v>
                </c:pt>
                <c:pt idx="2794">
                  <c:v>16969390</c:v>
                </c:pt>
                <c:pt idx="2795">
                  <c:v>130727000</c:v>
                </c:pt>
                <c:pt idx="2796">
                  <c:v>136448821</c:v>
                </c:pt>
                <c:pt idx="2797">
                  <c:v>81292135</c:v>
                </c:pt>
                <c:pt idx="2798">
                  <c:v>4157491</c:v>
                </c:pt>
                <c:pt idx="2799">
                  <c:v>21383298</c:v>
                </c:pt>
                <c:pt idx="2800">
                  <c:v>35707327</c:v>
                </c:pt>
                <c:pt idx="2801">
                  <c:v>47307550</c:v>
                </c:pt>
                <c:pt idx="2802">
                  <c:v>47105085</c:v>
                </c:pt>
                <c:pt idx="2803">
                  <c:v>100768056</c:v>
                </c:pt>
                <c:pt idx="2804">
                  <c:v>44700000</c:v>
                </c:pt>
                <c:pt idx="2805">
                  <c:v>19283782</c:v>
                </c:pt>
                <c:pt idx="2806">
                  <c:v>28341469</c:v>
                </c:pt>
                <c:pt idx="2807">
                  <c:v>41229</c:v>
                </c:pt>
                <c:pt idx="2808">
                  <c:v>2208939</c:v>
                </c:pt>
                <c:pt idx="2809">
                  <c:v>74098862</c:v>
                </c:pt>
                <c:pt idx="2810">
                  <c:v>53300852</c:v>
                </c:pt>
                <c:pt idx="2811">
                  <c:v>108706165</c:v>
                </c:pt>
                <c:pt idx="2812">
                  <c:v>167735396</c:v>
                </c:pt>
                <c:pt idx="2813">
                  <c:v>92173235</c:v>
                </c:pt>
                <c:pt idx="2814">
                  <c:v>132373442</c:v>
                </c:pt>
                <c:pt idx="2815">
                  <c:v>43650000</c:v>
                </c:pt>
                <c:pt idx="2816">
                  <c:v>60962878</c:v>
                </c:pt>
                <c:pt idx="2817">
                  <c:v>39647595</c:v>
                </c:pt>
                <c:pt idx="2818">
                  <c:v>25078937</c:v>
                </c:pt>
                <c:pt idx="2819">
                  <c:v>102515793</c:v>
                </c:pt>
                <c:pt idx="2820">
                  <c:v>33048353</c:v>
                </c:pt>
                <c:pt idx="2821">
                  <c:v>66676062</c:v>
                </c:pt>
                <c:pt idx="2822">
                  <c:v>134821952</c:v>
                </c:pt>
                <c:pt idx="2823">
                  <c:v>107930000</c:v>
                </c:pt>
                <c:pt idx="2824">
                  <c:v>54116191</c:v>
                </c:pt>
                <c:pt idx="2825">
                  <c:v>136801374</c:v>
                </c:pt>
                <c:pt idx="2826">
                  <c:v>124107476</c:v>
                </c:pt>
                <c:pt idx="2827">
                  <c:v>77679638</c:v>
                </c:pt>
                <c:pt idx="2828">
                  <c:v>57300000</c:v>
                </c:pt>
                <c:pt idx="2829">
                  <c:v>5300000</c:v>
                </c:pt>
                <c:pt idx="2830">
                  <c:v>4496583</c:v>
                </c:pt>
                <c:pt idx="2831">
                  <c:v>4074023</c:v>
                </c:pt>
                <c:pt idx="2832">
                  <c:v>99851</c:v>
                </c:pt>
                <c:pt idx="2833">
                  <c:v>77413017</c:v>
                </c:pt>
                <c:pt idx="2834">
                  <c:v>2245</c:v>
                </c:pt>
                <c:pt idx="2835">
                  <c:v>5858</c:v>
                </c:pt>
                <c:pt idx="2836">
                  <c:v>10762178</c:v>
                </c:pt>
                <c:pt idx="2837">
                  <c:v>34151</c:v>
                </c:pt>
                <c:pt idx="2838">
                  <c:v>11860839</c:v>
                </c:pt>
                <c:pt idx="2839">
                  <c:v>381225</c:v>
                </c:pt>
                <c:pt idx="2840">
                  <c:v>111300</c:v>
                </c:pt>
                <c:pt idx="2841">
                  <c:v>215185</c:v>
                </c:pt>
                <c:pt idx="2842">
                  <c:v>617172</c:v>
                </c:pt>
                <c:pt idx="2843">
                  <c:v>33349949</c:v>
                </c:pt>
                <c:pt idx="2844">
                  <c:v>151389</c:v>
                </c:pt>
                <c:pt idx="2845">
                  <c:v>1523883</c:v>
                </c:pt>
                <c:pt idx="2846">
                  <c:v>133778</c:v>
                </c:pt>
                <c:pt idx="2847">
                  <c:v>85222</c:v>
                </c:pt>
                <c:pt idx="2848">
                  <c:v>4946250</c:v>
                </c:pt>
                <c:pt idx="2849">
                  <c:v>6706368</c:v>
                </c:pt>
                <c:pt idx="2850">
                  <c:v>425899</c:v>
                </c:pt>
                <c:pt idx="2851">
                  <c:v>1677838</c:v>
                </c:pt>
                <c:pt idx="2852">
                  <c:v>100240</c:v>
                </c:pt>
                <c:pt idx="2853">
                  <c:v>100675</c:v>
                </c:pt>
                <c:pt idx="2854">
                  <c:v>25240988</c:v>
                </c:pt>
                <c:pt idx="2855">
                  <c:v>906666</c:v>
                </c:pt>
                <c:pt idx="2856">
                  <c:v>155984</c:v>
                </c:pt>
                <c:pt idx="2857">
                  <c:v>3713002</c:v>
                </c:pt>
                <c:pt idx="2858">
                  <c:v>144431</c:v>
                </c:pt>
                <c:pt idx="2859">
                  <c:v>24784</c:v>
                </c:pt>
                <c:pt idx="2860">
                  <c:v>1134049</c:v>
                </c:pt>
                <c:pt idx="2861">
                  <c:v>29233</c:v>
                </c:pt>
                <c:pt idx="2862">
                  <c:v>16892</c:v>
                </c:pt>
                <c:pt idx="2863">
                  <c:v>1430185</c:v>
                </c:pt>
                <c:pt idx="2864">
                  <c:v>19406406</c:v>
                </c:pt>
                <c:pt idx="2865">
                  <c:v>28873374</c:v>
                </c:pt>
                <c:pt idx="2866">
                  <c:v>71844424</c:v>
                </c:pt>
                <c:pt idx="2867">
                  <c:v>173783</c:v>
                </c:pt>
                <c:pt idx="2868">
                  <c:v>73000942</c:v>
                </c:pt>
                <c:pt idx="2869">
                  <c:v>119078393</c:v>
                </c:pt>
                <c:pt idx="2870">
                  <c:v>24530513</c:v>
                </c:pt>
                <c:pt idx="2871">
                  <c:v>7830611</c:v>
                </c:pt>
                <c:pt idx="2872">
                  <c:v>13300000</c:v>
                </c:pt>
                <c:pt idx="2873">
                  <c:v>145109</c:v>
                </c:pt>
                <c:pt idx="2874">
                  <c:v>8231</c:v>
                </c:pt>
                <c:pt idx="2875">
                  <c:v>255352</c:v>
                </c:pt>
                <c:pt idx="2876">
                  <c:v>424760</c:v>
                </c:pt>
                <c:pt idx="2877">
                  <c:v>191309</c:v>
                </c:pt>
                <c:pt idx="2878">
                  <c:v>5792822</c:v>
                </c:pt>
                <c:pt idx="2879">
                  <c:v>2833383</c:v>
                </c:pt>
                <c:pt idx="2880">
                  <c:v>856942</c:v>
                </c:pt>
                <c:pt idx="2881">
                  <c:v>131617</c:v>
                </c:pt>
                <c:pt idx="2882">
                  <c:v>13350177</c:v>
                </c:pt>
                <c:pt idx="2883">
                  <c:v>1127331</c:v>
                </c:pt>
                <c:pt idx="2884">
                  <c:v>21283440</c:v>
                </c:pt>
                <c:pt idx="2885">
                  <c:v>3216970</c:v>
                </c:pt>
                <c:pt idx="2886">
                  <c:v>3100650</c:v>
                </c:pt>
                <c:pt idx="2887">
                  <c:v>9437933</c:v>
                </c:pt>
                <c:pt idx="2888">
                  <c:v>28563926</c:v>
                </c:pt>
                <c:pt idx="2889">
                  <c:v>27854896</c:v>
                </c:pt>
                <c:pt idx="2890">
                  <c:v>1114943</c:v>
                </c:pt>
                <c:pt idx="2891">
                  <c:v>992238</c:v>
                </c:pt>
                <c:pt idx="2892">
                  <c:v>13751</c:v>
                </c:pt>
                <c:pt idx="2893">
                  <c:v>12555230</c:v>
                </c:pt>
                <c:pt idx="2894">
                  <c:v>20200</c:v>
                </c:pt>
                <c:pt idx="2895">
                  <c:v>54257433</c:v>
                </c:pt>
                <c:pt idx="2896">
                  <c:v>40990055</c:v>
                </c:pt>
                <c:pt idx="2897">
                  <c:v>464126</c:v>
                </c:pt>
                <c:pt idx="2898">
                  <c:v>47329</c:v>
                </c:pt>
                <c:pt idx="2899">
                  <c:v>2073984</c:v>
                </c:pt>
                <c:pt idx="2900">
                  <c:v>46363118</c:v>
                </c:pt>
                <c:pt idx="2901">
                  <c:v>444044</c:v>
                </c:pt>
                <c:pt idx="2902">
                  <c:v>925402</c:v>
                </c:pt>
                <c:pt idx="2903">
                  <c:v>64572496</c:v>
                </c:pt>
                <c:pt idx="2904">
                  <c:v>42638165</c:v>
                </c:pt>
                <c:pt idx="2905">
                  <c:v>13493</c:v>
                </c:pt>
                <c:pt idx="2906">
                  <c:v>10042266</c:v>
                </c:pt>
                <c:pt idx="2907">
                  <c:v>99147</c:v>
                </c:pt>
                <c:pt idx="2908">
                  <c:v>241816</c:v>
                </c:pt>
                <c:pt idx="2909">
                  <c:v>5108820</c:v>
                </c:pt>
                <c:pt idx="2910">
                  <c:v>3388210</c:v>
                </c:pt>
                <c:pt idx="2911">
                  <c:v>124720</c:v>
                </c:pt>
                <c:pt idx="2912">
                  <c:v>20259297</c:v>
                </c:pt>
                <c:pt idx="2913">
                  <c:v>1689999</c:v>
                </c:pt>
                <c:pt idx="2914">
                  <c:v>75727</c:v>
                </c:pt>
                <c:pt idx="2915">
                  <c:v>64255243</c:v>
                </c:pt>
                <c:pt idx="2916">
                  <c:v>673780</c:v>
                </c:pt>
                <c:pt idx="2917">
                  <c:v>303439</c:v>
                </c:pt>
                <c:pt idx="2918">
                  <c:v>4859475</c:v>
                </c:pt>
                <c:pt idx="2919">
                  <c:v>52166</c:v>
                </c:pt>
                <c:pt idx="2920">
                  <c:v>19158074</c:v>
                </c:pt>
                <c:pt idx="2921">
                  <c:v>8108247</c:v>
                </c:pt>
                <c:pt idx="2922">
                  <c:v>66790248</c:v>
                </c:pt>
                <c:pt idx="2923">
                  <c:v>7417210</c:v>
                </c:pt>
                <c:pt idx="2924">
                  <c:v>2221809</c:v>
                </c:pt>
                <c:pt idx="2925">
                  <c:v>119841</c:v>
                </c:pt>
                <c:pt idx="2926">
                  <c:v>958319</c:v>
                </c:pt>
                <c:pt idx="2927">
                  <c:v>381186</c:v>
                </c:pt>
                <c:pt idx="2928">
                  <c:v>37300107</c:v>
                </c:pt>
                <c:pt idx="2929">
                  <c:v>1316074</c:v>
                </c:pt>
                <c:pt idx="2930">
                  <c:v>2963012</c:v>
                </c:pt>
                <c:pt idx="2931">
                  <c:v>7680</c:v>
                </c:pt>
                <c:pt idx="2932">
                  <c:v>23091</c:v>
                </c:pt>
                <c:pt idx="2933">
                  <c:v>14998070</c:v>
                </c:pt>
                <c:pt idx="2934">
                  <c:v>12667</c:v>
                </c:pt>
                <c:pt idx="2935">
                  <c:v>8279017</c:v>
                </c:pt>
                <c:pt idx="2936">
                  <c:v>12784397</c:v>
                </c:pt>
                <c:pt idx="2937">
                  <c:v>7017178</c:v>
                </c:pt>
                <c:pt idx="2938">
                  <c:v>197148</c:v>
                </c:pt>
                <c:pt idx="2939">
                  <c:v>4063</c:v>
                </c:pt>
                <c:pt idx="2940">
                  <c:v>145540</c:v>
                </c:pt>
                <c:pt idx="2941">
                  <c:v>1181197</c:v>
                </c:pt>
                <c:pt idx="2942">
                  <c:v>365734</c:v>
                </c:pt>
                <c:pt idx="2943">
                  <c:v>14015786</c:v>
                </c:pt>
                <c:pt idx="2944">
                  <c:v>15152879</c:v>
                </c:pt>
                <c:pt idx="2945">
                  <c:v>40542</c:v>
                </c:pt>
                <c:pt idx="2946">
                  <c:v>30222640</c:v>
                </c:pt>
                <c:pt idx="2947">
                  <c:v>237301</c:v>
                </c:pt>
                <c:pt idx="2948">
                  <c:v>9030581</c:v>
                </c:pt>
                <c:pt idx="2949">
                  <c:v>6301131</c:v>
                </c:pt>
                <c:pt idx="2950">
                  <c:v>1082044</c:v>
                </c:pt>
                <c:pt idx="2951">
                  <c:v>16501785</c:v>
                </c:pt>
                <c:pt idx="2952">
                  <c:v>1028658</c:v>
                </c:pt>
                <c:pt idx="2953">
                  <c:v>94900000</c:v>
                </c:pt>
                <c:pt idx="2954">
                  <c:v>131175</c:v>
                </c:pt>
                <c:pt idx="2955">
                  <c:v>866778</c:v>
                </c:pt>
                <c:pt idx="2956">
                  <c:v>34099640</c:v>
                </c:pt>
                <c:pt idx="2957">
                  <c:v>12438</c:v>
                </c:pt>
                <c:pt idx="2958">
                  <c:v>16017403</c:v>
                </c:pt>
                <c:pt idx="2959">
                  <c:v>18435</c:v>
                </c:pt>
                <c:pt idx="2960">
                  <c:v>17580</c:v>
                </c:pt>
                <c:pt idx="2961">
                  <c:v>54322273</c:v>
                </c:pt>
                <c:pt idx="2962">
                  <c:v>15278</c:v>
                </c:pt>
                <c:pt idx="2963">
                  <c:v>40066497</c:v>
                </c:pt>
                <c:pt idx="2964">
                  <c:v>3074838</c:v>
                </c:pt>
                <c:pt idx="2965">
                  <c:v>10494147</c:v>
                </c:pt>
                <c:pt idx="2966">
                  <c:v>31597131</c:v>
                </c:pt>
                <c:pt idx="2967">
                  <c:v>47852604</c:v>
                </c:pt>
                <c:pt idx="2968">
                  <c:v>198407</c:v>
                </c:pt>
                <c:pt idx="2969">
                  <c:v>5005</c:v>
                </c:pt>
                <c:pt idx="2970">
                  <c:v>10139254</c:v>
                </c:pt>
                <c:pt idx="2971">
                  <c:v>115862</c:v>
                </c:pt>
                <c:pt idx="2972">
                  <c:v>196067</c:v>
                </c:pt>
                <c:pt idx="2973">
                  <c:v>35617599</c:v>
                </c:pt>
                <c:pt idx="2974">
                  <c:v>23213577</c:v>
                </c:pt>
                <c:pt idx="2975">
                  <c:v>3590010</c:v>
                </c:pt>
                <c:pt idx="2976">
                  <c:v>1029017</c:v>
                </c:pt>
                <c:pt idx="2977">
                  <c:v>52961</c:v>
                </c:pt>
                <c:pt idx="2978">
                  <c:v>117560</c:v>
                </c:pt>
                <c:pt idx="2979">
                  <c:v>62480</c:v>
                </c:pt>
                <c:pt idx="2980">
                  <c:v>38201895</c:v>
                </c:pt>
                <c:pt idx="2981">
                  <c:v>16779636</c:v>
                </c:pt>
                <c:pt idx="2982">
                  <c:v>78030</c:v>
                </c:pt>
                <c:pt idx="2983">
                  <c:v>5009677</c:v>
                </c:pt>
                <c:pt idx="2984">
                  <c:v>883887</c:v>
                </c:pt>
                <c:pt idx="2985">
                  <c:v>434417</c:v>
                </c:pt>
                <c:pt idx="2986">
                  <c:v>3629758</c:v>
                </c:pt>
                <c:pt idx="2987">
                  <c:v>45089048</c:v>
                </c:pt>
                <c:pt idx="2988">
                  <c:v>233103</c:v>
                </c:pt>
                <c:pt idx="2989">
                  <c:v>469947</c:v>
                </c:pt>
                <c:pt idx="2990">
                  <c:v>1754319</c:v>
                </c:pt>
                <c:pt idx="2991">
                  <c:v>33404871</c:v>
                </c:pt>
                <c:pt idx="2992">
                  <c:v>33987757</c:v>
                </c:pt>
                <c:pt idx="2993">
                  <c:v>32701088</c:v>
                </c:pt>
                <c:pt idx="2994">
                  <c:v>89706988</c:v>
                </c:pt>
                <c:pt idx="2995">
                  <c:v>12782508</c:v>
                </c:pt>
                <c:pt idx="2996">
                  <c:v>1641788</c:v>
                </c:pt>
                <c:pt idx="2997">
                  <c:v>18469</c:v>
                </c:pt>
                <c:pt idx="2998">
                  <c:v>58006147</c:v>
                </c:pt>
                <c:pt idx="2999">
                  <c:v>406035</c:v>
                </c:pt>
                <c:pt idx="3000">
                  <c:v>9166863</c:v>
                </c:pt>
                <c:pt idx="3001">
                  <c:v>10719367</c:v>
                </c:pt>
                <c:pt idx="3002">
                  <c:v>830210</c:v>
                </c:pt>
                <c:pt idx="3003">
                  <c:v>31136950</c:v>
                </c:pt>
                <c:pt idx="3004">
                  <c:v>5871603</c:v>
                </c:pt>
                <c:pt idx="3005">
                  <c:v>10572742</c:v>
                </c:pt>
                <c:pt idx="3006">
                  <c:v>562059</c:v>
                </c:pt>
                <c:pt idx="3007">
                  <c:v>2344847</c:v>
                </c:pt>
                <c:pt idx="3008">
                  <c:v>2207975</c:v>
                </c:pt>
                <c:pt idx="3009">
                  <c:v>35057332</c:v>
                </c:pt>
                <c:pt idx="3010">
                  <c:v>1702277</c:v>
                </c:pt>
                <c:pt idx="3011">
                  <c:v>49494</c:v>
                </c:pt>
                <c:pt idx="3012">
                  <c:v>19959</c:v>
                </c:pt>
                <c:pt idx="3013">
                  <c:v>52320979</c:v>
                </c:pt>
                <c:pt idx="3014">
                  <c:v>1889522</c:v>
                </c:pt>
                <c:pt idx="3015">
                  <c:v>28637507</c:v>
                </c:pt>
                <c:pt idx="3016">
                  <c:v>2148212</c:v>
                </c:pt>
                <c:pt idx="3017">
                  <c:v>12574715</c:v>
                </c:pt>
                <c:pt idx="3018">
                  <c:v>5005883</c:v>
                </c:pt>
                <c:pt idx="3019">
                  <c:v>10114315</c:v>
                </c:pt>
                <c:pt idx="3020">
                  <c:v>35266619</c:v>
                </c:pt>
                <c:pt idx="3021">
                  <c:v>73678</c:v>
                </c:pt>
                <c:pt idx="3022">
                  <c:v>9176553</c:v>
                </c:pt>
                <c:pt idx="3023">
                  <c:v>11900000</c:v>
                </c:pt>
                <c:pt idx="3024">
                  <c:v>24741700</c:v>
                </c:pt>
                <c:pt idx="3025">
                  <c:v>982214</c:v>
                </c:pt>
                <c:pt idx="3026">
                  <c:v>2024854</c:v>
                </c:pt>
                <c:pt idx="3027">
                  <c:v>4599680</c:v>
                </c:pt>
                <c:pt idx="3028">
                  <c:v>118666</c:v>
                </c:pt>
                <c:pt idx="3029">
                  <c:v>6852144</c:v>
                </c:pt>
                <c:pt idx="3030">
                  <c:v>6531491</c:v>
                </c:pt>
                <c:pt idx="3031">
                  <c:v>396035</c:v>
                </c:pt>
                <c:pt idx="3032">
                  <c:v>41227069</c:v>
                </c:pt>
                <c:pt idx="3033">
                  <c:v>24185781</c:v>
                </c:pt>
                <c:pt idx="3034">
                  <c:v>51097664</c:v>
                </c:pt>
                <c:pt idx="3035">
                  <c:v>31607598</c:v>
                </c:pt>
                <c:pt idx="3036">
                  <c:v>17655201</c:v>
                </c:pt>
                <c:pt idx="3037">
                  <c:v>44566004</c:v>
                </c:pt>
                <c:pt idx="3038">
                  <c:v>30307804</c:v>
                </c:pt>
                <c:pt idx="3039">
                  <c:v>4000304</c:v>
                </c:pt>
                <c:pt idx="3040">
                  <c:v>18656400</c:v>
                </c:pt>
                <c:pt idx="3041">
                  <c:v>24881000</c:v>
                </c:pt>
                <c:pt idx="3042">
                  <c:v>375474</c:v>
                </c:pt>
                <c:pt idx="3043">
                  <c:v>2428241</c:v>
                </c:pt>
                <c:pt idx="3044">
                  <c:v>40962534</c:v>
                </c:pt>
                <c:pt idx="3045">
                  <c:v>1163508</c:v>
                </c:pt>
                <c:pt idx="3046">
                  <c:v>60443237</c:v>
                </c:pt>
                <c:pt idx="3047">
                  <c:v>37617947</c:v>
                </c:pt>
                <c:pt idx="3048">
                  <c:v>12987647</c:v>
                </c:pt>
                <c:pt idx="3049">
                  <c:v>978908</c:v>
                </c:pt>
                <c:pt idx="3050">
                  <c:v>20772796</c:v>
                </c:pt>
                <c:pt idx="3051">
                  <c:v>55865715</c:v>
                </c:pt>
                <c:pt idx="3052">
                  <c:v>24044532</c:v>
                </c:pt>
                <c:pt idx="3053">
                  <c:v>14334645</c:v>
                </c:pt>
                <c:pt idx="3054">
                  <c:v>6114237</c:v>
                </c:pt>
                <c:pt idx="3055">
                  <c:v>3609278</c:v>
                </c:pt>
                <c:pt idx="3056">
                  <c:v>1477002</c:v>
                </c:pt>
                <c:pt idx="3057">
                  <c:v>10660147</c:v>
                </c:pt>
                <c:pt idx="3058">
                  <c:v>17738570</c:v>
                </c:pt>
                <c:pt idx="3059">
                  <c:v>11434867</c:v>
                </c:pt>
                <c:pt idx="3060">
                  <c:v>317040</c:v>
                </c:pt>
                <c:pt idx="3061">
                  <c:v>37752931</c:v>
                </c:pt>
                <c:pt idx="3062">
                  <c:v>25472967</c:v>
                </c:pt>
                <c:pt idx="3063">
                  <c:v>5132222</c:v>
                </c:pt>
                <c:pt idx="3064">
                  <c:v>2412045</c:v>
                </c:pt>
                <c:pt idx="3065">
                  <c:v>1420578</c:v>
                </c:pt>
                <c:pt idx="3066">
                  <c:v>174682</c:v>
                </c:pt>
                <c:pt idx="3067">
                  <c:v>542860</c:v>
                </c:pt>
                <c:pt idx="3068">
                  <c:v>71897215</c:v>
                </c:pt>
                <c:pt idx="3069">
                  <c:v>108229</c:v>
                </c:pt>
                <c:pt idx="3070">
                  <c:v>16168741</c:v>
                </c:pt>
                <c:pt idx="3071">
                  <c:v>40118420</c:v>
                </c:pt>
                <c:pt idx="3072">
                  <c:v>144583</c:v>
                </c:pt>
                <c:pt idx="3073">
                  <c:v>33422556</c:v>
                </c:pt>
                <c:pt idx="3074">
                  <c:v>30063805</c:v>
                </c:pt>
                <c:pt idx="3075">
                  <c:v>23393765</c:v>
                </c:pt>
                <c:pt idx="3076">
                  <c:v>4273372</c:v>
                </c:pt>
                <c:pt idx="3077">
                  <c:v>256386216</c:v>
                </c:pt>
                <c:pt idx="3078">
                  <c:v>13214255</c:v>
                </c:pt>
                <c:pt idx="3079">
                  <c:v>12514138</c:v>
                </c:pt>
                <c:pt idx="3080">
                  <c:v>6401336</c:v>
                </c:pt>
                <c:pt idx="3081">
                  <c:v>2600000</c:v>
                </c:pt>
                <c:pt idx="3082">
                  <c:v>1346503</c:v>
                </c:pt>
                <c:pt idx="3083">
                  <c:v>16999046</c:v>
                </c:pt>
                <c:pt idx="3084">
                  <c:v>79363785</c:v>
                </c:pt>
                <c:pt idx="3085">
                  <c:v>4231500</c:v>
                </c:pt>
                <c:pt idx="3086">
                  <c:v>125014030</c:v>
                </c:pt>
                <c:pt idx="3087">
                  <c:v>3287435</c:v>
                </c:pt>
                <c:pt idx="3088">
                  <c:v>5400000</c:v>
                </c:pt>
                <c:pt idx="3089">
                  <c:v>28501651</c:v>
                </c:pt>
                <c:pt idx="3090">
                  <c:v>201148159</c:v>
                </c:pt>
                <c:pt idx="3091">
                  <c:v>80050171</c:v>
                </c:pt>
                <c:pt idx="3092">
                  <c:v>178739</c:v>
                </c:pt>
                <c:pt idx="3093">
                  <c:v>16991902</c:v>
                </c:pt>
                <c:pt idx="3094">
                  <c:v>1796024</c:v>
                </c:pt>
                <c:pt idx="3095">
                  <c:v>609042</c:v>
                </c:pt>
                <c:pt idx="3096">
                  <c:v>1647780</c:v>
                </c:pt>
                <c:pt idx="3097">
                  <c:v>1304837</c:v>
                </c:pt>
                <c:pt idx="3098">
                  <c:v>5217498</c:v>
                </c:pt>
                <c:pt idx="3099">
                  <c:v>66637</c:v>
                </c:pt>
                <c:pt idx="3100">
                  <c:v>7159147</c:v>
                </c:pt>
                <c:pt idx="3101">
                  <c:v>64148</c:v>
                </c:pt>
                <c:pt idx="3102">
                  <c:v>17382982</c:v>
                </c:pt>
                <c:pt idx="3103">
                  <c:v>75638743</c:v>
                </c:pt>
                <c:pt idx="3104">
                  <c:v>11854694</c:v>
                </c:pt>
                <c:pt idx="3105">
                  <c:v>20262</c:v>
                </c:pt>
                <c:pt idx="3106">
                  <c:v>12339633</c:v>
                </c:pt>
                <c:pt idx="3107">
                  <c:v>2694973</c:v>
                </c:pt>
                <c:pt idx="3108">
                  <c:v>40219708</c:v>
                </c:pt>
                <c:pt idx="3109">
                  <c:v>382946</c:v>
                </c:pt>
                <c:pt idx="3110">
                  <c:v>886410</c:v>
                </c:pt>
                <c:pt idx="3111">
                  <c:v>6420319</c:v>
                </c:pt>
                <c:pt idx="3112">
                  <c:v>395592</c:v>
                </c:pt>
                <c:pt idx="3113">
                  <c:v>7556708</c:v>
                </c:pt>
                <c:pt idx="3114">
                  <c:v>227965690</c:v>
                </c:pt>
                <c:pt idx="3115">
                  <c:v>13376506</c:v>
                </c:pt>
                <c:pt idx="3116">
                  <c:v>304124</c:v>
                </c:pt>
                <c:pt idx="3117">
                  <c:v>399793</c:v>
                </c:pt>
                <c:pt idx="3118">
                  <c:v>94999143</c:v>
                </c:pt>
                <c:pt idx="3119">
                  <c:v>1027119</c:v>
                </c:pt>
                <c:pt idx="3120">
                  <c:v>4741987</c:v>
                </c:pt>
                <c:pt idx="3121">
                  <c:v>7918283</c:v>
                </c:pt>
                <c:pt idx="3122">
                  <c:v>768045</c:v>
                </c:pt>
                <c:pt idx="3123">
                  <c:v>16118077</c:v>
                </c:pt>
                <c:pt idx="3124">
                  <c:v>42019483</c:v>
                </c:pt>
                <c:pt idx="3125">
                  <c:v>15854988</c:v>
                </c:pt>
                <c:pt idx="3126">
                  <c:v>80000000</c:v>
                </c:pt>
                <c:pt idx="3127">
                  <c:v>50461335</c:v>
                </c:pt>
                <c:pt idx="3128">
                  <c:v>1282084</c:v>
                </c:pt>
                <c:pt idx="3129">
                  <c:v>1186957</c:v>
                </c:pt>
                <c:pt idx="3130">
                  <c:v>10508</c:v>
                </c:pt>
                <c:pt idx="3131">
                  <c:v>13766014</c:v>
                </c:pt>
                <c:pt idx="3132">
                  <c:v>42385520</c:v>
                </c:pt>
                <c:pt idx="3133">
                  <c:v>62933793</c:v>
                </c:pt>
                <c:pt idx="3134">
                  <c:v>293501675</c:v>
                </c:pt>
                <c:pt idx="3135">
                  <c:v>63411478</c:v>
                </c:pt>
                <c:pt idx="3136">
                  <c:v>13092000</c:v>
                </c:pt>
                <c:pt idx="3137">
                  <c:v>13060843</c:v>
                </c:pt>
                <c:pt idx="3138">
                  <c:v>548712</c:v>
                </c:pt>
                <c:pt idx="3139">
                  <c:v>8535575</c:v>
                </c:pt>
                <c:pt idx="3140">
                  <c:v>106952327</c:v>
                </c:pt>
                <c:pt idx="3141">
                  <c:v>80014842</c:v>
                </c:pt>
                <c:pt idx="3142">
                  <c:v>568695</c:v>
                </c:pt>
                <c:pt idx="3143">
                  <c:v>34126138</c:v>
                </c:pt>
                <c:pt idx="3144">
                  <c:v>25440971</c:v>
                </c:pt>
                <c:pt idx="3145">
                  <c:v>5600000</c:v>
                </c:pt>
                <c:pt idx="3146">
                  <c:v>114195633</c:v>
                </c:pt>
                <c:pt idx="3147">
                  <c:v>20981633</c:v>
                </c:pt>
                <c:pt idx="3148">
                  <c:v>83813460</c:v>
                </c:pt>
                <c:pt idx="3149">
                  <c:v>8114507</c:v>
                </c:pt>
                <c:pt idx="3150">
                  <c:v>35286428</c:v>
                </c:pt>
                <c:pt idx="3151">
                  <c:v>14821531</c:v>
                </c:pt>
                <c:pt idx="3152">
                  <c:v>16459004</c:v>
                </c:pt>
                <c:pt idx="3153">
                  <c:v>5199</c:v>
                </c:pt>
                <c:pt idx="3154">
                  <c:v>2326407</c:v>
                </c:pt>
                <c:pt idx="3155">
                  <c:v>22927390</c:v>
                </c:pt>
                <c:pt idx="3156">
                  <c:v>61693523</c:v>
                </c:pt>
                <c:pt idx="3157">
                  <c:v>49185998</c:v>
                </c:pt>
                <c:pt idx="3158">
                  <c:v>31990064</c:v>
                </c:pt>
                <c:pt idx="3159">
                  <c:v>27515786</c:v>
                </c:pt>
                <c:pt idx="3160">
                  <c:v>47536959</c:v>
                </c:pt>
                <c:pt idx="3161">
                  <c:v>3050934</c:v>
                </c:pt>
                <c:pt idx="3162">
                  <c:v>61356221</c:v>
                </c:pt>
                <c:pt idx="3163">
                  <c:v>10654581</c:v>
                </c:pt>
                <c:pt idx="3164">
                  <c:v>14060950</c:v>
                </c:pt>
                <c:pt idx="3165">
                  <c:v>13491653</c:v>
                </c:pt>
                <c:pt idx="3166">
                  <c:v>26236603</c:v>
                </c:pt>
                <c:pt idx="3167">
                  <c:v>16346122</c:v>
                </c:pt>
                <c:pt idx="3168">
                  <c:v>116724075</c:v>
                </c:pt>
                <c:pt idx="3169">
                  <c:v>8888355</c:v>
                </c:pt>
                <c:pt idx="3170">
                  <c:v>21994911</c:v>
                </c:pt>
                <c:pt idx="3171">
                  <c:v>136007</c:v>
                </c:pt>
                <c:pt idx="3172">
                  <c:v>28831145</c:v>
                </c:pt>
                <c:pt idx="3173">
                  <c:v>42272747</c:v>
                </c:pt>
                <c:pt idx="3174">
                  <c:v>2848578</c:v>
                </c:pt>
                <c:pt idx="3175">
                  <c:v>56154094</c:v>
                </c:pt>
                <c:pt idx="3176">
                  <c:v>3468572</c:v>
                </c:pt>
                <c:pt idx="3177">
                  <c:v>39825798</c:v>
                </c:pt>
                <c:pt idx="3178">
                  <c:v>37766350</c:v>
                </c:pt>
                <c:pt idx="3179">
                  <c:v>10200000</c:v>
                </c:pt>
                <c:pt idx="3180">
                  <c:v>3148482</c:v>
                </c:pt>
                <c:pt idx="3181">
                  <c:v>5773519</c:v>
                </c:pt>
                <c:pt idx="3182">
                  <c:v>14616</c:v>
                </c:pt>
                <c:pt idx="3183">
                  <c:v>3333823</c:v>
                </c:pt>
                <c:pt idx="3184">
                  <c:v>38317535</c:v>
                </c:pt>
                <c:pt idx="3185">
                  <c:v>20300000</c:v>
                </c:pt>
                <c:pt idx="3186">
                  <c:v>10174663</c:v>
                </c:pt>
                <c:pt idx="3187">
                  <c:v>2580</c:v>
                </c:pt>
                <c:pt idx="3188">
                  <c:v>13362308</c:v>
                </c:pt>
                <c:pt idx="3189">
                  <c:v>31968347</c:v>
                </c:pt>
                <c:pt idx="3190">
                  <c:v>548934</c:v>
                </c:pt>
                <c:pt idx="3191">
                  <c:v>7691700</c:v>
                </c:pt>
                <c:pt idx="3192">
                  <c:v>11405825</c:v>
                </c:pt>
                <c:pt idx="3193">
                  <c:v>4190530</c:v>
                </c:pt>
                <c:pt idx="3194">
                  <c:v>6462576</c:v>
                </c:pt>
                <c:pt idx="3195">
                  <c:v>985341</c:v>
                </c:pt>
                <c:pt idx="3196">
                  <c:v>31471430</c:v>
                </c:pt>
                <c:pt idx="3197">
                  <c:v>13034417</c:v>
                </c:pt>
                <c:pt idx="3198">
                  <c:v>9180275</c:v>
                </c:pt>
                <c:pt idx="3199">
                  <c:v>6734844</c:v>
                </c:pt>
                <c:pt idx="3200">
                  <c:v>317125</c:v>
                </c:pt>
                <c:pt idx="3201">
                  <c:v>9701559</c:v>
                </c:pt>
                <c:pt idx="3202">
                  <c:v>11204499</c:v>
                </c:pt>
                <c:pt idx="3203">
                  <c:v>39462438</c:v>
                </c:pt>
                <c:pt idx="3204">
                  <c:v>36020063</c:v>
                </c:pt>
                <c:pt idx="3205">
                  <c:v>31252964</c:v>
                </c:pt>
                <c:pt idx="3206">
                  <c:v>6830957</c:v>
                </c:pt>
                <c:pt idx="3207">
                  <c:v>77231</c:v>
                </c:pt>
                <c:pt idx="3208">
                  <c:v>37623143</c:v>
                </c:pt>
                <c:pt idx="3209">
                  <c:v>3169424</c:v>
                </c:pt>
                <c:pt idx="3210">
                  <c:v>91038276</c:v>
                </c:pt>
                <c:pt idx="3211">
                  <c:v>10911750</c:v>
                </c:pt>
                <c:pt idx="3212">
                  <c:v>42478175</c:v>
                </c:pt>
                <c:pt idx="3213">
                  <c:v>712294</c:v>
                </c:pt>
                <c:pt idx="3214">
                  <c:v>7837632</c:v>
                </c:pt>
                <c:pt idx="3215">
                  <c:v>13134</c:v>
                </c:pt>
                <c:pt idx="3216">
                  <c:v>4306697</c:v>
                </c:pt>
                <c:pt idx="3217">
                  <c:v>3058380</c:v>
                </c:pt>
                <c:pt idx="3218">
                  <c:v>1738692</c:v>
                </c:pt>
                <c:pt idx="3219">
                  <c:v>45063889</c:v>
                </c:pt>
                <c:pt idx="3220">
                  <c:v>1185783</c:v>
                </c:pt>
                <c:pt idx="3221">
                  <c:v>3014541</c:v>
                </c:pt>
                <c:pt idx="3222">
                  <c:v>5595428</c:v>
                </c:pt>
                <c:pt idx="3223">
                  <c:v>72279690</c:v>
                </c:pt>
                <c:pt idx="3224">
                  <c:v>2859955</c:v>
                </c:pt>
                <c:pt idx="3225">
                  <c:v>19057024</c:v>
                </c:pt>
                <c:pt idx="3226">
                  <c:v>31146570</c:v>
                </c:pt>
                <c:pt idx="3227">
                  <c:v>9054736</c:v>
                </c:pt>
                <c:pt idx="3228">
                  <c:v>55350897</c:v>
                </c:pt>
                <c:pt idx="3229">
                  <c:v>31655091</c:v>
                </c:pt>
                <c:pt idx="3230">
                  <c:v>78745923</c:v>
                </c:pt>
                <c:pt idx="3231">
                  <c:v>6565495</c:v>
                </c:pt>
                <c:pt idx="3232">
                  <c:v>60033780</c:v>
                </c:pt>
                <c:pt idx="3233">
                  <c:v>4651977</c:v>
                </c:pt>
                <c:pt idx="3234">
                  <c:v>1001437</c:v>
                </c:pt>
                <c:pt idx="3235">
                  <c:v>41597830</c:v>
                </c:pt>
                <c:pt idx="3236">
                  <c:v>18996755</c:v>
                </c:pt>
                <c:pt idx="3237">
                  <c:v>33037754</c:v>
                </c:pt>
                <c:pt idx="3238">
                  <c:v>12831121</c:v>
                </c:pt>
                <c:pt idx="3239">
                  <c:v>56702901</c:v>
                </c:pt>
                <c:pt idx="3240">
                  <c:v>5383834</c:v>
                </c:pt>
                <c:pt idx="3241">
                  <c:v>17174870</c:v>
                </c:pt>
                <c:pt idx="3242">
                  <c:v>61490000</c:v>
                </c:pt>
                <c:pt idx="3243">
                  <c:v>50003300</c:v>
                </c:pt>
                <c:pt idx="3244">
                  <c:v>71346930</c:v>
                </c:pt>
                <c:pt idx="3245">
                  <c:v>1687311</c:v>
                </c:pt>
                <c:pt idx="3246">
                  <c:v>15045676</c:v>
                </c:pt>
                <c:pt idx="3247">
                  <c:v>403932</c:v>
                </c:pt>
                <c:pt idx="3248">
                  <c:v>610968</c:v>
                </c:pt>
                <c:pt idx="3249">
                  <c:v>30127963</c:v>
                </c:pt>
                <c:pt idx="3250">
                  <c:v>14612840</c:v>
                </c:pt>
                <c:pt idx="3251">
                  <c:v>9396487</c:v>
                </c:pt>
                <c:pt idx="3252">
                  <c:v>69586544</c:v>
                </c:pt>
                <c:pt idx="3253">
                  <c:v>148085755</c:v>
                </c:pt>
                <c:pt idx="3254">
                  <c:v>1050445</c:v>
                </c:pt>
                <c:pt idx="3255">
                  <c:v>12134420</c:v>
                </c:pt>
                <c:pt idx="3256">
                  <c:v>24397469</c:v>
                </c:pt>
                <c:pt idx="3257">
                  <c:v>2268296</c:v>
                </c:pt>
                <c:pt idx="3258">
                  <c:v>102678089</c:v>
                </c:pt>
                <c:pt idx="3259">
                  <c:v>20966644</c:v>
                </c:pt>
                <c:pt idx="3260">
                  <c:v>20218921</c:v>
                </c:pt>
                <c:pt idx="3261">
                  <c:v>371897</c:v>
                </c:pt>
                <c:pt idx="3262">
                  <c:v>63695760</c:v>
                </c:pt>
                <c:pt idx="3263">
                  <c:v>379643</c:v>
                </c:pt>
                <c:pt idx="3264">
                  <c:v>5709616</c:v>
                </c:pt>
                <c:pt idx="3265">
                  <c:v>4280577</c:v>
                </c:pt>
                <c:pt idx="3266">
                  <c:v>67263182</c:v>
                </c:pt>
                <c:pt idx="3267">
                  <c:v>19673424</c:v>
                </c:pt>
                <c:pt idx="3268">
                  <c:v>16252765</c:v>
                </c:pt>
                <c:pt idx="3269">
                  <c:v>14677654</c:v>
                </c:pt>
                <c:pt idx="3270">
                  <c:v>34703228</c:v>
                </c:pt>
                <c:pt idx="3271">
                  <c:v>26761283</c:v>
                </c:pt>
                <c:pt idx="3272">
                  <c:v>44834712</c:v>
                </c:pt>
                <c:pt idx="3273">
                  <c:v>78031620</c:v>
                </c:pt>
                <c:pt idx="3274">
                  <c:v>3347439</c:v>
                </c:pt>
                <c:pt idx="3275">
                  <c:v>2849142</c:v>
                </c:pt>
                <c:pt idx="3276">
                  <c:v>9170214</c:v>
                </c:pt>
                <c:pt idx="3277">
                  <c:v>22451</c:v>
                </c:pt>
                <c:pt idx="3278">
                  <c:v>39440655</c:v>
                </c:pt>
                <c:pt idx="3279">
                  <c:v>34700000</c:v>
                </c:pt>
                <c:pt idx="3280">
                  <c:v>156645693</c:v>
                </c:pt>
                <c:pt idx="3281">
                  <c:v>23089926</c:v>
                </c:pt>
                <c:pt idx="3282">
                  <c:v>22877808</c:v>
                </c:pt>
                <c:pt idx="3283">
                  <c:v>25178165</c:v>
                </c:pt>
                <c:pt idx="3284">
                  <c:v>52293982</c:v>
                </c:pt>
                <c:pt idx="3285">
                  <c:v>35228696</c:v>
                </c:pt>
                <c:pt idx="3286">
                  <c:v>61937495</c:v>
                </c:pt>
                <c:pt idx="3287">
                  <c:v>23014504</c:v>
                </c:pt>
                <c:pt idx="3288">
                  <c:v>100412</c:v>
                </c:pt>
                <c:pt idx="3289">
                  <c:v>27545445</c:v>
                </c:pt>
                <c:pt idx="3290">
                  <c:v>12985267</c:v>
                </c:pt>
                <c:pt idx="3291">
                  <c:v>5731103</c:v>
                </c:pt>
                <c:pt idx="3292">
                  <c:v>20773070</c:v>
                </c:pt>
                <c:pt idx="3293">
                  <c:v>5004648</c:v>
                </c:pt>
                <c:pt idx="3294">
                  <c:v>4956401</c:v>
                </c:pt>
                <c:pt idx="3295">
                  <c:v>50173190</c:v>
                </c:pt>
                <c:pt idx="3296">
                  <c:v>2181290</c:v>
                </c:pt>
                <c:pt idx="3297">
                  <c:v>1055654</c:v>
                </c:pt>
                <c:pt idx="3298">
                  <c:v>137963328</c:v>
                </c:pt>
                <c:pt idx="3299">
                  <c:v>46338728</c:v>
                </c:pt>
                <c:pt idx="3300">
                  <c:v>141319195</c:v>
                </c:pt>
                <c:pt idx="3301">
                  <c:v>42880</c:v>
                </c:pt>
                <c:pt idx="3302">
                  <c:v>1984743</c:v>
                </c:pt>
                <c:pt idx="3303">
                  <c:v>499263</c:v>
                </c:pt>
                <c:pt idx="3304">
                  <c:v>763044</c:v>
                </c:pt>
                <c:pt idx="3305">
                  <c:v>3773863</c:v>
                </c:pt>
                <c:pt idx="3306">
                  <c:v>58700247</c:v>
                </c:pt>
                <c:pt idx="3307">
                  <c:v>16574731</c:v>
                </c:pt>
                <c:pt idx="3308">
                  <c:v>4700361</c:v>
                </c:pt>
                <c:pt idx="3309">
                  <c:v>112935</c:v>
                </c:pt>
                <c:pt idx="3310">
                  <c:v>37738400</c:v>
                </c:pt>
                <c:pt idx="3311">
                  <c:v>21569041</c:v>
                </c:pt>
                <c:pt idx="3312">
                  <c:v>3073392</c:v>
                </c:pt>
                <c:pt idx="3313">
                  <c:v>16640210</c:v>
                </c:pt>
                <c:pt idx="3314">
                  <c:v>71309760</c:v>
                </c:pt>
                <c:pt idx="3315">
                  <c:v>4063859</c:v>
                </c:pt>
                <c:pt idx="3316">
                  <c:v>23472900</c:v>
                </c:pt>
                <c:pt idx="3317">
                  <c:v>79948113</c:v>
                </c:pt>
                <c:pt idx="3318">
                  <c:v>1729969</c:v>
                </c:pt>
                <c:pt idx="3319">
                  <c:v>40158000</c:v>
                </c:pt>
                <c:pt idx="3320">
                  <c:v>83892374</c:v>
                </c:pt>
                <c:pt idx="3321">
                  <c:v>83077470</c:v>
                </c:pt>
                <c:pt idx="3322">
                  <c:v>130058047</c:v>
                </c:pt>
                <c:pt idx="3323">
                  <c:v>531009</c:v>
                </c:pt>
                <c:pt idx="3324">
                  <c:v>33451479</c:v>
                </c:pt>
                <c:pt idx="3325">
                  <c:v>18593156</c:v>
                </c:pt>
                <c:pt idx="3326">
                  <c:v>26830000</c:v>
                </c:pt>
                <c:pt idx="3327">
                  <c:v>3950029</c:v>
                </c:pt>
                <c:pt idx="3328">
                  <c:v>9664316</c:v>
                </c:pt>
                <c:pt idx="3329">
                  <c:v>22000</c:v>
                </c:pt>
                <c:pt idx="3330">
                  <c:v>75072454</c:v>
                </c:pt>
                <c:pt idx="3331">
                  <c:v>2428883</c:v>
                </c:pt>
                <c:pt idx="3332">
                  <c:v>191449475</c:v>
                </c:pt>
                <c:pt idx="3333">
                  <c:v>7098492</c:v>
                </c:pt>
                <c:pt idx="3334">
                  <c:v>15294553</c:v>
                </c:pt>
                <c:pt idx="3335">
                  <c:v>50921738</c:v>
                </c:pt>
                <c:pt idx="3336">
                  <c:v>105264608</c:v>
                </c:pt>
                <c:pt idx="3337">
                  <c:v>33508922</c:v>
                </c:pt>
                <c:pt idx="3338">
                  <c:v>104632573</c:v>
                </c:pt>
                <c:pt idx="3339">
                  <c:v>69951824</c:v>
                </c:pt>
                <c:pt idx="3340">
                  <c:v>18272447</c:v>
                </c:pt>
                <c:pt idx="3341">
                  <c:v>64286</c:v>
                </c:pt>
                <c:pt idx="3342">
                  <c:v>16248701</c:v>
                </c:pt>
                <c:pt idx="3343">
                  <c:v>183490</c:v>
                </c:pt>
                <c:pt idx="3344">
                  <c:v>19445217</c:v>
                </c:pt>
                <c:pt idx="3345">
                  <c:v>27441122</c:v>
                </c:pt>
                <c:pt idx="3346">
                  <c:v>5755286</c:v>
                </c:pt>
                <c:pt idx="3347">
                  <c:v>54800000</c:v>
                </c:pt>
                <c:pt idx="3348">
                  <c:v>19661987</c:v>
                </c:pt>
                <c:pt idx="3349">
                  <c:v>52418902</c:v>
                </c:pt>
                <c:pt idx="3350">
                  <c:v>34180954</c:v>
                </c:pt>
                <c:pt idx="3351">
                  <c:v>52752475</c:v>
                </c:pt>
                <c:pt idx="3352">
                  <c:v>51045801</c:v>
                </c:pt>
                <c:pt idx="3353">
                  <c:v>169379</c:v>
                </c:pt>
                <c:pt idx="3354">
                  <c:v>19076815</c:v>
                </c:pt>
                <c:pt idx="3355">
                  <c:v>15561627</c:v>
                </c:pt>
                <c:pt idx="3356">
                  <c:v>1110286</c:v>
                </c:pt>
                <c:pt idx="3357">
                  <c:v>77324422</c:v>
                </c:pt>
                <c:pt idx="3358">
                  <c:v>1027749</c:v>
                </c:pt>
                <c:pt idx="3359">
                  <c:v>8047690</c:v>
                </c:pt>
                <c:pt idx="3360">
                  <c:v>29200000</c:v>
                </c:pt>
                <c:pt idx="3361">
                  <c:v>65012000</c:v>
                </c:pt>
                <c:pt idx="3362">
                  <c:v>138339411</c:v>
                </c:pt>
                <c:pt idx="3363">
                  <c:v>25556065</c:v>
                </c:pt>
                <c:pt idx="3364">
                  <c:v>13005485</c:v>
                </c:pt>
                <c:pt idx="3365">
                  <c:v>34098563</c:v>
                </c:pt>
                <c:pt idx="3366">
                  <c:v>18324242</c:v>
                </c:pt>
                <c:pt idx="3367">
                  <c:v>53680848</c:v>
                </c:pt>
                <c:pt idx="3368">
                  <c:v>17804273</c:v>
                </c:pt>
                <c:pt idx="3369">
                  <c:v>30695227</c:v>
                </c:pt>
                <c:pt idx="3370">
                  <c:v>225377</c:v>
                </c:pt>
                <c:pt idx="3371">
                  <c:v>217631306</c:v>
                </c:pt>
                <c:pt idx="3372">
                  <c:v>301305</c:v>
                </c:pt>
                <c:pt idx="3373">
                  <c:v>57386369</c:v>
                </c:pt>
                <c:pt idx="3374">
                  <c:v>23209440</c:v>
                </c:pt>
                <c:pt idx="3375">
                  <c:v>14378353</c:v>
                </c:pt>
                <c:pt idx="3376">
                  <c:v>75597042</c:v>
                </c:pt>
                <c:pt idx="3377">
                  <c:v>24104113</c:v>
                </c:pt>
                <c:pt idx="3378">
                  <c:v>7221458</c:v>
                </c:pt>
                <c:pt idx="3379">
                  <c:v>22326247</c:v>
                </c:pt>
                <c:pt idx="3380">
                  <c:v>83000000</c:v>
                </c:pt>
                <c:pt idx="3381">
                  <c:v>50815288</c:v>
                </c:pt>
                <c:pt idx="3382">
                  <c:v>15797907</c:v>
                </c:pt>
                <c:pt idx="3383">
                  <c:v>37432299</c:v>
                </c:pt>
                <c:pt idx="3384">
                  <c:v>261481</c:v>
                </c:pt>
                <c:pt idx="3385">
                  <c:v>34522221</c:v>
                </c:pt>
                <c:pt idx="3386">
                  <c:v>166147885</c:v>
                </c:pt>
                <c:pt idx="3387">
                  <c:v>32741596</c:v>
                </c:pt>
                <c:pt idx="3388">
                  <c:v>16153600</c:v>
                </c:pt>
                <c:pt idx="3389">
                  <c:v>186354</c:v>
                </c:pt>
                <c:pt idx="3390">
                  <c:v>33565375</c:v>
                </c:pt>
                <c:pt idx="3391">
                  <c:v>48265581</c:v>
                </c:pt>
                <c:pt idx="3392">
                  <c:v>65948711</c:v>
                </c:pt>
                <c:pt idx="3393">
                  <c:v>20167424</c:v>
                </c:pt>
                <c:pt idx="3394">
                  <c:v>54000000</c:v>
                </c:pt>
                <c:pt idx="3395">
                  <c:v>70236496</c:v>
                </c:pt>
                <c:pt idx="3396">
                  <c:v>4463292</c:v>
                </c:pt>
                <c:pt idx="3397">
                  <c:v>103338338</c:v>
                </c:pt>
                <c:pt idx="3398">
                  <c:v>13052741</c:v>
                </c:pt>
                <c:pt idx="3399">
                  <c:v>3029870</c:v>
                </c:pt>
                <c:pt idx="3400">
                  <c:v>21589307</c:v>
                </c:pt>
                <c:pt idx="3401">
                  <c:v>53082743</c:v>
                </c:pt>
                <c:pt idx="3402">
                  <c:v>9473382</c:v>
                </c:pt>
                <c:pt idx="3403">
                  <c:v>155370362</c:v>
                </c:pt>
                <c:pt idx="3404">
                  <c:v>25528495</c:v>
                </c:pt>
                <c:pt idx="3405">
                  <c:v>51396781</c:v>
                </c:pt>
                <c:pt idx="3406">
                  <c:v>41300105</c:v>
                </c:pt>
                <c:pt idx="3407">
                  <c:v>52799004</c:v>
                </c:pt>
                <c:pt idx="3408">
                  <c:v>20302961</c:v>
                </c:pt>
                <c:pt idx="3409">
                  <c:v>21483154</c:v>
                </c:pt>
                <c:pt idx="3410">
                  <c:v>15700000</c:v>
                </c:pt>
                <c:pt idx="3411">
                  <c:v>3752725</c:v>
                </c:pt>
                <c:pt idx="3412">
                  <c:v>101157447</c:v>
                </c:pt>
                <c:pt idx="3413">
                  <c:v>43532294</c:v>
                </c:pt>
                <c:pt idx="3414">
                  <c:v>119922</c:v>
                </c:pt>
                <c:pt idx="3415">
                  <c:v>2899970</c:v>
                </c:pt>
                <c:pt idx="3416">
                  <c:v>40270895</c:v>
                </c:pt>
                <c:pt idx="3417">
                  <c:v>100422786</c:v>
                </c:pt>
                <c:pt idx="3418">
                  <c:v>1309849</c:v>
                </c:pt>
                <c:pt idx="3419">
                  <c:v>1508689</c:v>
                </c:pt>
                <c:pt idx="3420">
                  <c:v>74787599</c:v>
                </c:pt>
                <c:pt idx="3421">
                  <c:v>30400000</c:v>
                </c:pt>
                <c:pt idx="3422">
                  <c:v>6167817</c:v>
                </c:pt>
                <c:pt idx="3423">
                  <c:v>24343673</c:v>
                </c:pt>
                <c:pt idx="3424">
                  <c:v>109712885</c:v>
                </c:pt>
                <c:pt idx="3425">
                  <c:v>727883</c:v>
                </c:pt>
                <c:pt idx="3426">
                  <c:v>66528842</c:v>
                </c:pt>
                <c:pt idx="3427">
                  <c:v>112000000</c:v>
                </c:pt>
                <c:pt idx="3428">
                  <c:v>172825435</c:v>
                </c:pt>
                <c:pt idx="3429">
                  <c:v>31054924</c:v>
                </c:pt>
                <c:pt idx="3430">
                  <c:v>124868837</c:v>
                </c:pt>
                <c:pt idx="3431">
                  <c:v>83025853</c:v>
                </c:pt>
                <c:pt idx="3432">
                  <c:v>195888</c:v>
                </c:pt>
                <c:pt idx="3433">
                  <c:v>48856</c:v>
                </c:pt>
                <c:pt idx="3434">
                  <c:v>36976367</c:v>
                </c:pt>
                <c:pt idx="3435">
                  <c:v>20733485</c:v>
                </c:pt>
                <c:pt idx="3436">
                  <c:v>22954968</c:v>
                </c:pt>
                <c:pt idx="3437">
                  <c:v>128300000</c:v>
                </c:pt>
                <c:pt idx="3438">
                  <c:v>16929123</c:v>
                </c:pt>
                <c:pt idx="3439">
                  <c:v>33574332</c:v>
                </c:pt>
                <c:pt idx="3440">
                  <c:v>638951</c:v>
                </c:pt>
                <c:pt idx="3441">
                  <c:v>13269963</c:v>
                </c:pt>
                <c:pt idx="3442">
                  <c:v>38372662</c:v>
                </c:pt>
                <c:pt idx="3443">
                  <c:v>29077547</c:v>
                </c:pt>
                <c:pt idx="3444">
                  <c:v>70960517</c:v>
                </c:pt>
                <c:pt idx="3445">
                  <c:v>3041803</c:v>
                </c:pt>
                <c:pt idx="3446">
                  <c:v>43982842</c:v>
                </c:pt>
                <c:pt idx="3447">
                  <c:v>36000000</c:v>
                </c:pt>
                <c:pt idx="3448">
                  <c:v>10400000</c:v>
                </c:pt>
                <c:pt idx="3449">
                  <c:v>1666262</c:v>
                </c:pt>
                <c:pt idx="3450">
                  <c:v>67253092</c:v>
                </c:pt>
                <c:pt idx="3451">
                  <c:v>33685268</c:v>
                </c:pt>
                <c:pt idx="3452">
                  <c:v>51768623</c:v>
                </c:pt>
                <c:pt idx="3453">
                  <c:v>21554585</c:v>
                </c:pt>
                <c:pt idx="3454">
                  <c:v>42700000</c:v>
                </c:pt>
                <c:pt idx="3455">
                  <c:v>60984028</c:v>
                </c:pt>
                <c:pt idx="3456">
                  <c:v>52474616</c:v>
                </c:pt>
                <c:pt idx="3457">
                  <c:v>35168395</c:v>
                </c:pt>
                <c:pt idx="3458">
                  <c:v>5459824</c:v>
                </c:pt>
                <c:pt idx="3459">
                  <c:v>22406362</c:v>
                </c:pt>
                <c:pt idx="3460">
                  <c:v>11284657</c:v>
                </c:pt>
                <c:pt idx="3461">
                  <c:v>141340178</c:v>
                </c:pt>
                <c:pt idx="3462">
                  <c:v>93749203</c:v>
                </c:pt>
                <c:pt idx="3463">
                  <c:v>35168677</c:v>
                </c:pt>
                <c:pt idx="3464">
                  <c:v>6857096</c:v>
                </c:pt>
                <c:pt idx="3465">
                  <c:v>4584886</c:v>
                </c:pt>
                <c:pt idx="3466">
                  <c:v>74205</c:v>
                </c:pt>
                <c:pt idx="3467">
                  <c:v>58328680</c:v>
                </c:pt>
                <c:pt idx="3468">
                  <c:v>70269171</c:v>
                </c:pt>
                <c:pt idx="3469">
                  <c:v>32000000</c:v>
                </c:pt>
                <c:pt idx="3470">
                  <c:v>13303319</c:v>
                </c:pt>
                <c:pt idx="3471">
                  <c:v>80574010</c:v>
                </c:pt>
                <c:pt idx="3472">
                  <c:v>3130592</c:v>
                </c:pt>
                <c:pt idx="3473">
                  <c:v>120147445</c:v>
                </c:pt>
                <c:pt idx="3474">
                  <c:v>13651662</c:v>
                </c:pt>
                <c:pt idx="3475">
                  <c:v>13753931</c:v>
                </c:pt>
                <c:pt idx="3476">
                  <c:v>3064356</c:v>
                </c:pt>
                <c:pt idx="3477">
                  <c:v>16123851</c:v>
                </c:pt>
                <c:pt idx="3478">
                  <c:v>9929000</c:v>
                </c:pt>
                <c:pt idx="3479">
                  <c:v>72306065</c:v>
                </c:pt>
                <c:pt idx="3480">
                  <c:v>34300771</c:v>
                </c:pt>
                <c:pt idx="3481">
                  <c:v>82528097</c:v>
                </c:pt>
                <c:pt idx="3482">
                  <c:v>144812796</c:v>
                </c:pt>
                <c:pt idx="3483">
                  <c:v>51225796</c:v>
                </c:pt>
                <c:pt idx="3484">
                  <c:v>20400000</c:v>
                </c:pt>
                <c:pt idx="3485">
                  <c:v>2483955</c:v>
                </c:pt>
                <c:pt idx="3486">
                  <c:v>16377274</c:v>
                </c:pt>
                <c:pt idx="3487">
                  <c:v>2222647</c:v>
                </c:pt>
                <c:pt idx="3488">
                  <c:v>13038660</c:v>
                </c:pt>
                <c:pt idx="3489">
                  <c:v>4398392</c:v>
                </c:pt>
                <c:pt idx="3490">
                  <c:v>5669081</c:v>
                </c:pt>
                <c:pt idx="3491">
                  <c:v>57010853</c:v>
                </c:pt>
                <c:pt idx="3492">
                  <c:v>26435</c:v>
                </c:pt>
                <c:pt idx="3493">
                  <c:v>117235247</c:v>
                </c:pt>
                <c:pt idx="3494">
                  <c:v>34566746</c:v>
                </c:pt>
                <c:pt idx="3495">
                  <c:v>9213</c:v>
                </c:pt>
                <c:pt idx="3496">
                  <c:v>169705587</c:v>
                </c:pt>
                <c:pt idx="3497">
                  <c:v>79883359</c:v>
                </c:pt>
                <c:pt idx="3498">
                  <c:v>7219578</c:v>
                </c:pt>
                <c:pt idx="3499">
                  <c:v>39251128</c:v>
                </c:pt>
                <c:pt idx="3500">
                  <c:v>630779</c:v>
                </c:pt>
                <c:pt idx="3501">
                  <c:v>24475416</c:v>
                </c:pt>
                <c:pt idx="3502">
                  <c:v>100853835</c:v>
                </c:pt>
                <c:pt idx="3503">
                  <c:v>4414535</c:v>
                </c:pt>
                <c:pt idx="3504">
                  <c:v>37023395</c:v>
                </c:pt>
                <c:pt idx="3505">
                  <c:v>108638745</c:v>
                </c:pt>
                <c:pt idx="3506">
                  <c:v>36000000</c:v>
                </c:pt>
                <c:pt idx="3507">
                  <c:v>27796042</c:v>
                </c:pt>
                <c:pt idx="3508">
                  <c:v>16800000</c:v>
                </c:pt>
                <c:pt idx="3509">
                  <c:v>94175854</c:v>
                </c:pt>
                <c:pt idx="3510">
                  <c:v>158348400</c:v>
                </c:pt>
                <c:pt idx="3511">
                  <c:v>44175394</c:v>
                </c:pt>
                <c:pt idx="3512">
                  <c:v>26384919</c:v>
                </c:pt>
                <c:pt idx="3513">
                  <c:v>75530832</c:v>
                </c:pt>
                <c:pt idx="3514">
                  <c:v>95720716</c:v>
                </c:pt>
                <c:pt idx="3515">
                  <c:v>148775460</c:v>
                </c:pt>
                <c:pt idx="3516">
                  <c:v>40218903</c:v>
                </c:pt>
                <c:pt idx="3517">
                  <c:v>55637680</c:v>
                </c:pt>
                <c:pt idx="3518">
                  <c:v>336467</c:v>
                </c:pt>
                <c:pt idx="3519">
                  <c:v>78651430</c:v>
                </c:pt>
                <c:pt idx="3520">
                  <c:v>47379090</c:v>
                </c:pt>
                <c:pt idx="3521">
                  <c:v>8373585</c:v>
                </c:pt>
                <c:pt idx="3522">
                  <c:v>25359200</c:v>
                </c:pt>
                <c:pt idx="3523">
                  <c:v>162804648</c:v>
                </c:pt>
                <c:pt idx="3524">
                  <c:v>127490802</c:v>
                </c:pt>
                <c:pt idx="3525">
                  <c:v>610991</c:v>
                </c:pt>
                <c:pt idx="3526">
                  <c:v>72000000</c:v>
                </c:pt>
                <c:pt idx="3527">
                  <c:v>75370763</c:v>
                </c:pt>
                <c:pt idx="3528">
                  <c:v>22843047</c:v>
                </c:pt>
                <c:pt idx="3529">
                  <c:v>27098580</c:v>
                </c:pt>
                <c:pt idx="3530">
                  <c:v>23650000</c:v>
                </c:pt>
                <c:pt idx="3531">
                  <c:v>2835886</c:v>
                </c:pt>
                <c:pt idx="3532">
                  <c:v>50800000</c:v>
                </c:pt>
                <c:pt idx="3533">
                  <c:v>3047539</c:v>
                </c:pt>
                <c:pt idx="3534">
                  <c:v>44606335</c:v>
                </c:pt>
                <c:pt idx="3535">
                  <c:v>50000000</c:v>
                </c:pt>
                <c:pt idx="3536">
                  <c:v>46495</c:v>
                </c:pt>
                <c:pt idx="3537">
                  <c:v>22450975</c:v>
                </c:pt>
                <c:pt idx="3538">
                  <c:v>2921738</c:v>
                </c:pt>
                <c:pt idx="3539">
                  <c:v>3275443</c:v>
                </c:pt>
                <c:pt idx="3540">
                  <c:v>658672302</c:v>
                </c:pt>
                <c:pt idx="3541">
                  <c:v>111722000</c:v>
                </c:pt>
                <c:pt idx="3542">
                  <c:v>70405498</c:v>
                </c:pt>
                <c:pt idx="3543">
                  <c:v>36385763</c:v>
                </c:pt>
                <c:pt idx="3544">
                  <c:v>15527125</c:v>
                </c:pt>
                <c:pt idx="3545">
                  <c:v>198655278</c:v>
                </c:pt>
                <c:pt idx="3546">
                  <c:v>10769960</c:v>
                </c:pt>
                <c:pt idx="3547">
                  <c:v>12870569</c:v>
                </c:pt>
                <c:pt idx="3548">
                  <c:v>78800000</c:v>
                </c:pt>
                <c:pt idx="3549">
                  <c:v>2119994</c:v>
                </c:pt>
                <c:pt idx="3550">
                  <c:v>10411980</c:v>
                </c:pt>
                <c:pt idx="3551">
                  <c:v>434949459</c:v>
                </c:pt>
                <c:pt idx="3552">
                  <c:v>28501605</c:v>
                </c:pt>
                <c:pt idx="3553">
                  <c:v>14564027</c:v>
                </c:pt>
                <c:pt idx="3554">
                  <c:v>30000000</c:v>
                </c:pt>
                <c:pt idx="3555">
                  <c:v>33244684</c:v>
                </c:pt>
                <c:pt idx="3556">
                  <c:v>22168359</c:v>
                </c:pt>
                <c:pt idx="3557">
                  <c:v>50820940</c:v>
                </c:pt>
                <c:pt idx="3558">
                  <c:v>21378000</c:v>
                </c:pt>
                <c:pt idx="3559">
                  <c:v>15935068</c:v>
                </c:pt>
                <c:pt idx="3560">
                  <c:v>15171475</c:v>
                </c:pt>
                <c:pt idx="3561">
                  <c:v>3478</c:v>
                </c:pt>
                <c:pt idx="3562">
                  <c:v>42043633</c:v>
                </c:pt>
                <c:pt idx="3563">
                  <c:v>52200504</c:v>
                </c:pt>
                <c:pt idx="3564">
                  <c:v>3902679</c:v>
                </c:pt>
                <c:pt idx="3565">
                  <c:v>49369900</c:v>
                </c:pt>
                <c:pt idx="3566">
                  <c:v>24042490</c:v>
                </c:pt>
                <c:pt idx="3567">
                  <c:v>71588220</c:v>
                </c:pt>
                <c:pt idx="3568">
                  <c:v>37652565</c:v>
                </c:pt>
                <c:pt idx="3569">
                  <c:v>32453345</c:v>
                </c:pt>
                <c:pt idx="3570">
                  <c:v>2060953</c:v>
                </c:pt>
                <c:pt idx="3571">
                  <c:v>96471845</c:v>
                </c:pt>
                <c:pt idx="3572">
                  <c:v>29500000</c:v>
                </c:pt>
                <c:pt idx="3573">
                  <c:v>53991137</c:v>
                </c:pt>
                <c:pt idx="3574">
                  <c:v>57469179</c:v>
                </c:pt>
                <c:pt idx="3575">
                  <c:v>73548</c:v>
                </c:pt>
                <c:pt idx="3576">
                  <c:v>1487477</c:v>
                </c:pt>
                <c:pt idx="3577">
                  <c:v>56362352</c:v>
                </c:pt>
                <c:pt idx="3578">
                  <c:v>83574831</c:v>
                </c:pt>
                <c:pt idx="3579">
                  <c:v>18090181</c:v>
                </c:pt>
                <c:pt idx="3580">
                  <c:v>91188905</c:v>
                </c:pt>
                <c:pt idx="3581">
                  <c:v>71975611</c:v>
                </c:pt>
                <c:pt idx="3582">
                  <c:v>1705139</c:v>
                </c:pt>
                <c:pt idx="3583">
                  <c:v>76600000</c:v>
                </c:pt>
                <c:pt idx="3584">
                  <c:v>31165421</c:v>
                </c:pt>
                <c:pt idx="3585">
                  <c:v>100614858</c:v>
                </c:pt>
                <c:pt idx="3586">
                  <c:v>82522790</c:v>
                </c:pt>
                <c:pt idx="3587">
                  <c:v>38108</c:v>
                </c:pt>
                <c:pt idx="3588">
                  <c:v>23078294</c:v>
                </c:pt>
                <c:pt idx="3589">
                  <c:v>33583175</c:v>
                </c:pt>
                <c:pt idx="3590">
                  <c:v>56536016</c:v>
                </c:pt>
                <c:pt idx="3591">
                  <c:v>140530114</c:v>
                </c:pt>
                <c:pt idx="3592">
                  <c:v>22757819</c:v>
                </c:pt>
                <c:pt idx="3593">
                  <c:v>126387</c:v>
                </c:pt>
                <c:pt idx="3594">
                  <c:v>66466372</c:v>
                </c:pt>
                <c:pt idx="3595">
                  <c:v>4930798</c:v>
                </c:pt>
                <c:pt idx="3596">
                  <c:v>53245055</c:v>
                </c:pt>
                <c:pt idx="3597">
                  <c:v>25799043</c:v>
                </c:pt>
                <c:pt idx="3598">
                  <c:v>39511038</c:v>
                </c:pt>
                <c:pt idx="3599">
                  <c:v>31537320</c:v>
                </c:pt>
                <c:pt idx="3600">
                  <c:v>17411331</c:v>
                </c:pt>
                <c:pt idx="3601">
                  <c:v>107917283</c:v>
                </c:pt>
                <c:pt idx="3602">
                  <c:v>15417771</c:v>
                </c:pt>
                <c:pt idx="3603">
                  <c:v>27024</c:v>
                </c:pt>
                <c:pt idx="3604">
                  <c:v>64423650</c:v>
                </c:pt>
                <c:pt idx="3605">
                  <c:v>17683670</c:v>
                </c:pt>
                <c:pt idx="3606">
                  <c:v>18112929</c:v>
                </c:pt>
                <c:pt idx="3607">
                  <c:v>54098051</c:v>
                </c:pt>
                <c:pt idx="3608">
                  <c:v>19472057</c:v>
                </c:pt>
                <c:pt idx="3609">
                  <c:v>19100000</c:v>
                </c:pt>
                <c:pt idx="3610">
                  <c:v>26876529</c:v>
                </c:pt>
                <c:pt idx="3611">
                  <c:v>47860214</c:v>
                </c:pt>
                <c:pt idx="3612">
                  <c:v>143000</c:v>
                </c:pt>
                <c:pt idx="3613">
                  <c:v>19170001</c:v>
                </c:pt>
                <c:pt idx="3614">
                  <c:v>17768000</c:v>
                </c:pt>
                <c:pt idx="3615">
                  <c:v>30859000</c:v>
                </c:pt>
                <c:pt idx="3616">
                  <c:v>12947763</c:v>
                </c:pt>
                <c:pt idx="3617">
                  <c:v>15818967</c:v>
                </c:pt>
                <c:pt idx="3618">
                  <c:v>3645438</c:v>
                </c:pt>
                <c:pt idx="3619">
                  <c:v>12843</c:v>
                </c:pt>
                <c:pt idx="3620">
                  <c:v>43818159</c:v>
                </c:pt>
                <c:pt idx="3621">
                  <c:v>31691811</c:v>
                </c:pt>
                <c:pt idx="3622">
                  <c:v>20801344</c:v>
                </c:pt>
                <c:pt idx="3623">
                  <c:v>12693621</c:v>
                </c:pt>
                <c:pt idx="3624">
                  <c:v>46455802</c:v>
                </c:pt>
                <c:pt idx="3625">
                  <c:v>37470017</c:v>
                </c:pt>
                <c:pt idx="3626">
                  <c:v>45670855</c:v>
                </c:pt>
                <c:pt idx="3627">
                  <c:v>18860403</c:v>
                </c:pt>
                <c:pt idx="3628">
                  <c:v>25926543</c:v>
                </c:pt>
                <c:pt idx="3629">
                  <c:v>101055</c:v>
                </c:pt>
                <c:pt idx="3630">
                  <c:v>6755271</c:v>
                </c:pt>
                <c:pt idx="3631">
                  <c:v>16298046</c:v>
                </c:pt>
                <c:pt idx="3632">
                  <c:v>10149779</c:v>
                </c:pt>
                <c:pt idx="3633">
                  <c:v>36200000</c:v>
                </c:pt>
                <c:pt idx="3634">
                  <c:v>30079316</c:v>
                </c:pt>
                <c:pt idx="3635">
                  <c:v>14218868</c:v>
                </c:pt>
                <c:pt idx="3636">
                  <c:v>17986000</c:v>
                </c:pt>
                <c:pt idx="3637">
                  <c:v>1712111</c:v>
                </c:pt>
                <c:pt idx="3638">
                  <c:v>41867960</c:v>
                </c:pt>
                <c:pt idx="3639">
                  <c:v>42575718</c:v>
                </c:pt>
                <c:pt idx="3640">
                  <c:v>21300000</c:v>
                </c:pt>
                <c:pt idx="3641">
                  <c:v>27669413</c:v>
                </c:pt>
                <c:pt idx="3642">
                  <c:v>34334256</c:v>
                </c:pt>
                <c:pt idx="3643">
                  <c:v>31397498</c:v>
                </c:pt>
                <c:pt idx="3644">
                  <c:v>49122319</c:v>
                </c:pt>
                <c:pt idx="3645">
                  <c:v>25138292</c:v>
                </c:pt>
                <c:pt idx="3646">
                  <c:v>21197315</c:v>
                </c:pt>
                <c:pt idx="3647">
                  <c:v>15126948</c:v>
                </c:pt>
                <c:pt idx="3648">
                  <c:v>47277326</c:v>
                </c:pt>
                <c:pt idx="3649">
                  <c:v>40846082</c:v>
                </c:pt>
                <c:pt idx="3650">
                  <c:v>26583369</c:v>
                </c:pt>
                <c:pt idx="3651">
                  <c:v>17427926</c:v>
                </c:pt>
                <c:pt idx="3652">
                  <c:v>13008928</c:v>
                </c:pt>
                <c:pt idx="3653">
                  <c:v>5132655</c:v>
                </c:pt>
                <c:pt idx="3654">
                  <c:v>16235293</c:v>
                </c:pt>
                <c:pt idx="3655">
                  <c:v>17544812</c:v>
                </c:pt>
                <c:pt idx="3656">
                  <c:v>104007828</c:v>
                </c:pt>
                <c:pt idx="3657">
                  <c:v>65069140</c:v>
                </c:pt>
                <c:pt idx="3658">
                  <c:v>952620</c:v>
                </c:pt>
                <c:pt idx="3659">
                  <c:v>87025093</c:v>
                </c:pt>
                <c:pt idx="3660">
                  <c:v>56729973</c:v>
                </c:pt>
                <c:pt idx="3661">
                  <c:v>100659</c:v>
                </c:pt>
                <c:pt idx="3662">
                  <c:v>32131483</c:v>
                </c:pt>
                <c:pt idx="3663">
                  <c:v>54239856</c:v>
                </c:pt>
                <c:pt idx="3664">
                  <c:v>11642254</c:v>
                </c:pt>
                <c:pt idx="3665">
                  <c:v>53884821</c:v>
                </c:pt>
                <c:pt idx="3666">
                  <c:v>63270259</c:v>
                </c:pt>
                <c:pt idx="3667">
                  <c:v>20384136</c:v>
                </c:pt>
                <c:pt idx="3668">
                  <c:v>32600000</c:v>
                </c:pt>
                <c:pt idx="3669">
                  <c:v>17000000</c:v>
                </c:pt>
                <c:pt idx="3670">
                  <c:v>20433940</c:v>
                </c:pt>
                <c:pt idx="3671">
                  <c:v>27736779</c:v>
                </c:pt>
                <c:pt idx="3672">
                  <c:v>35794166</c:v>
                </c:pt>
                <c:pt idx="3673">
                  <c:v>21468807</c:v>
                </c:pt>
                <c:pt idx="3674">
                  <c:v>53302314</c:v>
                </c:pt>
                <c:pt idx="3675">
                  <c:v>59588068</c:v>
                </c:pt>
                <c:pt idx="3676">
                  <c:v>14400000</c:v>
                </c:pt>
                <c:pt idx="3677">
                  <c:v>84749884</c:v>
                </c:pt>
                <c:pt idx="3678">
                  <c:v>14114488</c:v>
                </c:pt>
                <c:pt idx="3679">
                  <c:v>110175871</c:v>
                </c:pt>
                <c:pt idx="3680">
                  <c:v>23838</c:v>
                </c:pt>
                <c:pt idx="3681">
                  <c:v>7369373</c:v>
                </c:pt>
                <c:pt idx="3682">
                  <c:v>84263837</c:v>
                </c:pt>
                <c:pt idx="3683">
                  <c:v>42057340</c:v>
                </c:pt>
                <c:pt idx="3684">
                  <c:v>72219395</c:v>
                </c:pt>
                <c:pt idx="3685">
                  <c:v>21133087</c:v>
                </c:pt>
                <c:pt idx="3686">
                  <c:v>27663982</c:v>
                </c:pt>
                <c:pt idx="3687">
                  <c:v>25117498</c:v>
                </c:pt>
                <c:pt idx="3688">
                  <c:v>38048637</c:v>
                </c:pt>
                <c:pt idx="3689">
                  <c:v>39989008</c:v>
                </c:pt>
                <c:pt idx="3690">
                  <c:v>4884663</c:v>
                </c:pt>
                <c:pt idx="3691">
                  <c:v>14673301</c:v>
                </c:pt>
                <c:pt idx="3692">
                  <c:v>373967</c:v>
                </c:pt>
                <c:pt idx="3693">
                  <c:v>26505000</c:v>
                </c:pt>
                <c:pt idx="3694">
                  <c:v>47000000</c:v>
                </c:pt>
                <c:pt idx="3695">
                  <c:v>51527787</c:v>
                </c:pt>
                <c:pt idx="3696">
                  <c:v>11956207</c:v>
                </c:pt>
                <c:pt idx="3697">
                  <c:v>39103378</c:v>
                </c:pt>
                <c:pt idx="3698">
                  <c:v>77501</c:v>
                </c:pt>
                <c:pt idx="3699">
                  <c:v>5725</c:v>
                </c:pt>
                <c:pt idx="3700">
                  <c:v>22160085</c:v>
                </c:pt>
                <c:pt idx="3701">
                  <c:v>55153403</c:v>
                </c:pt>
                <c:pt idx="3702">
                  <c:v>103001286</c:v>
                </c:pt>
                <c:pt idx="3703">
                  <c:v>50041732</c:v>
                </c:pt>
                <c:pt idx="3704">
                  <c:v>35143332</c:v>
                </c:pt>
                <c:pt idx="3705">
                  <c:v>27689474</c:v>
                </c:pt>
                <c:pt idx="3706">
                  <c:v>40064955</c:v>
                </c:pt>
                <c:pt idx="3707">
                  <c:v>17757087</c:v>
                </c:pt>
                <c:pt idx="3708">
                  <c:v>47806295</c:v>
                </c:pt>
                <c:pt idx="3709">
                  <c:v>12583510</c:v>
                </c:pt>
                <c:pt idx="3710">
                  <c:v>92401</c:v>
                </c:pt>
                <c:pt idx="3711">
                  <c:v>14637490</c:v>
                </c:pt>
                <c:pt idx="3712">
                  <c:v>32048809</c:v>
                </c:pt>
                <c:pt idx="3713">
                  <c:v>32000000</c:v>
                </c:pt>
                <c:pt idx="3714">
                  <c:v>41777564</c:v>
                </c:pt>
                <c:pt idx="3715">
                  <c:v>13248477</c:v>
                </c:pt>
                <c:pt idx="3716">
                  <c:v>61280963</c:v>
                </c:pt>
                <c:pt idx="3717">
                  <c:v>13782838</c:v>
                </c:pt>
                <c:pt idx="3718">
                  <c:v>48056940</c:v>
                </c:pt>
                <c:pt idx="3719">
                  <c:v>33927476</c:v>
                </c:pt>
                <c:pt idx="3720">
                  <c:v>38176892</c:v>
                </c:pt>
                <c:pt idx="3721">
                  <c:v>30691439</c:v>
                </c:pt>
                <c:pt idx="3722">
                  <c:v>39235088</c:v>
                </c:pt>
                <c:pt idx="3723">
                  <c:v>137387272</c:v>
                </c:pt>
                <c:pt idx="3724">
                  <c:v>39568996</c:v>
                </c:pt>
                <c:pt idx="3725">
                  <c:v>2840417</c:v>
                </c:pt>
                <c:pt idx="3726">
                  <c:v>78900000</c:v>
                </c:pt>
                <c:pt idx="3727">
                  <c:v>89138076</c:v>
                </c:pt>
                <c:pt idx="3728">
                  <c:v>30523568</c:v>
                </c:pt>
                <c:pt idx="3729">
                  <c:v>1330827</c:v>
                </c:pt>
                <c:pt idx="3730">
                  <c:v>33386128</c:v>
                </c:pt>
                <c:pt idx="3731">
                  <c:v>101334374</c:v>
                </c:pt>
                <c:pt idx="3732">
                  <c:v>349618</c:v>
                </c:pt>
                <c:pt idx="3733">
                  <c:v>80150343</c:v>
                </c:pt>
                <c:pt idx="3734">
                  <c:v>31598308</c:v>
                </c:pt>
                <c:pt idx="3735">
                  <c:v>41814863</c:v>
                </c:pt>
                <c:pt idx="3736">
                  <c:v>25592632</c:v>
                </c:pt>
                <c:pt idx="3737">
                  <c:v>26616590</c:v>
                </c:pt>
                <c:pt idx="3738">
                  <c:v>204565000</c:v>
                </c:pt>
                <c:pt idx="3739">
                  <c:v>102310175</c:v>
                </c:pt>
                <c:pt idx="3740">
                  <c:v>39143839</c:v>
                </c:pt>
                <c:pt idx="3741">
                  <c:v>32101000</c:v>
                </c:pt>
                <c:pt idx="3742">
                  <c:v>140244</c:v>
                </c:pt>
                <c:pt idx="3743">
                  <c:v>2808000</c:v>
                </c:pt>
                <c:pt idx="3744">
                  <c:v>181360000</c:v>
                </c:pt>
                <c:pt idx="3745">
                  <c:v>57859105</c:v>
                </c:pt>
                <c:pt idx="3746">
                  <c:v>489220</c:v>
                </c:pt>
                <c:pt idx="3747">
                  <c:v>51475962</c:v>
                </c:pt>
                <c:pt idx="3748">
                  <c:v>35385560</c:v>
                </c:pt>
                <c:pt idx="3749">
                  <c:v>54696902</c:v>
                </c:pt>
                <c:pt idx="3750">
                  <c:v>47781388</c:v>
                </c:pt>
                <c:pt idx="3751">
                  <c:v>21973182</c:v>
                </c:pt>
                <c:pt idx="3752">
                  <c:v>25464480</c:v>
                </c:pt>
                <c:pt idx="3753">
                  <c:v>35063732</c:v>
                </c:pt>
                <c:pt idx="3754">
                  <c:v>15500000</c:v>
                </c:pt>
                <c:pt idx="3755">
                  <c:v>23616</c:v>
                </c:pt>
                <c:pt idx="3756">
                  <c:v>16066</c:v>
                </c:pt>
                <c:pt idx="3757">
                  <c:v>31899000</c:v>
                </c:pt>
                <c:pt idx="3758">
                  <c:v>43771291</c:v>
                </c:pt>
                <c:pt idx="3759">
                  <c:v>126975169</c:v>
                </c:pt>
                <c:pt idx="3760">
                  <c:v>4717455</c:v>
                </c:pt>
                <c:pt idx="3761">
                  <c:v>25530884</c:v>
                </c:pt>
                <c:pt idx="3762">
                  <c:v>36283504</c:v>
                </c:pt>
                <c:pt idx="3763">
                  <c:v>15523168</c:v>
                </c:pt>
                <c:pt idx="3764">
                  <c:v>18653746</c:v>
                </c:pt>
                <c:pt idx="3765">
                  <c:v>127968405</c:v>
                </c:pt>
                <c:pt idx="3766">
                  <c:v>133375846</c:v>
                </c:pt>
                <c:pt idx="3767">
                  <c:v>217536138</c:v>
                </c:pt>
                <c:pt idx="3768">
                  <c:v>76382</c:v>
                </c:pt>
                <c:pt idx="3769">
                  <c:v>62453315</c:v>
                </c:pt>
                <c:pt idx="3770">
                  <c:v>18195</c:v>
                </c:pt>
                <c:pt idx="3771">
                  <c:v>64505912</c:v>
                </c:pt>
                <c:pt idx="3772">
                  <c:v>15071514</c:v>
                </c:pt>
                <c:pt idx="3773">
                  <c:v>22331028</c:v>
                </c:pt>
                <c:pt idx="3774">
                  <c:v>56129</c:v>
                </c:pt>
                <c:pt idx="3775">
                  <c:v>79568000</c:v>
                </c:pt>
                <c:pt idx="3776">
                  <c:v>27000000</c:v>
                </c:pt>
                <c:pt idx="3777">
                  <c:v>23947</c:v>
                </c:pt>
                <c:pt idx="3778">
                  <c:v>70071</c:v>
                </c:pt>
                <c:pt idx="3779">
                  <c:v>2468</c:v>
                </c:pt>
                <c:pt idx="3780">
                  <c:v>49000</c:v>
                </c:pt>
                <c:pt idx="3781">
                  <c:v>243768</c:v>
                </c:pt>
                <c:pt idx="3782">
                  <c:v>41400000</c:v>
                </c:pt>
                <c:pt idx="3783">
                  <c:v>6100000</c:v>
                </c:pt>
              </c:numCache>
            </c:numRef>
          </c:xVal>
          <c:yVal>
            <c:numRef>
              <c:f>'Clean data'!$O$36:$O$4901</c:f>
              <c:numCache>
                <c:formatCode>General</c:formatCode>
                <c:ptCount val="3784"/>
                <c:pt idx="0">
                  <c:v>30000000</c:v>
                </c:pt>
                <c:pt idx="1">
                  <c:v>8000000</c:v>
                </c:pt>
                <c:pt idx="2">
                  <c:v>31000000</c:v>
                </c:pt>
                <c:pt idx="3">
                  <c:v>17500000</c:v>
                </c:pt>
                <c:pt idx="4">
                  <c:v>28000000</c:v>
                </c:pt>
                <c:pt idx="5">
                  <c:v>7000</c:v>
                </c:pt>
                <c:pt idx="6">
                  <c:v>47000000</c:v>
                </c:pt>
                <c:pt idx="7">
                  <c:v>10000000</c:v>
                </c:pt>
                <c:pt idx="8">
                  <c:v>3000000</c:v>
                </c:pt>
                <c:pt idx="9">
                  <c:v>18000000</c:v>
                </c:pt>
                <c:pt idx="10">
                  <c:v>500000</c:v>
                </c:pt>
                <c:pt idx="11">
                  <c:v>85000000</c:v>
                </c:pt>
                <c:pt idx="12">
                  <c:v>5000000</c:v>
                </c:pt>
                <c:pt idx="13">
                  <c:v>30000000</c:v>
                </c:pt>
                <c:pt idx="14">
                  <c:v>27000000</c:v>
                </c:pt>
                <c:pt idx="15">
                  <c:v>35000000</c:v>
                </c:pt>
                <c:pt idx="16">
                  <c:v>10000000</c:v>
                </c:pt>
                <c:pt idx="17">
                  <c:v>1000000</c:v>
                </c:pt>
                <c:pt idx="18">
                  <c:v>28000000</c:v>
                </c:pt>
                <c:pt idx="19">
                  <c:v>33000000</c:v>
                </c:pt>
                <c:pt idx="20">
                  <c:v>24000000</c:v>
                </c:pt>
                <c:pt idx="21">
                  <c:v>35000000</c:v>
                </c:pt>
                <c:pt idx="22">
                  <c:v>12000000</c:v>
                </c:pt>
                <c:pt idx="23">
                  <c:v>8200000</c:v>
                </c:pt>
                <c:pt idx="24">
                  <c:v>3000000</c:v>
                </c:pt>
                <c:pt idx="25">
                  <c:v>20000000</c:v>
                </c:pt>
                <c:pt idx="26">
                  <c:v>38000000</c:v>
                </c:pt>
                <c:pt idx="27">
                  <c:v>40000000</c:v>
                </c:pt>
                <c:pt idx="28">
                  <c:v>25000000</c:v>
                </c:pt>
                <c:pt idx="29">
                  <c:v>11000000</c:v>
                </c:pt>
                <c:pt idx="30">
                  <c:v>10000000</c:v>
                </c:pt>
                <c:pt idx="31">
                  <c:v>49000000</c:v>
                </c:pt>
                <c:pt idx="32">
                  <c:v>750000</c:v>
                </c:pt>
                <c:pt idx="33">
                  <c:v>10000000</c:v>
                </c:pt>
                <c:pt idx="34">
                  <c:v>3000000</c:v>
                </c:pt>
                <c:pt idx="35">
                  <c:v>25000000</c:v>
                </c:pt>
                <c:pt idx="36">
                  <c:v>56000000</c:v>
                </c:pt>
                <c:pt idx="37">
                  <c:v>60000000</c:v>
                </c:pt>
                <c:pt idx="38">
                  <c:v>100000000</c:v>
                </c:pt>
                <c:pt idx="39">
                  <c:v>21000000</c:v>
                </c:pt>
                <c:pt idx="40">
                  <c:v>3000000</c:v>
                </c:pt>
                <c:pt idx="41">
                  <c:v>35000000</c:v>
                </c:pt>
                <c:pt idx="42">
                  <c:v>35000000</c:v>
                </c:pt>
                <c:pt idx="43">
                  <c:v>2000000</c:v>
                </c:pt>
                <c:pt idx="44">
                  <c:v>60000000</c:v>
                </c:pt>
                <c:pt idx="45">
                  <c:v>63000000</c:v>
                </c:pt>
                <c:pt idx="46">
                  <c:v>34000000</c:v>
                </c:pt>
                <c:pt idx="47">
                  <c:v>32000000</c:v>
                </c:pt>
                <c:pt idx="48">
                  <c:v>4500000</c:v>
                </c:pt>
                <c:pt idx="49">
                  <c:v>27000000</c:v>
                </c:pt>
                <c:pt idx="50">
                  <c:v>13000000</c:v>
                </c:pt>
                <c:pt idx="51">
                  <c:v>25000000</c:v>
                </c:pt>
                <c:pt idx="52">
                  <c:v>24000000</c:v>
                </c:pt>
                <c:pt idx="53">
                  <c:v>150000000</c:v>
                </c:pt>
                <c:pt idx="54">
                  <c:v>1000000</c:v>
                </c:pt>
                <c:pt idx="55">
                  <c:v>85000000</c:v>
                </c:pt>
                <c:pt idx="56">
                  <c:v>150000000</c:v>
                </c:pt>
                <c:pt idx="57">
                  <c:v>140000000</c:v>
                </c:pt>
                <c:pt idx="58">
                  <c:v>35000000</c:v>
                </c:pt>
                <c:pt idx="59">
                  <c:v>17000000</c:v>
                </c:pt>
                <c:pt idx="60">
                  <c:v>25000000</c:v>
                </c:pt>
                <c:pt idx="61">
                  <c:v>70000000</c:v>
                </c:pt>
                <c:pt idx="62">
                  <c:v>45000000</c:v>
                </c:pt>
                <c:pt idx="63">
                  <c:v>50000000</c:v>
                </c:pt>
                <c:pt idx="64">
                  <c:v>60000000</c:v>
                </c:pt>
                <c:pt idx="65">
                  <c:v>40000000</c:v>
                </c:pt>
                <c:pt idx="66">
                  <c:v>150000000</c:v>
                </c:pt>
                <c:pt idx="67">
                  <c:v>7500000</c:v>
                </c:pt>
                <c:pt idx="68">
                  <c:v>27000000</c:v>
                </c:pt>
                <c:pt idx="69">
                  <c:v>80000000</c:v>
                </c:pt>
                <c:pt idx="70">
                  <c:v>30000000</c:v>
                </c:pt>
                <c:pt idx="71">
                  <c:v>350000</c:v>
                </c:pt>
                <c:pt idx="72">
                  <c:v>18000000</c:v>
                </c:pt>
                <c:pt idx="73">
                  <c:v>600000000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130000000</c:v>
                </c:pt>
                <c:pt idx="77">
                  <c:v>90000000</c:v>
                </c:pt>
                <c:pt idx="78">
                  <c:v>780000</c:v>
                </c:pt>
                <c:pt idx="79">
                  <c:v>10000000</c:v>
                </c:pt>
                <c:pt idx="80">
                  <c:v>13000000</c:v>
                </c:pt>
                <c:pt idx="81">
                  <c:v>70000000</c:v>
                </c:pt>
                <c:pt idx="82">
                  <c:v>70000000</c:v>
                </c:pt>
                <c:pt idx="83">
                  <c:v>20000000</c:v>
                </c:pt>
                <c:pt idx="84">
                  <c:v>3500000</c:v>
                </c:pt>
                <c:pt idx="85">
                  <c:v>35000000</c:v>
                </c:pt>
                <c:pt idx="86">
                  <c:v>74000000</c:v>
                </c:pt>
                <c:pt idx="87">
                  <c:v>40000000</c:v>
                </c:pt>
                <c:pt idx="88">
                  <c:v>26000000</c:v>
                </c:pt>
                <c:pt idx="89">
                  <c:v>35000000</c:v>
                </c:pt>
                <c:pt idx="90">
                  <c:v>140000000</c:v>
                </c:pt>
                <c:pt idx="91">
                  <c:v>2000000</c:v>
                </c:pt>
                <c:pt idx="92">
                  <c:v>13000000</c:v>
                </c:pt>
                <c:pt idx="93">
                  <c:v>45000000</c:v>
                </c:pt>
                <c:pt idx="94">
                  <c:v>25000000</c:v>
                </c:pt>
                <c:pt idx="95">
                  <c:v>1100000</c:v>
                </c:pt>
                <c:pt idx="96">
                  <c:v>55000000</c:v>
                </c:pt>
                <c:pt idx="97">
                  <c:v>70000000</c:v>
                </c:pt>
                <c:pt idx="98">
                  <c:v>130000000</c:v>
                </c:pt>
                <c:pt idx="99">
                  <c:v>1100000</c:v>
                </c:pt>
                <c:pt idx="100">
                  <c:v>52000000</c:v>
                </c:pt>
                <c:pt idx="101">
                  <c:v>55000000</c:v>
                </c:pt>
                <c:pt idx="102">
                  <c:v>65000000</c:v>
                </c:pt>
                <c:pt idx="103">
                  <c:v>93000000</c:v>
                </c:pt>
                <c:pt idx="104">
                  <c:v>130000000</c:v>
                </c:pt>
                <c:pt idx="105">
                  <c:v>10000000</c:v>
                </c:pt>
                <c:pt idx="106">
                  <c:v>13000000</c:v>
                </c:pt>
                <c:pt idx="107">
                  <c:v>20000000</c:v>
                </c:pt>
                <c:pt idx="108">
                  <c:v>21000000</c:v>
                </c:pt>
                <c:pt idx="109">
                  <c:v>60000000</c:v>
                </c:pt>
                <c:pt idx="110">
                  <c:v>35000000</c:v>
                </c:pt>
                <c:pt idx="111">
                  <c:v>20000000</c:v>
                </c:pt>
                <c:pt idx="112">
                  <c:v>62000000</c:v>
                </c:pt>
                <c:pt idx="113">
                  <c:v>40000000</c:v>
                </c:pt>
                <c:pt idx="114">
                  <c:v>65000000</c:v>
                </c:pt>
                <c:pt idx="115">
                  <c:v>36000000</c:v>
                </c:pt>
                <c:pt idx="116">
                  <c:v>12000000</c:v>
                </c:pt>
                <c:pt idx="117">
                  <c:v>40000000</c:v>
                </c:pt>
                <c:pt idx="118">
                  <c:v>28000000</c:v>
                </c:pt>
                <c:pt idx="119">
                  <c:v>23000000</c:v>
                </c:pt>
                <c:pt idx="120">
                  <c:v>45000000</c:v>
                </c:pt>
                <c:pt idx="121">
                  <c:v>25000000</c:v>
                </c:pt>
                <c:pt idx="122">
                  <c:v>50000000</c:v>
                </c:pt>
                <c:pt idx="123">
                  <c:v>20000000</c:v>
                </c:pt>
                <c:pt idx="124">
                  <c:v>40000000</c:v>
                </c:pt>
                <c:pt idx="125">
                  <c:v>25000000</c:v>
                </c:pt>
                <c:pt idx="126">
                  <c:v>2700000</c:v>
                </c:pt>
                <c:pt idx="127">
                  <c:v>35000000</c:v>
                </c:pt>
                <c:pt idx="128">
                  <c:v>65000000</c:v>
                </c:pt>
                <c:pt idx="129">
                  <c:v>63000000</c:v>
                </c:pt>
                <c:pt idx="130">
                  <c:v>25000000</c:v>
                </c:pt>
                <c:pt idx="131">
                  <c:v>92000000</c:v>
                </c:pt>
                <c:pt idx="132">
                  <c:v>26000000</c:v>
                </c:pt>
                <c:pt idx="133">
                  <c:v>24000000</c:v>
                </c:pt>
                <c:pt idx="134">
                  <c:v>90000000</c:v>
                </c:pt>
                <c:pt idx="135">
                  <c:v>79000000</c:v>
                </c:pt>
                <c:pt idx="136">
                  <c:v>175000000</c:v>
                </c:pt>
                <c:pt idx="137">
                  <c:v>15000000</c:v>
                </c:pt>
                <c:pt idx="138">
                  <c:v>30000000</c:v>
                </c:pt>
                <c:pt idx="139">
                  <c:v>45000000</c:v>
                </c:pt>
                <c:pt idx="140">
                  <c:v>30000000</c:v>
                </c:pt>
                <c:pt idx="141">
                  <c:v>35000000</c:v>
                </c:pt>
                <c:pt idx="142">
                  <c:v>25000000</c:v>
                </c:pt>
                <c:pt idx="143">
                  <c:v>55000000</c:v>
                </c:pt>
                <c:pt idx="144">
                  <c:v>20000000</c:v>
                </c:pt>
                <c:pt idx="145">
                  <c:v>28000000</c:v>
                </c:pt>
                <c:pt idx="146">
                  <c:v>75000000</c:v>
                </c:pt>
                <c:pt idx="147">
                  <c:v>30000000</c:v>
                </c:pt>
                <c:pt idx="148">
                  <c:v>20000000</c:v>
                </c:pt>
                <c:pt idx="149">
                  <c:v>15300000</c:v>
                </c:pt>
                <c:pt idx="150">
                  <c:v>14000000</c:v>
                </c:pt>
                <c:pt idx="151">
                  <c:v>120000000</c:v>
                </c:pt>
                <c:pt idx="152">
                  <c:v>33000000</c:v>
                </c:pt>
                <c:pt idx="153">
                  <c:v>5600000</c:v>
                </c:pt>
                <c:pt idx="154">
                  <c:v>35000000</c:v>
                </c:pt>
                <c:pt idx="155">
                  <c:v>8000000</c:v>
                </c:pt>
                <c:pt idx="156">
                  <c:v>50000000</c:v>
                </c:pt>
                <c:pt idx="157">
                  <c:v>145000000</c:v>
                </c:pt>
                <c:pt idx="158">
                  <c:v>20000000</c:v>
                </c:pt>
                <c:pt idx="159">
                  <c:v>10000000</c:v>
                </c:pt>
                <c:pt idx="160">
                  <c:v>130000000</c:v>
                </c:pt>
                <c:pt idx="161">
                  <c:v>30000000</c:v>
                </c:pt>
                <c:pt idx="162">
                  <c:v>70000000</c:v>
                </c:pt>
                <c:pt idx="163">
                  <c:v>100000000</c:v>
                </c:pt>
                <c:pt idx="164">
                  <c:v>56000000</c:v>
                </c:pt>
                <c:pt idx="165">
                  <c:v>57000000</c:v>
                </c:pt>
                <c:pt idx="166">
                  <c:v>25000000</c:v>
                </c:pt>
                <c:pt idx="167">
                  <c:v>7000000</c:v>
                </c:pt>
                <c:pt idx="168">
                  <c:v>20000000</c:v>
                </c:pt>
                <c:pt idx="169">
                  <c:v>10000000</c:v>
                </c:pt>
                <c:pt idx="170">
                  <c:v>57000000</c:v>
                </c:pt>
                <c:pt idx="171">
                  <c:v>130000000</c:v>
                </c:pt>
                <c:pt idx="172">
                  <c:v>44000000</c:v>
                </c:pt>
                <c:pt idx="173">
                  <c:v>65000000</c:v>
                </c:pt>
                <c:pt idx="174">
                  <c:v>9000000</c:v>
                </c:pt>
                <c:pt idx="175">
                  <c:v>9000000</c:v>
                </c:pt>
                <c:pt idx="176">
                  <c:v>7000000</c:v>
                </c:pt>
                <c:pt idx="177">
                  <c:v>35000000</c:v>
                </c:pt>
                <c:pt idx="178">
                  <c:v>18000000</c:v>
                </c:pt>
                <c:pt idx="179">
                  <c:v>17000000</c:v>
                </c:pt>
                <c:pt idx="180">
                  <c:v>30000000</c:v>
                </c:pt>
                <c:pt idx="181">
                  <c:v>80000000</c:v>
                </c:pt>
                <c:pt idx="182">
                  <c:v>2300000</c:v>
                </c:pt>
                <c:pt idx="183">
                  <c:v>25000000</c:v>
                </c:pt>
                <c:pt idx="184">
                  <c:v>58000000</c:v>
                </c:pt>
                <c:pt idx="185">
                  <c:v>25000000</c:v>
                </c:pt>
                <c:pt idx="186">
                  <c:v>30000000</c:v>
                </c:pt>
                <c:pt idx="187">
                  <c:v>70000000</c:v>
                </c:pt>
                <c:pt idx="188">
                  <c:v>7300000</c:v>
                </c:pt>
                <c:pt idx="189">
                  <c:v>70000000</c:v>
                </c:pt>
                <c:pt idx="190">
                  <c:v>180000000</c:v>
                </c:pt>
                <c:pt idx="191">
                  <c:v>25000000</c:v>
                </c:pt>
                <c:pt idx="192">
                  <c:v>3000000</c:v>
                </c:pt>
                <c:pt idx="193">
                  <c:v>60000000</c:v>
                </c:pt>
                <c:pt idx="194">
                  <c:v>10000000</c:v>
                </c:pt>
                <c:pt idx="195">
                  <c:v>16000000</c:v>
                </c:pt>
                <c:pt idx="196">
                  <c:v>55000000</c:v>
                </c:pt>
                <c:pt idx="197">
                  <c:v>73000000</c:v>
                </c:pt>
                <c:pt idx="198">
                  <c:v>20000000</c:v>
                </c:pt>
                <c:pt idx="199">
                  <c:v>25000000</c:v>
                </c:pt>
                <c:pt idx="200">
                  <c:v>50000000</c:v>
                </c:pt>
                <c:pt idx="201">
                  <c:v>20000000</c:v>
                </c:pt>
                <c:pt idx="202">
                  <c:v>24000000</c:v>
                </c:pt>
                <c:pt idx="203">
                  <c:v>28000000</c:v>
                </c:pt>
                <c:pt idx="204">
                  <c:v>13000000</c:v>
                </c:pt>
                <c:pt idx="205">
                  <c:v>50000000</c:v>
                </c:pt>
                <c:pt idx="206">
                  <c:v>23000000</c:v>
                </c:pt>
                <c:pt idx="207">
                  <c:v>25000000</c:v>
                </c:pt>
                <c:pt idx="208">
                  <c:v>25000000</c:v>
                </c:pt>
                <c:pt idx="209">
                  <c:v>25000000</c:v>
                </c:pt>
                <c:pt idx="210">
                  <c:v>160000000</c:v>
                </c:pt>
                <c:pt idx="211">
                  <c:v>65000000</c:v>
                </c:pt>
                <c:pt idx="212">
                  <c:v>45000000</c:v>
                </c:pt>
                <c:pt idx="213">
                  <c:v>70000000</c:v>
                </c:pt>
                <c:pt idx="214">
                  <c:v>70000000</c:v>
                </c:pt>
                <c:pt idx="215">
                  <c:v>40000000</c:v>
                </c:pt>
                <c:pt idx="216">
                  <c:v>45000000</c:v>
                </c:pt>
                <c:pt idx="217">
                  <c:v>30000000</c:v>
                </c:pt>
                <c:pt idx="218">
                  <c:v>23000000</c:v>
                </c:pt>
                <c:pt idx="219">
                  <c:v>18000000</c:v>
                </c:pt>
                <c:pt idx="220">
                  <c:v>8000000</c:v>
                </c:pt>
                <c:pt idx="221">
                  <c:v>60000000</c:v>
                </c:pt>
                <c:pt idx="222">
                  <c:v>100000000</c:v>
                </c:pt>
                <c:pt idx="223">
                  <c:v>8000000</c:v>
                </c:pt>
                <c:pt idx="224">
                  <c:v>200000</c:v>
                </c:pt>
                <c:pt idx="225">
                  <c:v>40000000</c:v>
                </c:pt>
                <c:pt idx="226">
                  <c:v>30000000</c:v>
                </c:pt>
                <c:pt idx="227">
                  <c:v>25000000</c:v>
                </c:pt>
                <c:pt idx="228">
                  <c:v>28000000</c:v>
                </c:pt>
                <c:pt idx="229">
                  <c:v>30000000</c:v>
                </c:pt>
                <c:pt idx="230">
                  <c:v>1000000000</c:v>
                </c:pt>
                <c:pt idx="231">
                  <c:v>26000000</c:v>
                </c:pt>
                <c:pt idx="232">
                  <c:v>20000000</c:v>
                </c:pt>
                <c:pt idx="233">
                  <c:v>60000000</c:v>
                </c:pt>
                <c:pt idx="234">
                  <c:v>20000000</c:v>
                </c:pt>
                <c:pt idx="235">
                  <c:v>40000000</c:v>
                </c:pt>
                <c:pt idx="236">
                  <c:v>6000000</c:v>
                </c:pt>
                <c:pt idx="237">
                  <c:v>25000000</c:v>
                </c:pt>
                <c:pt idx="238">
                  <c:v>46000000</c:v>
                </c:pt>
                <c:pt idx="239">
                  <c:v>75000000</c:v>
                </c:pt>
                <c:pt idx="240">
                  <c:v>80000000</c:v>
                </c:pt>
                <c:pt idx="241">
                  <c:v>70000000</c:v>
                </c:pt>
                <c:pt idx="242">
                  <c:v>27000000</c:v>
                </c:pt>
                <c:pt idx="243">
                  <c:v>150000000</c:v>
                </c:pt>
                <c:pt idx="244">
                  <c:v>10000000</c:v>
                </c:pt>
                <c:pt idx="245">
                  <c:v>130000000</c:v>
                </c:pt>
                <c:pt idx="246">
                  <c:v>26000000</c:v>
                </c:pt>
                <c:pt idx="247">
                  <c:v>28000000</c:v>
                </c:pt>
                <c:pt idx="248">
                  <c:v>28000000</c:v>
                </c:pt>
                <c:pt idx="249">
                  <c:v>45000000</c:v>
                </c:pt>
                <c:pt idx="250">
                  <c:v>43000000</c:v>
                </c:pt>
                <c:pt idx="251">
                  <c:v>120000000</c:v>
                </c:pt>
                <c:pt idx="252">
                  <c:v>2000000</c:v>
                </c:pt>
                <c:pt idx="253">
                  <c:v>22000000</c:v>
                </c:pt>
                <c:pt idx="254">
                  <c:v>70000000</c:v>
                </c:pt>
                <c:pt idx="255">
                  <c:v>15000000</c:v>
                </c:pt>
                <c:pt idx="256">
                  <c:v>75000000</c:v>
                </c:pt>
                <c:pt idx="257">
                  <c:v>25000000</c:v>
                </c:pt>
                <c:pt idx="258">
                  <c:v>115000000</c:v>
                </c:pt>
                <c:pt idx="259">
                  <c:v>26000000</c:v>
                </c:pt>
                <c:pt idx="260">
                  <c:v>40000000</c:v>
                </c:pt>
                <c:pt idx="261">
                  <c:v>33000000</c:v>
                </c:pt>
                <c:pt idx="262">
                  <c:v>11500000</c:v>
                </c:pt>
                <c:pt idx="263">
                  <c:v>38000000</c:v>
                </c:pt>
                <c:pt idx="264">
                  <c:v>60000000</c:v>
                </c:pt>
                <c:pt idx="265">
                  <c:v>7500000</c:v>
                </c:pt>
                <c:pt idx="266">
                  <c:v>45000000</c:v>
                </c:pt>
                <c:pt idx="267">
                  <c:v>60000000</c:v>
                </c:pt>
                <c:pt idx="268">
                  <c:v>45000000</c:v>
                </c:pt>
                <c:pt idx="269">
                  <c:v>71000000</c:v>
                </c:pt>
                <c:pt idx="270">
                  <c:v>30000000</c:v>
                </c:pt>
                <c:pt idx="271">
                  <c:v>92000000</c:v>
                </c:pt>
                <c:pt idx="272">
                  <c:v>35000000</c:v>
                </c:pt>
                <c:pt idx="273">
                  <c:v>70000000</c:v>
                </c:pt>
                <c:pt idx="274">
                  <c:v>3000000</c:v>
                </c:pt>
                <c:pt idx="275">
                  <c:v>30000000</c:v>
                </c:pt>
                <c:pt idx="276">
                  <c:v>50000000</c:v>
                </c:pt>
                <c:pt idx="277">
                  <c:v>33000000</c:v>
                </c:pt>
                <c:pt idx="278">
                  <c:v>100000000</c:v>
                </c:pt>
                <c:pt idx="279">
                  <c:v>15000000</c:v>
                </c:pt>
                <c:pt idx="280">
                  <c:v>20000000</c:v>
                </c:pt>
                <c:pt idx="281">
                  <c:v>45000000</c:v>
                </c:pt>
                <c:pt idx="282">
                  <c:v>40000000</c:v>
                </c:pt>
                <c:pt idx="283">
                  <c:v>80000000</c:v>
                </c:pt>
                <c:pt idx="284">
                  <c:v>25000000</c:v>
                </c:pt>
                <c:pt idx="285">
                  <c:v>18000000</c:v>
                </c:pt>
                <c:pt idx="286">
                  <c:v>50000000</c:v>
                </c:pt>
                <c:pt idx="287">
                  <c:v>60000000</c:v>
                </c:pt>
                <c:pt idx="288">
                  <c:v>60000000</c:v>
                </c:pt>
                <c:pt idx="289">
                  <c:v>110000000</c:v>
                </c:pt>
                <c:pt idx="290">
                  <c:v>125000000</c:v>
                </c:pt>
                <c:pt idx="291">
                  <c:v>27000000</c:v>
                </c:pt>
                <c:pt idx="292">
                  <c:v>35000000</c:v>
                </c:pt>
                <c:pt idx="293">
                  <c:v>35000000</c:v>
                </c:pt>
                <c:pt idx="294">
                  <c:v>87000000</c:v>
                </c:pt>
                <c:pt idx="295">
                  <c:v>65000000</c:v>
                </c:pt>
                <c:pt idx="296">
                  <c:v>52000000</c:v>
                </c:pt>
                <c:pt idx="297">
                  <c:v>110000000</c:v>
                </c:pt>
                <c:pt idx="298">
                  <c:v>52000000</c:v>
                </c:pt>
                <c:pt idx="299">
                  <c:v>26000000</c:v>
                </c:pt>
                <c:pt idx="300">
                  <c:v>40000000</c:v>
                </c:pt>
                <c:pt idx="301">
                  <c:v>165000000</c:v>
                </c:pt>
                <c:pt idx="302">
                  <c:v>34000000</c:v>
                </c:pt>
                <c:pt idx="303">
                  <c:v>40000000</c:v>
                </c:pt>
                <c:pt idx="304">
                  <c:v>150000000</c:v>
                </c:pt>
                <c:pt idx="305">
                  <c:v>145000000</c:v>
                </c:pt>
                <c:pt idx="306">
                  <c:v>42000000</c:v>
                </c:pt>
                <c:pt idx="307">
                  <c:v>29000000</c:v>
                </c:pt>
                <c:pt idx="308">
                  <c:v>40000000</c:v>
                </c:pt>
                <c:pt idx="309">
                  <c:v>95000000</c:v>
                </c:pt>
                <c:pt idx="310">
                  <c:v>65000000</c:v>
                </c:pt>
                <c:pt idx="311">
                  <c:v>35000000</c:v>
                </c:pt>
                <c:pt idx="312">
                  <c:v>85000000</c:v>
                </c:pt>
                <c:pt idx="313">
                  <c:v>35000000</c:v>
                </c:pt>
                <c:pt idx="314">
                  <c:v>2000000</c:v>
                </c:pt>
                <c:pt idx="315">
                  <c:v>38000000</c:v>
                </c:pt>
                <c:pt idx="316">
                  <c:v>1100000</c:v>
                </c:pt>
                <c:pt idx="317">
                  <c:v>68000000</c:v>
                </c:pt>
                <c:pt idx="318">
                  <c:v>50000000</c:v>
                </c:pt>
                <c:pt idx="319">
                  <c:v>18000000</c:v>
                </c:pt>
                <c:pt idx="320">
                  <c:v>65000000</c:v>
                </c:pt>
                <c:pt idx="321">
                  <c:v>57000000</c:v>
                </c:pt>
                <c:pt idx="322">
                  <c:v>4500000</c:v>
                </c:pt>
                <c:pt idx="323">
                  <c:v>28000000</c:v>
                </c:pt>
                <c:pt idx="324">
                  <c:v>35000000</c:v>
                </c:pt>
                <c:pt idx="325">
                  <c:v>5000000</c:v>
                </c:pt>
                <c:pt idx="326">
                  <c:v>35000000</c:v>
                </c:pt>
                <c:pt idx="327">
                  <c:v>35000000</c:v>
                </c:pt>
                <c:pt idx="328">
                  <c:v>45000000</c:v>
                </c:pt>
                <c:pt idx="329">
                  <c:v>58000000</c:v>
                </c:pt>
                <c:pt idx="330">
                  <c:v>2127519898</c:v>
                </c:pt>
                <c:pt idx="331">
                  <c:v>92000000</c:v>
                </c:pt>
                <c:pt idx="332">
                  <c:v>150000000</c:v>
                </c:pt>
                <c:pt idx="333">
                  <c:v>60000000</c:v>
                </c:pt>
                <c:pt idx="334">
                  <c:v>9000000</c:v>
                </c:pt>
                <c:pt idx="335">
                  <c:v>60000000</c:v>
                </c:pt>
                <c:pt idx="336">
                  <c:v>100000000</c:v>
                </c:pt>
                <c:pt idx="337">
                  <c:v>65000000</c:v>
                </c:pt>
                <c:pt idx="338">
                  <c:v>45000000</c:v>
                </c:pt>
                <c:pt idx="339">
                  <c:v>25000000</c:v>
                </c:pt>
                <c:pt idx="340">
                  <c:v>7000000</c:v>
                </c:pt>
                <c:pt idx="341">
                  <c:v>55000000</c:v>
                </c:pt>
                <c:pt idx="342">
                  <c:v>52000000</c:v>
                </c:pt>
                <c:pt idx="343">
                  <c:v>7000000</c:v>
                </c:pt>
                <c:pt idx="344">
                  <c:v>50000000</c:v>
                </c:pt>
                <c:pt idx="345">
                  <c:v>100000000</c:v>
                </c:pt>
                <c:pt idx="346">
                  <c:v>22000000</c:v>
                </c:pt>
                <c:pt idx="347">
                  <c:v>23500000</c:v>
                </c:pt>
                <c:pt idx="348">
                  <c:v>25000000</c:v>
                </c:pt>
                <c:pt idx="349">
                  <c:v>40000000</c:v>
                </c:pt>
                <c:pt idx="350">
                  <c:v>85000000</c:v>
                </c:pt>
                <c:pt idx="351">
                  <c:v>55000000</c:v>
                </c:pt>
                <c:pt idx="352">
                  <c:v>40000000</c:v>
                </c:pt>
                <c:pt idx="353">
                  <c:v>85000000</c:v>
                </c:pt>
                <c:pt idx="354">
                  <c:v>75000000</c:v>
                </c:pt>
                <c:pt idx="355">
                  <c:v>20000000</c:v>
                </c:pt>
                <c:pt idx="356">
                  <c:v>90000000</c:v>
                </c:pt>
                <c:pt idx="357">
                  <c:v>75000000</c:v>
                </c:pt>
                <c:pt idx="358">
                  <c:v>210000000</c:v>
                </c:pt>
                <c:pt idx="359">
                  <c:v>69000000</c:v>
                </c:pt>
                <c:pt idx="360">
                  <c:v>25000000</c:v>
                </c:pt>
                <c:pt idx="361">
                  <c:v>14000000</c:v>
                </c:pt>
                <c:pt idx="362">
                  <c:v>60000000</c:v>
                </c:pt>
                <c:pt idx="363">
                  <c:v>100000000</c:v>
                </c:pt>
                <c:pt idx="364">
                  <c:v>25000000</c:v>
                </c:pt>
                <c:pt idx="365">
                  <c:v>42000000</c:v>
                </c:pt>
                <c:pt idx="366">
                  <c:v>36000000</c:v>
                </c:pt>
                <c:pt idx="367">
                  <c:v>60000000</c:v>
                </c:pt>
                <c:pt idx="368">
                  <c:v>10500000</c:v>
                </c:pt>
                <c:pt idx="369">
                  <c:v>27000000</c:v>
                </c:pt>
                <c:pt idx="370">
                  <c:v>68000000</c:v>
                </c:pt>
                <c:pt idx="371">
                  <c:v>80000000</c:v>
                </c:pt>
                <c:pt idx="372">
                  <c:v>14000000</c:v>
                </c:pt>
                <c:pt idx="373">
                  <c:v>93000000</c:v>
                </c:pt>
                <c:pt idx="374">
                  <c:v>33000000</c:v>
                </c:pt>
                <c:pt idx="375">
                  <c:v>17000000</c:v>
                </c:pt>
                <c:pt idx="376">
                  <c:v>15000000</c:v>
                </c:pt>
                <c:pt idx="377">
                  <c:v>3500000</c:v>
                </c:pt>
                <c:pt idx="378">
                  <c:v>33000000</c:v>
                </c:pt>
                <c:pt idx="379">
                  <c:v>35000000</c:v>
                </c:pt>
                <c:pt idx="380">
                  <c:v>9000000</c:v>
                </c:pt>
                <c:pt idx="381">
                  <c:v>40000000</c:v>
                </c:pt>
                <c:pt idx="382">
                  <c:v>125000000</c:v>
                </c:pt>
                <c:pt idx="383">
                  <c:v>45000000</c:v>
                </c:pt>
                <c:pt idx="384">
                  <c:v>6000000</c:v>
                </c:pt>
                <c:pt idx="385">
                  <c:v>137000000</c:v>
                </c:pt>
                <c:pt idx="386">
                  <c:v>70000000</c:v>
                </c:pt>
                <c:pt idx="387">
                  <c:v>225000000</c:v>
                </c:pt>
                <c:pt idx="388">
                  <c:v>600000</c:v>
                </c:pt>
                <c:pt idx="389">
                  <c:v>50000000</c:v>
                </c:pt>
                <c:pt idx="390">
                  <c:v>88000000</c:v>
                </c:pt>
                <c:pt idx="391">
                  <c:v>200000000</c:v>
                </c:pt>
                <c:pt idx="392">
                  <c:v>70000000</c:v>
                </c:pt>
                <c:pt idx="393">
                  <c:v>70000000</c:v>
                </c:pt>
                <c:pt idx="394">
                  <c:v>38000000</c:v>
                </c:pt>
                <c:pt idx="395">
                  <c:v>90000000</c:v>
                </c:pt>
                <c:pt idx="396">
                  <c:v>15000000</c:v>
                </c:pt>
                <c:pt idx="397">
                  <c:v>100000000</c:v>
                </c:pt>
                <c:pt idx="398">
                  <c:v>30000000</c:v>
                </c:pt>
                <c:pt idx="399">
                  <c:v>170000000</c:v>
                </c:pt>
                <c:pt idx="400">
                  <c:v>76000000</c:v>
                </c:pt>
                <c:pt idx="401">
                  <c:v>6000000</c:v>
                </c:pt>
                <c:pt idx="402">
                  <c:v>50000000</c:v>
                </c:pt>
                <c:pt idx="403">
                  <c:v>50000000</c:v>
                </c:pt>
                <c:pt idx="404">
                  <c:v>120000000</c:v>
                </c:pt>
                <c:pt idx="405">
                  <c:v>37000000</c:v>
                </c:pt>
                <c:pt idx="406">
                  <c:v>60000000</c:v>
                </c:pt>
                <c:pt idx="407">
                  <c:v>35000000</c:v>
                </c:pt>
                <c:pt idx="408">
                  <c:v>20000000</c:v>
                </c:pt>
                <c:pt idx="409">
                  <c:v>20000000</c:v>
                </c:pt>
                <c:pt idx="410">
                  <c:v>15000000</c:v>
                </c:pt>
                <c:pt idx="411">
                  <c:v>51000000</c:v>
                </c:pt>
                <c:pt idx="412">
                  <c:v>5000000</c:v>
                </c:pt>
                <c:pt idx="413">
                  <c:v>20000000</c:v>
                </c:pt>
                <c:pt idx="414">
                  <c:v>12305523</c:v>
                </c:pt>
                <c:pt idx="415">
                  <c:v>60000000</c:v>
                </c:pt>
                <c:pt idx="416">
                  <c:v>15000000</c:v>
                </c:pt>
                <c:pt idx="417">
                  <c:v>40000000</c:v>
                </c:pt>
                <c:pt idx="418">
                  <c:v>20000000</c:v>
                </c:pt>
                <c:pt idx="419">
                  <c:v>20000000</c:v>
                </c:pt>
                <c:pt idx="420">
                  <c:v>27800000</c:v>
                </c:pt>
                <c:pt idx="421">
                  <c:v>20000000</c:v>
                </c:pt>
                <c:pt idx="422">
                  <c:v>135000000</c:v>
                </c:pt>
                <c:pt idx="423">
                  <c:v>50000000</c:v>
                </c:pt>
                <c:pt idx="424">
                  <c:v>45000000</c:v>
                </c:pt>
                <c:pt idx="425">
                  <c:v>15000000</c:v>
                </c:pt>
                <c:pt idx="426">
                  <c:v>32000000</c:v>
                </c:pt>
                <c:pt idx="427">
                  <c:v>60000000</c:v>
                </c:pt>
                <c:pt idx="428">
                  <c:v>6500000</c:v>
                </c:pt>
                <c:pt idx="429">
                  <c:v>10000000</c:v>
                </c:pt>
                <c:pt idx="430">
                  <c:v>13000000</c:v>
                </c:pt>
                <c:pt idx="431">
                  <c:v>22000000</c:v>
                </c:pt>
                <c:pt idx="432">
                  <c:v>50000000</c:v>
                </c:pt>
                <c:pt idx="433">
                  <c:v>85000000</c:v>
                </c:pt>
                <c:pt idx="434">
                  <c:v>15800000</c:v>
                </c:pt>
                <c:pt idx="435">
                  <c:v>116000000</c:v>
                </c:pt>
                <c:pt idx="436">
                  <c:v>58000000</c:v>
                </c:pt>
                <c:pt idx="437">
                  <c:v>18000000</c:v>
                </c:pt>
                <c:pt idx="438">
                  <c:v>110000000</c:v>
                </c:pt>
                <c:pt idx="439">
                  <c:v>33000000</c:v>
                </c:pt>
                <c:pt idx="440">
                  <c:v>28000000</c:v>
                </c:pt>
                <c:pt idx="441">
                  <c:v>40000000</c:v>
                </c:pt>
                <c:pt idx="442">
                  <c:v>35000000</c:v>
                </c:pt>
                <c:pt idx="443">
                  <c:v>75000000</c:v>
                </c:pt>
                <c:pt idx="444">
                  <c:v>41000000</c:v>
                </c:pt>
                <c:pt idx="445">
                  <c:v>15000000</c:v>
                </c:pt>
                <c:pt idx="446">
                  <c:v>61000000</c:v>
                </c:pt>
                <c:pt idx="447">
                  <c:v>42000000</c:v>
                </c:pt>
                <c:pt idx="448">
                  <c:v>36000000</c:v>
                </c:pt>
                <c:pt idx="449">
                  <c:v>30000000</c:v>
                </c:pt>
                <c:pt idx="450">
                  <c:v>20000000</c:v>
                </c:pt>
                <c:pt idx="451">
                  <c:v>60000000</c:v>
                </c:pt>
                <c:pt idx="452">
                  <c:v>40000000</c:v>
                </c:pt>
                <c:pt idx="453">
                  <c:v>50000000</c:v>
                </c:pt>
                <c:pt idx="454">
                  <c:v>25000000</c:v>
                </c:pt>
                <c:pt idx="455">
                  <c:v>115000000</c:v>
                </c:pt>
                <c:pt idx="456">
                  <c:v>45000000</c:v>
                </c:pt>
                <c:pt idx="457">
                  <c:v>60000000</c:v>
                </c:pt>
                <c:pt idx="458">
                  <c:v>40000000</c:v>
                </c:pt>
                <c:pt idx="459">
                  <c:v>45000000</c:v>
                </c:pt>
                <c:pt idx="460">
                  <c:v>35000000</c:v>
                </c:pt>
                <c:pt idx="461">
                  <c:v>17000000</c:v>
                </c:pt>
                <c:pt idx="462">
                  <c:v>20000000</c:v>
                </c:pt>
                <c:pt idx="463">
                  <c:v>200000000</c:v>
                </c:pt>
                <c:pt idx="464">
                  <c:v>25000000</c:v>
                </c:pt>
                <c:pt idx="465">
                  <c:v>10000000</c:v>
                </c:pt>
                <c:pt idx="466">
                  <c:v>10000000</c:v>
                </c:pt>
                <c:pt idx="467">
                  <c:v>150000000</c:v>
                </c:pt>
                <c:pt idx="468">
                  <c:v>20000000</c:v>
                </c:pt>
                <c:pt idx="469">
                  <c:v>12000000</c:v>
                </c:pt>
                <c:pt idx="470">
                  <c:v>45000000</c:v>
                </c:pt>
                <c:pt idx="471">
                  <c:v>50000000</c:v>
                </c:pt>
                <c:pt idx="472">
                  <c:v>26000000</c:v>
                </c:pt>
                <c:pt idx="473">
                  <c:v>15000000</c:v>
                </c:pt>
                <c:pt idx="474">
                  <c:v>1100000</c:v>
                </c:pt>
                <c:pt idx="475">
                  <c:v>35000000</c:v>
                </c:pt>
                <c:pt idx="476">
                  <c:v>80000000</c:v>
                </c:pt>
                <c:pt idx="477">
                  <c:v>3000000</c:v>
                </c:pt>
                <c:pt idx="478">
                  <c:v>16000000</c:v>
                </c:pt>
                <c:pt idx="479">
                  <c:v>35000000</c:v>
                </c:pt>
                <c:pt idx="480">
                  <c:v>75000000</c:v>
                </c:pt>
                <c:pt idx="481">
                  <c:v>75000000</c:v>
                </c:pt>
                <c:pt idx="482">
                  <c:v>50000000</c:v>
                </c:pt>
                <c:pt idx="483">
                  <c:v>16000000</c:v>
                </c:pt>
                <c:pt idx="484">
                  <c:v>80000000</c:v>
                </c:pt>
                <c:pt idx="485">
                  <c:v>20000000</c:v>
                </c:pt>
                <c:pt idx="486">
                  <c:v>300000000</c:v>
                </c:pt>
                <c:pt idx="487">
                  <c:v>55000000</c:v>
                </c:pt>
                <c:pt idx="488">
                  <c:v>30000000</c:v>
                </c:pt>
                <c:pt idx="489">
                  <c:v>25000000</c:v>
                </c:pt>
                <c:pt idx="490">
                  <c:v>38000000</c:v>
                </c:pt>
                <c:pt idx="491">
                  <c:v>40000000</c:v>
                </c:pt>
                <c:pt idx="492">
                  <c:v>30000000</c:v>
                </c:pt>
                <c:pt idx="493">
                  <c:v>70000000</c:v>
                </c:pt>
                <c:pt idx="494">
                  <c:v>78000000</c:v>
                </c:pt>
                <c:pt idx="495">
                  <c:v>180000000</c:v>
                </c:pt>
                <c:pt idx="496">
                  <c:v>90000000</c:v>
                </c:pt>
                <c:pt idx="497">
                  <c:v>45000000</c:v>
                </c:pt>
                <c:pt idx="498">
                  <c:v>75000000</c:v>
                </c:pt>
                <c:pt idx="499">
                  <c:v>15000000</c:v>
                </c:pt>
                <c:pt idx="500">
                  <c:v>75000000</c:v>
                </c:pt>
                <c:pt idx="501">
                  <c:v>27000000</c:v>
                </c:pt>
                <c:pt idx="502">
                  <c:v>45000000</c:v>
                </c:pt>
                <c:pt idx="503">
                  <c:v>20000000</c:v>
                </c:pt>
                <c:pt idx="504">
                  <c:v>30000000</c:v>
                </c:pt>
                <c:pt idx="505">
                  <c:v>30000000</c:v>
                </c:pt>
                <c:pt idx="506">
                  <c:v>26000000</c:v>
                </c:pt>
                <c:pt idx="507">
                  <c:v>60000000</c:v>
                </c:pt>
                <c:pt idx="508">
                  <c:v>58000000</c:v>
                </c:pt>
                <c:pt idx="509">
                  <c:v>45000000</c:v>
                </c:pt>
                <c:pt idx="510">
                  <c:v>86000000</c:v>
                </c:pt>
                <c:pt idx="511">
                  <c:v>60000000</c:v>
                </c:pt>
                <c:pt idx="512">
                  <c:v>200000000</c:v>
                </c:pt>
                <c:pt idx="513">
                  <c:v>45000000</c:v>
                </c:pt>
                <c:pt idx="514">
                  <c:v>50000000</c:v>
                </c:pt>
                <c:pt idx="515">
                  <c:v>40000000</c:v>
                </c:pt>
                <c:pt idx="516">
                  <c:v>30000000</c:v>
                </c:pt>
                <c:pt idx="517">
                  <c:v>70000000</c:v>
                </c:pt>
                <c:pt idx="518">
                  <c:v>1000000</c:v>
                </c:pt>
                <c:pt idx="519">
                  <c:v>60000000</c:v>
                </c:pt>
                <c:pt idx="520">
                  <c:v>15000000</c:v>
                </c:pt>
                <c:pt idx="521">
                  <c:v>135000000</c:v>
                </c:pt>
                <c:pt idx="522">
                  <c:v>38000000</c:v>
                </c:pt>
                <c:pt idx="523">
                  <c:v>145000000</c:v>
                </c:pt>
                <c:pt idx="524">
                  <c:v>3000000</c:v>
                </c:pt>
                <c:pt idx="525">
                  <c:v>170000000</c:v>
                </c:pt>
                <c:pt idx="526">
                  <c:v>20000000</c:v>
                </c:pt>
                <c:pt idx="527">
                  <c:v>32000000</c:v>
                </c:pt>
                <c:pt idx="528">
                  <c:v>31500000</c:v>
                </c:pt>
                <c:pt idx="529">
                  <c:v>60000000</c:v>
                </c:pt>
                <c:pt idx="530">
                  <c:v>30000000</c:v>
                </c:pt>
                <c:pt idx="531">
                  <c:v>178000000</c:v>
                </c:pt>
                <c:pt idx="532">
                  <c:v>66000000</c:v>
                </c:pt>
                <c:pt idx="533">
                  <c:v>45000000</c:v>
                </c:pt>
                <c:pt idx="534">
                  <c:v>60000000</c:v>
                </c:pt>
                <c:pt idx="535">
                  <c:v>52000000</c:v>
                </c:pt>
                <c:pt idx="536">
                  <c:v>80000000</c:v>
                </c:pt>
                <c:pt idx="537">
                  <c:v>34000000</c:v>
                </c:pt>
                <c:pt idx="538">
                  <c:v>40000000</c:v>
                </c:pt>
                <c:pt idx="539">
                  <c:v>65000000</c:v>
                </c:pt>
                <c:pt idx="540">
                  <c:v>92000000</c:v>
                </c:pt>
                <c:pt idx="541">
                  <c:v>30000000</c:v>
                </c:pt>
                <c:pt idx="542">
                  <c:v>90000000</c:v>
                </c:pt>
                <c:pt idx="543">
                  <c:v>80000000</c:v>
                </c:pt>
                <c:pt idx="544">
                  <c:v>110000000</c:v>
                </c:pt>
                <c:pt idx="545">
                  <c:v>15000000</c:v>
                </c:pt>
                <c:pt idx="546">
                  <c:v>90000000</c:v>
                </c:pt>
                <c:pt idx="547">
                  <c:v>105000000</c:v>
                </c:pt>
                <c:pt idx="548">
                  <c:v>17000000</c:v>
                </c:pt>
                <c:pt idx="549">
                  <c:v>18000000</c:v>
                </c:pt>
                <c:pt idx="550">
                  <c:v>50000000</c:v>
                </c:pt>
                <c:pt idx="551">
                  <c:v>110000000</c:v>
                </c:pt>
                <c:pt idx="552">
                  <c:v>50000000</c:v>
                </c:pt>
                <c:pt idx="553">
                  <c:v>92000000</c:v>
                </c:pt>
                <c:pt idx="554">
                  <c:v>18000000</c:v>
                </c:pt>
                <c:pt idx="555">
                  <c:v>22000000</c:v>
                </c:pt>
                <c:pt idx="556">
                  <c:v>48000000</c:v>
                </c:pt>
                <c:pt idx="557">
                  <c:v>150000000</c:v>
                </c:pt>
                <c:pt idx="558">
                  <c:v>4000000</c:v>
                </c:pt>
                <c:pt idx="559">
                  <c:v>100000000</c:v>
                </c:pt>
                <c:pt idx="560">
                  <c:v>50000000</c:v>
                </c:pt>
                <c:pt idx="561">
                  <c:v>35000000</c:v>
                </c:pt>
                <c:pt idx="562">
                  <c:v>2000000</c:v>
                </c:pt>
                <c:pt idx="563">
                  <c:v>100000000</c:v>
                </c:pt>
                <c:pt idx="564">
                  <c:v>120000000</c:v>
                </c:pt>
                <c:pt idx="565">
                  <c:v>80000000</c:v>
                </c:pt>
                <c:pt idx="566">
                  <c:v>55000000</c:v>
                </c:pt>
                <c:pt idx="567">
                  <c:v>45000000</c:v>
                </c:pt>
                <c:pt idx="568">
                  <c:v>12620000</c:v>
                </c:pt>
                <c:pt idx="569">
                  <c:v>18000000</c:v>
                </c:pt>
                <c:pt idx="570">
                  <c:v>25000000</c:v>
                </c:pt>
                <c:pt idx="571">
                  <c:v>85000000</c:v>
                </c:pt>
                <c:pt idx="572">
                  <c:v>48000000</c:v>
                </c:pt>
                <c:pt idx="573">
                  <c:v>110000000</c:v>
                </c:pt>
                <c:pt idx="574">
                  <c:v>40000000</c:v>
                </c:pt>
                <c:pt idx="575">
                  <c:v>92000000</c:v>
                </c:pt>
                <c:pt idx="576">
                  <c:v>150000000</c:v>
                </c:pt>
                <c:pt idx="577">
                  <c:v>20000000</c:v>
                </c:pt>
                <c:pt idx="578">
                  <c:v>75000000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46000000</c:v>
                </c:pt>
                <c:pt idx="582">
                  <c:v>72000000</c:v>
                </c:pt>
                <c:pt idx="583">
                  <c:v>144000000</c:v>
                </c:pt>
                <c:pt idx="584">
                  <c:v>2000000</c:v>
                </c:pt>
                <c:pt idx="585">
                  <c:v>75000000</c:v>
                </c:pt>
                <c:pt idx="586">
                  <c:v>35000000</c:v>
                </c:pt>
                <c:pt idx="587">
                  <c:v>200000000</c:v>
                </c:pt>
                <c:pt idx="588">
                  <c:v>84000000</c:v>
                </c:pt>
                <c:pt idx="589">
                  <c:v>25000000</c:v>
                </c:pt>
                <c:pt idx="590">
                  <c:v>11000000</c:v>
                </c:pt>
                <c:pt idx="591">
                  <c:v>60000000</c:v>
                </c:pt>
                <c:pt idx="592">
                  <c:v>54000000</c:v>
                </c:pt>
                <c:pt idx="593">
                  <c:v>40000000</c:v>
                </c:pt>
                <c:pt idx="594">
                  <c:v>55000000</c:v>
                </c:pt>
                <c:pt idx="595">
                  <c:v>75000000</c:v>
                </c:pt>
                <c:pt idx="596">
                  <c:v>100000000</c:v>
                </c:pt>
                <c:pt idx="597">
                  <c:v>68000000</c:v>
                </c:pt>
                <c:pt idx="598">
                  <c:v>70000000</c:v>
                </c:pt>
                <c:pt idx="599">
                  <c:v>80000000</c:v>
                </c:pt>
                <c:pt idx="600">
                  <c:v>62000000</c:v>
                </c:pt>
                <c:pt idx="601">
                  <c:v>65000000</c:v>
                </c:pt>
                <c:pt idx="602">
                  <c:v>130000000</c:v>
                </c:pt>
                <c:pt idx="603">
                  <c:v>54000000</c:v>
                </c:pt>
                <c:pt idx="604">
                  <c:v>30000000</c:v>
                </c:pt>
                <c:pt idx="605">
                  <c:v>117000000</c:v>
                </c:pt>
                <c:pt idx="606">
                  <c:v>95000000</c:v>
                </c:pt>
                <c:pt idx="607">
                  <c:v>45000000</c:v>
                </c:pt>
                <c:pt idx="608">
                  <c:v>27000000</c:v>
                </c:pt>
                <c:pt idx="609">
                  <c:v>100000000</c:v>
                </c:pt>
                <c:pt idx="610">
                  <c:v>80000000</c:v>
                </c:pt>
                <c:pt idx="611">
                  <c:v>26000000</c:v>
                </c:pt>
                <c:pt idx="612">
                  <c:v>10000000</c:v>
                </c:pt>
                <c:pt idx="613">
                  <c:v>25000000</c:v>
                </c:pt>
                <c:pt idx="614">
                  <c:v>40000000</c:v>
                </c:pt>
                <c:pt idx="615">
                  <c:v>9500000</c:v>
                </c:pt>
                <c:pt idx="616">
                  <c:v>30000000</c:v>
                </c:pt>
                <c:pt idx="617">
                  <c:v>80000000</c:v>
                </c:pt>
                <c:pt idx="618">
                  <c:v>175000000</c:v>
                </c:pt>
                <c:pt idx="619">
                  <c:v>28000000</c:v>
                </c:pt>
                <c:pt idx="620">
                  <c:v>35000000</c:v>
                </c:pt>
                <c:pt idx="621">
                  <c:v>35000000</c:v>
                </c:pt>
                <c:pt idx="622">
                  <c:v>200000000</c:v>
                </c:pt>
                <c:pt idx="623">
                  <c:v>80000000</c:v>
                </c:pt>
                <c:pt idx="624">
                  <c:v>88000000</c:v>
                </c:pt>
                <c:pt idx="625">
                  <c:v>50000000</c:v>
                </c:pt>
                <c:pt idx="626">
                  <c:v>19000000</c:v>
                </c:pt>
                <c:pt idx="627">
                  <c:v>44000000</c:v>
                </c:pt>
                <c:pt idx="628">
                  <c:v>2000000</c:v>
                </c:pt>
                <c:pt idx="629">
                  <c:v>95000000</c:v>
                </c:pt>
                <c:pt idx="630">
                  <c:v>100000000</c:v>
                </c:pt>
                <c:pt idx="631">
                  <c:v>9000000</c:v>
                </c:pt>
                <c:pt idx="632">
                  <c:v>30000000</c:v>
                </c:pt>
                <c:pt idx="633">
                  <c:v>70000000</c:v>
                </c:pt>
                <c:pt idx="634">
                  <c:v>60000000</c:v>
                </c:pt>
                <c:pt idx="635">
                  <c:v>100000000</c:v>
                </c:pt>
                <c:pt idx="636">
                  <c:v>20000000</c:v>
                </c:pt>
                <c:pt idx="637">
                  <c:v>36000000</c:v>
                </c:pt>
                <c:pt idx="638">
                  <c:v>32000000</c:v>
                </c:pt>
                <c:pt idx="639">
                  <c:v>40000000</c:v>
                </c:pt>
                <c:pt idx="640">
                  <c:v>60000000</c:v>
                </c:pt>
                <c:pt idx="641">
                  <c:v>120000000</c:v>
                </c:pt>
                <c:pt idx="642">
                  <c:v>8500000</c:v>
                </c:pt>
                <c:pt idx="643">
                  <c:v>110000000</c:v>
                </c:pt>
                <c:pt idx="644">
                  <c:v>150000000</c:v>
                </c:pt>
                <c:pt idx="645">
                  <c:v>42000000</c:v>
                </c:pt>
                <c:pt idx="646">
                  <c:v>110000000</c:v>
                </c:pt>
                <c:pt idx="647">
                  <c:v>110000000</c:v>
                </c:pt>
                <c:pt idx="648">
                  <c:v>49000000</c:v>
                </c:pt>
                <c:pt idx="649">
                  <c:v>15000000</c:v>
                </c:pt>
                <c:pt idx="650">
                  <c:v>75000000</c:v>
                </c:pt>
                <c:pt idx="651">
                  <c:v>7200000</c:v>
                </c:pt>
                <c:pt idx="652">
                  <c:v>85000000</c:v>
                </c:pt>
                <c:pt idx="653">
                  <c:v>165000000</c:v>
                </c:pt>
                <c:pt idx="654">
                  <c:v>150000000</c:v>
                </c:pt>
                <c:pt idx="655">
                  <c:v>115000000</c:v>
                </c:pt>
                <c:pt idx="656">
                  <c:v>18000000</c:v>
                </c:pt>
                <c:pt idx="657">
                  <c:v>50000000</c:v>
                </c:pt>
                <c:pt idx="658">
                  <c:v>100000000</c:v>
                </c:pt>
                <c:pt idx="659">
                  <c:v>83000000</c:v>
                </c:pt>
                <c:pt idx="660">
                  <c:v>170000000</c:v>
                </c:pt>
                <c:pt idx="661">
                  <c:v>8000000</c:v>
                </c:pt>
                <c:pt idx="662">
                  <c:v>35000000</c:v>
                </c:pt>
                <c:pt idx="663">
                  <c:v>7000000</c:v>
                </c:pt>
                <c:pt idx="664">
                  <c:v>40000000</c:v>
                </c:pt>
                <c:pt idx="665">
                  <c:v>65000000</c:v>
                </c:pt>
                <c:pt idx="666">
                  <c:v>36000000</c:v>
                </c:pt>
                <c:pt idx="667">
                  <c:v>11350000</c:v>
                </c:pt>
                <c:pt idx="668">
                  <c:v>30000000</c:v>
                </c:pt>
                <c:pt idx="669">
                  <c:v>35000000</c:v>
                </c:pt>
                <c:pt idx="670">
                  <c:v>160000000</c:v>
                </c:pt>
                <c:pt idx="671">
                  <c:v>139000000</c:v>
                </c:pt>
                <c:pt idx="672">
                  <c:v>135000000</c:v>
                </c:pt>
                <c:pt idx="673">
                  <c:v>65000000</c:v>
                </c:pt>
                <c:pt idx="674">
                  <c:v>92000000</c:v>
                </c:pt>
                <c:pt idx="675">
                  <c:v>13000000</c:v>
                </c:pt>
                <c:pt idx="676">
                  <c:v>65000000</c:v>
                </c:pt>
                <c:pt idx="677">
                  <c:v>130000000</c:v>
                </c:pt>
                <c:pt idx="678">
                  <c:v>100000000</c:v>
                </c:pt>
                <c:pt idx="679">
                  <c:v>185000000</c:v>
                </c:pt>
                <c:pt idx="680">
                  <c:v>55000000</c:v>
                </c:pt>
                <c:pt idx="681">
                  <c:v>17000000</c:v>
                </c:pt>
                <c:pt idx="682">
                  <c:v>185000000</c:v>
                </c:pt>
                <c:pt idx="683">
                  <c:v>73000000</c:v>
                </c:pt>
                <c:pt idx="684">
                  <c:v>38600000</c:v>
                </c:pt>
                <c:pt idx="685">
                  <c:v>28000000</c:v>
                </c:pt>
                <c:pt idx="686">
                  <c:v>75000000</c:v>
                </c:pt>
                <c:pt idx="687">
                  <c:v>53000000</c:v>
                </c:pt>
                <c:pt idx="688">
                  <c:v>110000000</c:v>
                </c:pt>
                <c:pt idx="689">
                  <c:v>200000000</c:v>
                </c:pt>
                <c:pt idx="690">
                  <c:v>120000000</c:v>
                </c:pt>
                <c:pt idx="691">
                  <c:v>125000000</c:v>
                </c:pt>
                <c:pt idx="692">
                  <c:v>38000000</c:v>
                </c:pt>
                <c:pt idx="693">
                  <c:v>9000000</c:v>
                </c:pt>
                <c:pt idx="694">
                  <c:v>175000000</c:v>
                </c:pt>
                <c:pt idx="695">
                  <c:v>82000000</c:v>
                </c:pt>
                <c:pt idx="696">
                  <c:v>43000000</c:v>
                </c:pt>
                <c:pt idx="697">
                  <c:v>27000000</c:v>
                </c:pt>
                <c:pt idx="698">
                  <c:v>14000000</c:v>
                </c:pt>
                <c:pt idx="699">
                  <c:v>160000000</c:v>
                </c:pt>
                <c:pt idx="700">
                  <c:v>190000000</c:v>
                </c:pt>
                <c:pt idx="701">
                  <c:v>85000000</c:v>
                </c:pt>
                <c:pt idx="702">
                  <c:v>1100000000</c:v>
                </c:pt>
                <c:pt idx="703">
                  <c:v>140000000</c:v>
                </c:pt>
                <c:pt idx="704">
                  <c:v>70000000</c:v>
                </c:pt>
                <c:pt idx="705">
                  <c:v>98000000</c:v>
                </c:pt>
                <c:pt idx="706">
                  <c:v>70000000</c:v>
                </c:pt>
                <c:pt idx="707">
                  <c:v>200000000</c:v>
                </c:pt>
                <c:pt idx="708">
                  <c:v>150000000</c:v>
                </c:pt>
                <c:pt idx="709">
                  <c:v>150000000</c:v>
                </c:pt>
                <c:pt idx="710">
                  <c:v>120000000</c:v>
                </c:pt>
                <c:pt idx="711">
                  <c:v>34000000</c:v>
                </c:pt>
                <c:pt idx="712">
                  <c:v>130000000</c:v>
                </c:pt>
                <c:pt idx="713">
                  <c:v>61000000</c:v>
                </c:pt>
                <c:pt idx="714">
                  <c:v>125000000</c:v>
                </c:pt>
                <c:pt idx="715">
                  <c:v>60000000</c:v>
                </c:pt>
                <c:pt idx="716">
                  <c:v>50000000</c:v>
                </c:pt>
                <c:pt idx="717">
                  <c:v>68000000</c:v>
                </c:pt>
                <c:pt idx="718">
                  <c:v>75000000</c:v>
                </c:pt>
                <c:pt idx="719">
                  <c:v>75000000</c:v>
                </c:pt>
                <c:pt idx="720">
                  <c:v>42000000</c:v>
                </c:pt>
                <c:pt idx="721">
                  <c:v>20000000</c:v>
                </c:pt>
                <c:pt idx="722">
                  <c:v>125000000</c:v>
                </c:pt>
                <c:pt idx="723">
                  <c:v>30000000</c:v>
                </c:pt>
                <c:pt idx="724">
                  <c:v>50000000</c:v>
                </c:pt>
                <c:pt idx="725">
                  <c:v>70000000</c:v>
                </c:pt>
                <c:pt idx="726">
                  <c:v>58000000</c:v>
                </c:pt>
                <c:pt idx="727">
                  <c:v>11000000</c:v>
                </c:pt>
                <c:pt idx="728">
                  <c:v>39000000</c:v>
                </c:pt>
                <c:pt idx="729">
                  <c:v>40000000</c:v>
                </c:pt>
                <c:pt idx="730">
                  <c:v>13000000</c:v>
                </c:pt>
                <c:pt idx="731">
                  <c:v>170000000</c:v>
                </c:pt>
                <c:pt idx="732">
                  <c:v>80000000</c:v>
                </c:pt>
                <c:pt idx="733">
                  <c:v>35000000</c:v>
                </c:pt>
                <c:pt idx="734">
                  <c:v>140000000</c:v>
                </c:pt>
                <c:pt idx="735">
                  <c:v>140000000</c:v>
                </c:pt>
                <c:pt idx="736">
                  <c:v>30000000</c:v>
                </c:pt>
                <c:pt idx="737">
                  <c:v>34000000</c:v>
                </c:pt>
                <c:pt idx="738">
                  <c:v>120000000</c:v>
                </c:pt>
                <c:pt idx="739">
                  <c:v>39200000</c:v>
                </c:pt>
                <c:pt idx="740">
                  <c:v>155000000</c:v>
                </c:pt>
                <c:pt idx="741">
                  <c:v>93000000</c:v>
                </c:pt>
                <c:pt idx="742">
                  <c:v>8000000</c:v>
                </c:pt>
                <c:pt idx="743">
                  <c:v>14000000</c:v>
                </c:pt>
                <c:pt idx="744">
                  <c:v>50000000</c:v>
                </c:pt>
                <c:pt idx="745">
                  <c:v>28000000</c:v>
                </c:pt>
                <c:pt idx="746">
                  <c:v>90000000</c:v>
                </c:pt>
                <c:pt idx="747">
                  <c:v>48000000</c:v>
                </c:pt>
                <c:pt idx="748">
                  <c:v>176000000</c:v>
                </c:pt>
                <c:pt idx="749">
                  <c:v>140000000</c:v>
                </c:pt>
                <c:pt idx="750">
                  <c:v>50000000</c:v>
                </c:pt>
                <c:pt idx="751">
                  <c:v>110000000</c:v>
                </c:pt>
                <c:pt idx="752">
                  <c:v>38000000</c:v>
                </c:pt>
                <c:pt idx="753">
                  <c:v>150000000</c:v>
                </c:pt>
                <c:pt idx="754">
                  <c:v>18000000</c:v>
                </c:pt>
                <c:pt idx="755">
                  <c:v>175000000</c:v>
                </c:pt>
                <c:pt idx="756">
                  <c:v>150000000</c:v>
                </c:pt>
                <c:pt idx="757">
                  <c:v>70000000</c:v>
                </c:pt>
                <c:pt idx="758">
                  <c:v>90000000</c:v>
                </c:pt>
                <c:pt idx="759">
                  <c:v>90000000</c:v>
                </c:pt>
                <c:pt idx="760">
                  <c:v>82000000</c:v>
                </c:pt>
                <c:pt idx="761">
                  <c:v>135000000</c:v>
                </c:pt>
                <c:pt idx="762">
                  <c:v>110000000</c:v>
                </c:pt>
                <c:pt idx="763">
                  <c:v>30000000</c:v>
                </c:pt>
                <c:pt idx="764">
                  <c:v>90000000</c:v>
                </c:pt>
                <c:pt idx="765">
                  <c:v>125000000</c:v>
                </c:pt>
                <c:pt idx="766">
                  <c:v>105000000</c:v>
                </c:pt>
                <c:pt idx="767">
                  <c:v>25000000</c:v>
                </c:pt>
                <c:pt idx="768">
                  <c:v>75000000</c:v>
                </c:pt>
                <c:pt idx="769">
                  <c:v>73000000</c:v>
                </c:pt>
                <c:pt idx="770">
                  <c:v>150000000</c:v>
                </c:pt>
                <c:pt idx="771">
                  <c:v>170000000</c:v>
                </c:pt>
                <c:pt idx="772">
                  <c:v>58000000</c:v>
                </c:pt>
                <c:pt idx="773">
                  <c:v>60000000</c:v>
                </c:pt>
                <c:pt idx="774">
                  <c:v>70000000</c:v>
                </c:pt>
                <c:pt idx="775">
                  <c:v>80000000</c:v>
                </c:pt>
                <c:pt idx="776">
                  <c:v>65000000</c:v>
                </c:pt>
                <c:pt idx="777">
                  <c:v>44000000</c:v>
                </c:pt>
                <c:pt idx="778">
                  <c:v>30000000</c:v>
                </c:pt>
                <c:pt idx="779">
                  <c:v>98000000</c:v>
                </c:pt>
                <c:pt idx="780">
                  <c:v>140000000</c:v>
                </c:pt>
                <c:pt idx="781">
                  <c:v>9000000</c:v>
                </c:pt>
                <c:pt idx="782">
                  <c:v>190000000</c:v>
                </c:pt>
                <c:pt idx="783">
                  <c:v>30000000</c:v>
                </c:pt>
                <c:pt idx="784">
                  <c:v>209000000</c:v>
                </c:pt>
                <c:pt idx="785">
                  <c:v>28000000</c:v>
                </c:pt>
                <c:pt idx="786">
                  <c:v>150000000</c:v>
                </c:pt>
                <c:pt idx="787">
                  <c:v>100000000</c:v>
                </c:pt>
                <c:pt idx="788">
                  <c:v>27500000</c:v>
                </c:pt>
                <c:pt idx="789">
                  <c:v>190000000</c:v>
                </c:pt>
                <c:pt idx="790">
                  <c:v>35000000</c:v>
                </c:pt>
                <c:pt idx="791">
                  <c:v>90000000</c:v>
                </c:pt>
                <c:pt idx="792">
                  <c:v>60000000</c:v>
                </c:pt>
                <c:pt idx="793">
                  <c:v>150000000</c:v>
                </c:pt>
                <c:pt idx="794">
                  <c:v>50000000</c:v>
                </c:pt>
                <c:pt idx="795">
                  <c:v>125000000</c:v>
                </c:pt>
                <c:pt idx="796">
                  <c:v>66000000</c:v>
                </c:pt>
                <c:pt idx="797">
                  <c:v>263700000</c:v>
                </c:pt>
                <c:pt idx="798">
                  <c:v>66000000</c:v>
                </c:pt>
                <c:pt idx="799">
                  <c:v>170000000</c:v>
                </c:pt>
                <c:pt idx="800">
                  <c:v>190000000</c:v>
                </c:pt>
                <c:pt idx="801">
                  <c:v>25000000</c:v>
                </c:pt>
                <c:pt idx="802">
                  <c:v>55000000</c:v>
                </c:pt>
                <c:pt idx="803">
                  <c:v>80000000</c:v>
                </c:pt>
                <c:pt idx="804">
                  <c:v>35000000</c:v>
                </c:pt>
                <c:pt idx="805">
                  <c:v>61000000</c:v>
                </c:pt>
                <c:pt idx="806">
                  <c:v>54000000</c:v>
                </c:pt>
                <c:pt idx="807">
                  <c:v>160000000</c:v>
                </c:pt>
                <c:pt idx="808">
                  <c:v>70000000</c:v>
                </c:pt>
                <c:pt idx="809">
                  <c:v>58800000</c:v>
                </c:pt>
                <c:pt idx="810">
                  <c:v>70000000</c:v>
                </c:pt>
                <c:pt idx="811">
                  <c:v>142000000</c:v>
                </c:pt>
                <c:pt idx="812">
                  <c:v>55000000</c:v>
                </c:pt>
                <c:pt idx="813">
                  <c:v>32000000</c:v>
                </c:pt>
                <c:pt idx="814">
                  <c:v>145000000</c:v>
                </c:pt>
                <c:pt idx="815">
                  <c:v>26000000</c:v>
                </c:pt>
                <c:pt idx="816">
                  <c:v>22000000</c:v>
                </c:pt>
                <c:pt idx="817">
                  <c:v>55000000</c:v>
                </c:pt>
                <c:pt idx="818">
                  <c:v>68000000</c:v>
                </c:pt>
                <c:pt idx="819">
                  <c:v>32500000</c:v>
                </c:pt>
                <c:pt idx="820">
                  <c:v>17000000</c:v>
                </c:pt>
                <c:pt idx="821">
                  <c:v>105000000</c:v>
                </c:pt>
                <c:pt idx="822">
                  <c:v>25000000</c:v>
                </c:pt>
                <c:pt idx="823">
                  <c:v>110000000</c:v>
                </c:pt>
                <c:pt idx="824">
                  <c:v>75000000</c:v>
                </c:pt>
                <c:pt idx="825">
                  <c:v>65000000</c:v>
                </c:pt>
                <c:pt idx="826">
                  <c:v>120000000</c:v>
                </c:pt>
                <c:pt idx="827">
                  <c:v>200000000</c:v>
                </c:pt>
                <c:pt idx="828">
                  <c:v>125000000</c:v>
                </c:pt>
                <c:pt idx="829">
                  <c:v>60000000</c:v>
                </c:pt>
                <c:pt idx="830">
                  <c:v>10000000</c:v>
                </c:pt>
                <c:pt idx="831">
                  <c:v>30000000</c:v>
                </c:pt>
                <c:pt idx="832">
                  <c:v>150000000</c:v>
                </c:pt>
                <c:pt idx="833">
                  <c:v>170000000</c:v>
                </c:pt>
                <c:pt idx="834">
                  <c:v>21000000</c:v>
                </c:pt>
                <c:pt idx="835">
                  <c:v>100000000</c:v>
                </c:pt>
                <c:pt idx="836">
                  <c:v>250000000</c:v>
                </c:pt>
                <c:pt idx="837">
                  <c:v>115000000</c:v>
                </c:pt>
                <c:pt idx="838">
                  <c:v>126000000</c:v>
                </c:pt>
                <c:pt idx="839">
                  <c:v>65000000</c:v>
                </c:pt>
                <c:pt idx="840">
                  <c:v>63000000</c:v>
                </c:pt>
                <c:pt idx="841">
                  <c:v>75000000</c:v>
                </c:pt>
                <c:pt idx="842">
                  <c:v>9000000</c:v>
                </c:pt>
                <c:pt idx="843">
                  <c:v>30000000</c:v>
                </c:pt>
                <c:pt idx="844">
                  <c:v>80000000</c:v>
                </c:pt>
                <c:pt idx="845">
                  <c:v>137000000</c:v>
                </c:pt>
                <c:pt idx="846">
                  <c:v>150000000</c:v>
                </c:pt>
                <c:pt idx="847">
                  <c:v>125000000</c:v>
                </c:pt>
                <c:pt idx="848">
                  <c:v>8000000</c:v>
                </c:pt>
                <c:pt idx="849">
                  <c:v>150000000</c:v>
                </c:pt>
                <c:pt idx="850">
                  <c:v>120000000</c:v>
                </c:pt>
                <c:pt idx="851">
                  <c:v>40000000</c:v>
                </c:pt>
                <c:pt idx="852">
                  <c:v>50000000</c:v>
                </c:pt>
                <c:pt idx="853">
                  <c:v>90000000</c:v>
                </c:pt>
                <c:pt idx="854">
                  <c:v>60000000</c:v>
                </c:pt>
                <c:pt idx="855">
                  <c:v>190000000</c:v>
                </c:pt>
                <c:pt idx="856">
                  <c:v>113000000</c:v>
                </c:pt>
                <c:pt idx="857">
                  <c:v>50000000</c:v>
                </c:pt>
                <c:pt idx="858">
                  <c:v>33000000</c:v>
                </c:pt>
                <c:pt idx="859">
                  <c:v>250000000</c:v>
                </c:pt>
                <c:pt idx="860">
                  <c:v>62000000</c:v>
                </c:pt>
                <c:pt idx="861">
                  <c:v>115000000</c:v>
                </c:pt>
                <c:pt idx="862">
                  <c:v>7000000</c:v>
                </c:pt>
                <c:pt idx="863">
                  <c:v>115000000</c:v>
                </c:pt>
                <c:pt idx="864">
                  <c:v>70000000</c:v>
                </c:pt>
                <c:pt idx="865">
                  <c:v>200000000</c:v>
                </c:pt>
                <c:pt idx="866">
                  <c:v>110000000</c:v>
                </c:pt>
                <c:pt idx="867">
                  <c:v>225000000</c:v>
                </c:pt>
                <c:pt idx="868">
                  <c:v>140000000</c:v>
                </c:pt>
                <c:pt idx="869">
                  <c:v>200000000</c:v>
                </c:pt>
                <c:pt idx="870">
                  <c:v>50000000</c:v>
                </c:pt>
                <c:pt idx="871">
                  <c:v>65000000</c:v>
                </c:pt>
                <c:pt idx="872">
                  <c:v>150000000</c:v>
                </c:pt>
                <c:pt idx="873">
                  <c:v>150000000</c:v>
                </c:pt>
                <c:pt idx="874">
                  <c:v>178000000</c:v>
                </c:pt>
                <c:pt idx="875">
                  <c:v>50000000</c:v>
                </c:pt>
                <c:pt idx="876">
                  <c:v>102000000</c:v>
                </c:pt>
                <c:pt idx="877">
                  <c:v>70000000</c:v>
                </c:pt>
                <c:pt idx="878">
                  <c:v>130000000</c:v>
                </c:pt>
                <c:pt idx="879">
                  <c:v>250000000</c:v>
                </c:pt>
                <c:pt idx="880">
                  <c:v>160000000</c:v>
                </c:pt>
                <c:pt idx="881">
                  <c:v>245000000</c:v>
                </c:pt>
                <c:pt idx="882">
                  <c:v>12800000</c:v>
                </c:pt>
                <c:pt idx="883">
                  <c:v>27000000</c:v>
                </c:pt>
                <c:pt idx="884">
                  <c:v>200000000</c:v>
                </c:pt>
                <c:pt idx="885">
                  <c:v>140000000</c:v>
                </c:pt>
                <c:pt idx="886">
                  <c:v>553632000</c:v>
                </c:pt>
                <c:pt idx="887">
                  <c:v>225000000</c:v>
                </c:pt>
                <c:pt idx="888">
                  <c:v>215000000</c:v>
                </c:pt>
                <c:pt idx="889">
                  <c:v>200000000</c:v>
                </c:pt>
                <c:pt idx="890">
                  <c:v>225000000</c:v>
                </c:pt>
                <c:pt idx="891">
                  <c:v>185000000</c:v>
                </c:pt>
                <c:pt idx="892">
                  <c:v>140000000</c:v>
                </c:pt>
                <c:pt idx="893">
                  <c:v>102000000</c:v>
                </c:pt>
                <c:pt idx="894">
                  <c:v>230000000</c:v>
                </c:pt>
                <c:pt idx="895">
                  <c:v>115000000</c:v>
                </c:pt>
                <c:pt idx="896">
                  <c:v>18500000</c:v>
                </c:pt>
                <c:pt idx="897">
                  <c:v>75000000</c:v>
                </c:pt>
                <c:pt idx="898">
                  <c:v>140000000</c:v>
                </c:pt>
                <c:pt idx="899">
                  <c:v>195000000</c:v>
                </c:pt>
                <c:pt idx="900">
                  <c:v>48000000</c:v>
                </c:pt>
                <c:pt idx="901">
                  <c:v>60000000</c:v>
                </c:pt>
                <c:pt idx="902">
                  <c:v>200000000</c:v>
                </c:pt>
                <c:pt idx="903">
                  <c:v>258000000</c:v>
                </c:pt>
                <c:pt idx="904">
                  <c:v>200000000</c:v>
                </c:pt>
                <c:pt idx="905">
                  <c:v>18026148</c:v>
                </c:pt>
                <c:pt idx="906">
                  <c:v>45000000</c:v>
                </c:pt>
                <c:pt idx="907">
                  <c:v>25000000</c:v>
                </c:pt>
                <c:pt idx="908">
                  <c:v>250000000</c:v>
                </c:pt>
                <c:pt idx="909">
                  <c:v>210000000</c:v>
                </c:pt>
                <c:pt idx="910">
                  <c:v>300000000</c:v>
                </c:pt>
                <c:pt idx="911">
                  <c:v>70000000</c:v>
                </c:pt>
                <c:pt idx="912">
                  <c:v>209000000</c:v>
                </c:pt>
                <c:pt idx="913">
                  <c:v>103000000</c:v>
                </c:pt>
                <c:pt idx="914">
                  <c:v>93000000</c:v>
                </c:pt>
                <c:pt idx="915">
                  <c:v>94000000</c:v>
                </c:pt>
                <c:pt idx="916">
                  <c:v>220000000</c:v>
                </c:pt>
                <c:pt idx="917">
                  <c:v>175000000</c:v>
                </c:pt>
                <c:pt idx="918">
                  <c:v>40000000</c:v>
                </c:pt>
                <c:pt idx="919">
                  <c:v>80000000</c:v>
                </c:pt>
                <c:pt idx="920">
                  <c:v>237000000</c:v>
                </c:pt>
                <c:pt idx="921">
                  <c:v>250000000</c:v>
                </c:pt>
                <c:pt idx="922">
                  <c:v>140000000</c:v>
                </c:pt>
                <c:pt idx="923">
                  <c:v>20000000</c:v>
                </c:pt>
                <c:pt idx="924">
                  <c:v>55000000</c:v>
                </c:pt>
                <c:pt idx="925">
                  <c:v>53000000</c:v>
                </c:pt>
                <c:pt idx="926">
                  <c:v>94000000</c:v>
                </c:pt>
                <c:pt idx="927">
                  <c:v>130000000</c:v>
                </c:pt>
                <c:pt idx="928">
                  <c:v>200000000</c:v>
                </c:pt>
                <c:pt idx="929">
                  <c:v>9400000</c:v>
                </c:pt>
                <c:pt idx="930">
                  <c:v>207000000</c:v>
                </c:pt>
                <c:pt idx="931">
                  <c:v>2000000</c:v>
                </c:pt>
                <c:pt idx="932">
                  <c:v>155000000</c:v>
                </c:pt>
                <c:pt idx="933">
                  <c:v>130000000</c:v>
                </c:pt>
                <c:pt idx="934">
                  <c:v>400000000</c:v>
                </c:pt>
                <c:pt idx="935">
                  <c:v>6000000</c:v>
                </c:pt>
                <c:pt idx="936">
                  <c:v>30000000</c:v>
                </c:pt>
                <c:pt idx="937">
                  <c:v>12500000</c:v>
                </c:pt>
                <c:pt idx="938">
                  <c:v>150000</c:v>
                </c:pt>
                <c:pt idx="939">
                  <c:v>20000000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45000000</c:v>
                </c:pt>
                <c:pt idx="943">
                  <c:v>30000000</c:v>
                </c:pt>
                <c:pt idx="944">
                  <c:v>47000000</c:v>
                </c:pt>
                <c:pt idx="945">
                  <c:v>6500000</c:v>
                </c:pt>
                <c:pt idx="946">
                  <c:v>15000000</c:v>
                </c:pt>
                <c:pt idx="947">
                  <c:v>3000000</c:v>
                </c:pt>
                <c:pt idx="948">
                  <c:v>35000000</c:v>
                </c:pt>
                <c:pt idx="949">
                  <c:v>20000000</c:v>
                </c:pt>
                <c:pt idx="950">
                  <c:v>120000000</c:v>
                </c:pt>
                <c:pt idx="951">
                  <c:v>50000000</c:v>
                </c:pt>
                <c:pt idx="952">
                  <c:v>30000000</c:v>
                </c:pt>
                <c:pt idx="953">
                  <c:v>100000000</c:v>
                </c:pt>
                <c:pt idx="954">
                  <c:v>500000</c:v>
                </c:pt>
                <c:pt idx="955">
                  <c:v>25000000</c:v>
                </c:pt>
                <c:pt idx="956">
                  <c:v>210000</c:v>
                </c:pt>
                <c:pt idx="957">
                  <c:v>80000000</c:v>
                </c:pt>
                <c:pt idx="958">
                  <c:v>12000000</c:v>
                </c:pt>
                <c:pt idx="959">
                  <c:v>150000000</c:v>
                </c:pt>
                <c:pt idx="960">
                  <c:v>37000000</c:v>
                </c:pt>
                <c:pt idx="961">
                  <c:v>127500000</c:v>
                </c:pt>
                <c:pt idx="962">
                  <c:v>14000000</c:v>
                </c:pt>
                <c:pt idx="963">
                  <c:v>109000000</c:v>
                </c:pt>
                <c:pt idx="964">
                  <c:v>90000000</c:v>
                </c:pt>
                <c:pt idx="965">
                  <c:v>105000000</c:v>
                </c:pt>
                <c:pt idx="966">
                  <c:v>85000000</c:v>
                </c:pt>
                <c:pt idx="967">
                  <c:v>80000000</c:v>
                </c:pt>
                <c:pt idx="968">
                  <c:v>80000000</c:v>
                </c:pt>
                <c:pt idx="969">
                  <c:v>24000000</c:v>
                </c:pt>
                <c:pt idx="970">
                  <c:v>13000000</c:v>
                </c:pt>
                <c:pt idx="971">
                  <c:v>45000000</c:v>
                </c:pt>
                <c:pt idx="972">
                  <c:v>55000000</c:v>
                </c:pt>
                <c:pt idx="973">
                  <c:v>133000000</c:v>
                </c:pt>
                <c:pt idx="974">
                  <c:v>149000000</c:v>
                </c:pt>
                <c:pt idx="975">
                  <c:v>112000000</c:v>
                </c:pt>
                <c:pt idx="976">
                  <c:v>80000000</c:v>
                </c:pt>
                <c:pt idx="977">
                  <c:v>60000000</c:v>
                </c:pt>
                <c:pt idx="978">
                  <c:v>42000000</c:v>
                </c:pt>
                <c:pt idx="979">
                  <c:v>15000000</c:v>
                </c:pt>
                <c:pt idx="980">
                  <c:v>25000000</c:v>
                </c:pt>
                <c:pt idx="981">
                  <c:v>19000000</c:v>
                </c:pt>
                <c:pt idx="982">
                  <c:v>34000000</c:v>
                </c:pt>
                <c:pt idx="983">
                  <c:v>45000000</c:v>
                </c:pt>
                <c:pt idx="984">
                  <c:v>500000</c:v>
                </c:pt>
                <c:pt idx="985">
                  <c:v>14000000</c:v>
                </c:pt>
                <c:pt idx="986">
                  <c:v>75000000</c:v>
                </c:pt>
                <c:pt idx="987">
                  <c:v>84000000</c:v>
                </c:pt>
                <c:pt idx="988">
                  <c:v>40000000</c:v>
                </c:pt>
                <c:pt idx="989">
                  <c:v>75000000</c:v>
                </c:pt>
                <c:pt idx="990">
                  <c:v>40000000</c:v>
                </c:pt>
                <c:pt idx="991">
                  <c:v>24000000</c:v>
                </c:pt>
                <c:pt idx="992">
                  <c:v>20000000</c:v>
                </c:pt>
                <c:pt idx="993">
                  <c:v>4000000</c:v>
                </c:pt>
                <c:pt idx="994">
                  <c:v>75000000</c:v>
                </c:pt>
                <c:pt idx="995">
                  <c:v>30000000</c:v>
                </c:pt>
                <c:pt idx="996">
                  <c:v>80000000</c:v>
                </c:pt>
                <c:pt idx="997">
                  <c:v>15000000</c:v>
                </c:pt>
                <c:pt idx="998">
                  <c:v>9000000</c:v>
                </c:pt>
                <c:pt idx="999">
                  <c:v>95000000</c:v>
                </c:pt>
                <c:pt idx="1000">
                  <c:v>70000000</c:v>
                </c:pt>
                <c:pt idx="1001">
                  <c:v>90000000</c:v>
                </c:pt>
                <c:pt idx="1002">
                  <c:v>80000000</c:v>
                </c:pt>
                <c:pt idx="1003">
                  <c:v>50000000</c:v>
                </c:pt>
                <c:pt idx="1004">
                  <c:v>20000000</c:v>
                </c:pt>
                <c:pt idx="1005">
                  <c:v>99000000</c:v>
                </c:pt>
                <c:pt idx="1006">
                  <c:v>55000000</c:v>
                </c:pt>
                <c:pt idx="1007">
                  <c:v>23600000</c:v>
                </c:pt>
                <c:pt idx="1008">
                  <c:v>40000000</c:v>
                </c:pt>
                <c:pt idx="1009">
                  <c:v>13000000</c:v>
                </c:pt>
                <c:pt idx="1010">
                  <c:v>8000000</c:v>
                </c:pt>
                <c:pt idx="1011">
                  <c:v>29000000</c:v>
                </c:pt>
                <c:pt idx="1012">
                  <c:v>95000000</c:v>
                </c:pt>
                <c:pt idx="1013">
                  <c:v>19000000</c:v>
                </c:pt>
                <c:pt idx="1014">
                  <c:v>30000000</c:v>
                </c:pt>
                <c:pt idx="1015">
                  <c:v>28000000</c:v>
                </c:pt>
                <c:pt idx="1016">
                  <c:v>20000000</c:v>
                </c:pt>
                <c:pt idx="1017">
                  <c:v>10000000</c:v>
                </c:pt>
                <c:pt idx="1018">
                  <c:v>15000000</c:v>
                </c:pt>
                <c:pt idx="1019">
                  <c:v>55000000</c:v>
                </c:pt>
                <c:pt idx="1020">
                  <c:v>60000000</c:v>
                </c:pt>
                <c:pt idx="1021">
                  <c:v>75000000</c:v>
                </c:pt>
                <c:pt idx="1022">
                  <c:v>60000000</c:v>
                </c:pt>
                <c:pt idx="1023">
                  <c:v>25000000</c:v>
                </c:pt>
                <c:pt idx="1024">
                  <c:v>26000000</c:v>
                </c:pt>
                <c:pt idx="1025">
                  <c:v>2600000</c:v>
                </c:pt>
                <c:pt idx="1026">
                  <c:v>1000000</c:v>
                </c:pt>
                <c:pt idx="1027">
                  <c:v>150000000</c:v>
                </c:pt>
                <c:pt idx="1028">
                  <c:v>20000000</c:v>
                </c:pt>
                <c:pt idx="1029">
                  <c:v>13000000</c:v>
                </c:pt>
                <c:pt idx="1030">
                  <c:v>55000000</c:v>
                </c:pt>
                <c:pt idx="1031">
                  <c:v>100000000</c:v>
                </c:pt>
                <c:pt idx="1032">
                  <c:v>15000000</c:v>
                </c:pt>
                <c:pt idx="1033">
                  <c:v>17700000</c:v>
                </c:pt>
                <c:pt idx="1034">
                  <c:v>80000000</c:v>
                </c:pt>
                <c:pt idx="1035">
                  <c:v>229575</c:v>
                </c:pt>
                <c:pt idx="1036">
                  <c:v>70000000</c:v>
                </c:pt>
                <c:pt idx="1037">
                  <c:v>75000000</c:v>
                </c:pt>
                <c:pt idx="1038">
                  <c:v>90000000</c:v>
                </c:pt>
                <c:pt idx="1039">
                  <c:v>21150000</c:v>
                </c:pt>
                <c:pt idx="1040">
                  <c:v>23000000</c:v>
                </c:pt>
                <c:pt idx="1041">
                  <c:v>115000000</c:v>
                </c:pt>
                <c:pt idx="1042">
                  <c:v>145000000</c:v>
                </c:pt>
                <c:pt idx="1043">
                  <c:v>60000000</c:v>
                </c:pt>
                <c:pt idx="1044">
                  <c:v>132000000</c:v>
                </c:pt>
                <c:pt idx="1045">
                  <c:v>76000000</c:v>
                </c:pt>
                <c:pt idx="1046">
                  <c:v>74000000</c:v>
                </c:pt>
                <c:pt idx="1047">
                  <c:v>20000000</c:v>
                </c:pt>
                <c:pt idx="1048">
                  <c:v>185000000</c:v>
                </c:pt>
                <c:pt idx="1049">
                  <c:v>8800000</c:v>
                </c:pt>
                <c:pt idx="1050">
                  <c:v>20000000</c:v>
                </c:pt>
                <c:pt idx="1051">
                  <c:v>145000000</c:v>
                </c:pt>
                <c:pt idx="1052">
                  <c:v>80000000</c:v>
                </c:pt>
                <c:pt idx="1053">
                  <c:v>150000000</c:v>
                </c:pt>
                <c:pt idx="1054">
                  <c:v>165000000</c:v>
                </c:pt>
                <c:pt idx="1055">
                  <c:v>160000000</c:v>
                </c:pt>
                <c:pt idx="1056">
                  <c:v>30000000</c:v>
                </c:pt>
                <c:pt idx="1057">
                  <c:v>65000000</c:v>
                </c:pt>
                <c:pt idx="1058">
                  <c:v>60000000</c:v>
                </c:pt>
                <c:pt idx="1059">
                  <c:v>18000000</c:v>
                </c:pt>
                <c:pt idx="1060">
                  <c:v>50000000</c:v>
                </c:pt>
                <c:pt idx="1061">
                  <c:v>86000000</c:v>
                </c:pt>
                <c:pt idx="1062">
                  <c:v>60000000</c:v>
                </c:pt>
                <c:pt idx="1063">
                  <c:v>40000000</c:v>
                </c:pt>
                <c:pt idx="1064">
                  <c:v>135000000</c:v>
                </c:pt>
                <c:pt idx="1065">
                  <c:v>1400000</c:v>
                </c:pt>
                <c:pt idx="1066">
                  <c:v>16000000</c:v>
                </c:pt>
                <c:pt idx="1067">
                  <c:v>6000000</c:v>
                </c:pt>
                <c:pt idx="1068">
                  <c:v>17000000</c:v>
                </c:pt>
                <c:pt idx="1069">
                  <c:v>120000000</c:v>
                </c:pt>
                <c:pt idx="1070">
                  <c:v>32000000</c:v>
                </c:pt>
                <c:pt idx="1071">
                  <c:v>50000000</c:v>
                </c:pt>
                <c:pt idx="1072">
                  <c:v>15000000</c:v>
                </c:pt>
                <c:pt idx="1073">
                  <c:v>25530000</c:v>
                </c:pt>
                <c:pt idx="1074">
                  <c:v>63000000</c:v>
                </c:pt>
                <c:pt idx="1075">
                  <c:v>175000000</c:v>
                </c:pt>
                <c:pt idx="1076">
                  <c:v>20000000</c:v>
                </c:pt>
                <c:pt idx="1077">
                  <c:v>50000000</c:v>
                </c:pt>
                <c:pt idx="1078">
                  <c:v>22000000</c:v>
                </c:pt>
                <c:pt idx="1079">
                  <c:v>140000000</c:v>
                </c:pt>
                <c:pt idx="1080">
                  <c:v>19000000</c:v>
                </c:pt>
                <c:pt idx="1081">
                  <c:v>150000000</c:v>
                </c:pt>
                <c:pt idx="1082">
                  <c:v>17000000</c:v>
                </c:pt>
                <c:pt idx="1083">
                  <c:v>20000000</c:v>
                </c:pt>
                <c:pt idx="1084">
                  <c:v>37000000</c:v>
                </c:pt>
                <c:pt idx="1085">
                  <c:v>90000000</c:v>
                </c:pt>
                <c:pt idx="1086">
                  <c:v>22700000</c:v>
                </c:pt>
                <c:pt idx="1087">
                  <c:v>60000000</c:v>
                </c:pt>
                <c:pt idx="1088">
                  <c:v>135000000</c:v>
                </c:pt>
                <c:pt idx="1089">
                  <c:v>175000000</c:v>
                </c:pt>
                <c:pt idx="1090">
                  <c:v>100000000</c:v>
                </c:pt>
                <c:pt idx="1091">
                  <c:v>80000000</c:v>
                </c:pt>
                <c:pt idx="1092">
                  <c:v>145000000</c:v>
                </c:pt>
                <c:pt idx="1093">
                  <c:v>17000000</c:v>
                </c:pt>
                <c:pt idx="1094">
                  <c:v>45000000</c:v>
                </c:pt>
                <c:pt idx="1095">
                  <c:v>15000000</c:v>
                </c:pt>
                <c:pt idx="1096">
                  <c:v>165000000</c:v>
                </c:pt>
                <c:pt idx="1097">
                  <c:v>90000000</c:v>
                </c:pt>
                <c:pt idx="1098">
                  <c:v>15000000</c:v>
                </c:pt>
                <c:pt idx="1099">
                  <c:v>127000000</c:v>
                </c:pt>
                <c:pt idx="1100">
                  <c:v>15000000</c:v>
                </c:pt>
                <c:pt idx="1101">
                  <c:v>135000000</c:v>
                </c:pt>
                <c:pt idx="1102">
                  <c:v>16000000</c:v>
                </c:pt>
                <c:pt idx="1103">
                  <c:v>180000000</c:v>
                </c:pt>
                <c:pt idx="1104">
                  <c:v>50000000</c:v>
                </c:pt>
                <c:pt idx="1105">
                  <c:v>21000000</c:v>
                </c:pt>
                <c:pt idx="1106">
                  <c:v>35000000</c:v>
                </c:pt>
                <c:pt idx="1107">
                  <c:v>25000000</c:v>
                </c:pt>
                <c:pt idx="1108">
                  <c:v>70000000</c:v>
                </c:pt>
                <c:pt idx="1109">
                  <c:v>31000000</c:v>
                </c:pt>
                <c:pt idx="1110">
                  <c:v>85000000</c:v>
                </c:pt>
                <c:pt idx="1111">
                  <c:v>12000000</c:v>
                </c:pt>
                <c:pt idx="1112">
                  <c:v>94000000</c:v>
                </c:pt>
                <c:pt idx="1113">
                  <c:v>5000000</c:v>
                </c:pt>
                <c:pt idx="1114">
                  <c:v>35000000</c:v>
                </c:pt>
                <c:pt idx="1115">
                  <c:v>3000000</c:v>
                </c:pt>
                <c:pt idx="1116">
                  <c:v>260000000</c:v>
                </c:pt>
                <c:pt idx="1117">
                  <c:v>25000000</c:v>
                </c:pt>
                <c:pt idx="1118">
                  <c:v>3500000</c:v>
                </c:pt>
                <c:pt idx="1119">
                  <c:v>6000000</c:v>
                </c:pt>
                <c:pt idx="1120">
                  <c:v>165000000</c:v>
                </c:pt>
                <c:pt idx="1121">
                  <c:v>60000000</c:v>
                </c:pt>
                <c:pt idx="1122">
                  <c:v>50000000</c:v>
                </c:pt>
                <c:pt idx="1123">
                  <c:v>4000000</c:v>
                </c:pt>
                <c:pt idx="1124">
                  <c:v>21500000</c:v>
                </c:pt>
                <c:pt idx="1125">
                  <c:v>34000000</c:v>
                </c:pt>
                <c:pt idx="1126">
                  <c:v>103000000</c:v>
                </c:pt>
                <c:pt idx="1127">
                  <c:v>10000000</c:v>
                </c:pt>
                <c:pt idx="1128">
                  <c:v>25000000</c:v>
                </c:pt>
                <c:pt idx="1129">
                  <c:v>100000000</c:v>
                </c:pt>
                <c:pt idx="1130">
                  <c:v>165000000</c:v>
                </c:pt>
                <c:pt idx="1131">
                  <c:v>100000000</c:v>
                </c:pt>
                <c:pt idx="1132">
                  <c:v>150000000</c:v>
                </c:pt>
                <c:pt idx="1133">
                  <c:v>45000000</c:v>
                </c:pt>
                <c:pt idx="1134">
                  <c:v>12000000</c:v>
                </c:pt>
                <c:pt idx="1135">
                  <c:v>100000000</c:v>
                </c:pt>
                <c:pt idx="1136">
                  <c:v>11000000</c:v>
                </c:pt>
                <c:pt idx="1137">
                  <c:v>17000000</c:v>
                </c:pt>
                <c:pt idx="1138">
                  <c:v>3700000</c:v>
                </c:pt>
                <c:pt idx="1139">
                  <c:v>2800000</c:v>
                </c:pt>
                <c:pt idx="1140">
                  <c:v>49900000</c:v>
                </c:pt>
                <c:pt idx="1141">
                  <c:v>3500000</c:v>
                </c:pt>
                <c:pt idx="1142">
                  <c:v>58000000</c:v>
                </c:pt>
                <c:pt idx="1143">
                  <c:v>59000000</c:v>
                </c:pt>
                <c:pt idx="1144">
                  <c:v>15000000</c:v>
                </c:pt>
                <c:pt idx="1145">
                  <c:v>45000000</c:v>
                </c:pt>
                <c:pt idx="1146">
                  <c:v>110000000</c:v>
                </c:pt>
                <c:pt idx="1147">
                  <c:v>5000000</c:v>
                </c:pt>
                <c:pt idx="1148">
                  <c:v>200000000</c:v>
                </c:pt>
                <c:pt idx="1149">
                  <c:v>1000000</c:v>
                </c:pt>
                <c:pt idx="1150">
                  <c:v>200000000</c:v>
                </c:pt>
                <c:pt idx="1151">
                  <c:v>42000000</c:v>
                </c:pt>
                <c:pt idx="1152">
                  <c:v>13000000</c:v>
                </c:pt>
                <c:pt idx="1153">
                  <c:v>150000000</c:v>
                </c:pt>
                <c:pt idx="1154">
                  <c:v>105000000</c:v>
                </c:pt>
                <c:pt idx="1155">
                  <c:v>18000000</c:v>
                </c:pt>
                <c:pt idx="1156">
                  <c:v>200000000</c:v>
                </c:pt>
                <c:pt idx="1157">
                  <c:v>60000000</c:v>
                </c:pt>
                <c:pt idx="1158">
                  <c:v>40000000</c:v>
                </c:pt>
                <c:pt idx="1159">
                  <c:v>85000000</c:v>
                </c:pt>
                <c:pt idx="1160">
                  <c:v>90000000</c:v>
                </c:pt>
                <c:pt idx="1161">
                  <c:v>175000000</c:v>
                </c:pt>
                <c:pt idx="1162">
                  <c:v>2000000</c:v>
                </c:pt>
                <c:pt idx="1163">
                  <c:v>9000000</c:v>
                </c:pt>
                <c:pt idx="1164">
                  <c:v>26000000</c:v>
                </c:pt>
                <c:pt idx="1165">
                  <c:v>135000000</c:v>
                </c:pt>
                <c:pt idx="1166">
                  <c:v>26000000</c:v>
                </c:pt>
                <c:pt idx="1167">
                  <c:v>90000000</c:v>
                </c:pt>
                <c:pt idx="1168">
                  <c:v>15000000</c:v>
                </c:pt>
                <c:pt idx="1169">
                  <c:v>14000000</c:v>
                </c:pt>
                <c:pt idx="1170">
                  <c:v>14000000</c:v>
                </c:pt>
                <c:pt idx="1171">
                  <c:v>200000000</c:v>
                </c:pt>
                <c:pt idx="1172">
                  <c:v>40000000</c:v>
                </c:pt>
                <c:pt idx="1173">
                  <c:v>10000000</c:v>
                </c:pt>
                <c:pt idx="1174">
                  <c:v>30000000</c:v>
                </c:pt>
                <c:pt idx="1175">
                  <c:v>6500000</c:v>
                </c:pt>
                <c:pt idx="1176">
                  <c:v>81200000</c:v>
                </c:pt>
                <c:pt idx="1177">
                  <c:v>1800000</c:v>
                </c:pt>
                <c:pt idx="1178">
                  <c:v>20000000</c:v>
                </c:pt>
                <c:pt idx="1179">
                  <c:v>40000000</c:v>
                </c:pt>
                <c:pt idx="1180">
                  <c:v>50000000</c:v>
                </c:pt>
                <c:pt idx="1181">
                  <c:v>59660000</c:v>
                </c:pt>
                <c:pt idx="1182">
                  <c:v>18000000</c:v>
                </c:pt>
                <c:pt idx="1183">
                  <c:v>55000000</c:v>
                </c:pt>
                <c:pt idx="1184">
                  <c:v>38000000</c:v>
                </c:pt>
                <c:pt idx="1185">
                  <c:v>20000000</c:v>
                </c:pt>
                <c:pt idx="1186">
                  <c:v>150000000</c:v>
                </c:pt>
                <c:pt idx="1187">
                  <c:v>25000000</c:v>
                </c:pt>
                <c:pt idx="1188">
                  <c:v>45000000</c:v>
                </c:pt>
                <c:pt idx="1189">
                  <c:v>18000000</c:v>
                </c:pt>
                <c:pt idx="1190">
                  <c:v>48000000</c:v>
                </c:pt>
                <c:pt idx="1191">
                  <c:v>170000000</c:v>
                </c:pt>
                <c:pt idx="1192">
                  <c:v>155000000</c:v>
                </c:pt>
                <c:pt idx="1193">
                  <c:v>180000000</c:v>
                </c:pt>
                <c:pt idx="1194">
                  <c:v>7000000</c:v>
                </c:pt>
                <c:pt idx="1195">
                  <c:v>34000000</c:v>
                </c:pt>
                <c:pt idx="1196">
                  <c:v>195000000</c:v>
                </c:pt>
                <c:pt idx="1197">
                  <c:v>90000000</c:v>
                </c:pt>
                <c:pt idx="1198">
                  <c:v>20000000</c:v>
                </c:pt>
                <c:pt idx="1199">
                  <c:v>90000000</c:v>
                </c:pt>
                <c:pt idx="1200">
                  <c:v>150000000</c:v>
                </c:pt>
                <c:pt idx="1201">
                  <c:v>12000000</c:v>
                </c:pt>
                <c:pt idx="1202">
                  <c:v>120000000</c:v>
                </c:pt>
                <c:pt idx="1203">
                  <c:v>15000000</c:v>
                </c:pt>
                <c:pt idx="1204">
                  <c:v>19000000</c:v>
                </c:pt>
                <c:pt idx="1205">
                  <c:v>132000000</c:v>
                </c:pt>
                <c:pt idx="1206">
                  <c:v>120000000</c:v>
                </c:pt>
                <c:pt idx="1207">
                  <c:v>20000000</c:v>
                </c:pt>
                <c:pt idx="1208">
                  <c:v>140000000</c:v>
                </c:pt>
                <c:pt idx="1209">
                  <c:v>40000000</c:v>
                </c:pt>
                <c:pt idx="1210">
                  <c:v>18500000</c:v>
                </c:pt>
                <c:pt idx="1211">
                  <c:v>95000000</c:v>
                </c:pt>
                <c:pt idx="1212">
                  <c:v>14000000</c:v>
                </c:pt>
                <c:pt idx="1213">
                  <c:v>24000000</c:v>
                </c:pt>
                <c:pt idx="1214">
                  <c:v>24000000</c:v>
                </c:pt>
                <c:pt idx="1215">
                  <c:v>110000000</c:v>
                </c:pt>
                <c:pt idx="1216">
                  <c:v>50000000</c:v>
                </c:pt>
                <c:pt idx="1217">
                  <c:v>25000000</c:v>
                </c:pt>
                <c:pt idx="1218">
                  <c:v>50000000</c:v>
                </c:pt>
                <c:pt idx="1219">
                  <c:v>50000000</c:v>
                </c:pt>
                <c:pt idx="1220">
                  <c:v>32000000</c:v>
                </c:pt>
                <c:pt idx="1221">
                  <c:v>40000000</c:v>
                </c:pt>
                <c:pt idx="1222">
                  <c:v>18000000</c:v>
                </c:pt>
                <c:pt idx="1223">
                  <c:v>10000000</c:v>
                </c:pt>
                <c:pt idx="1224">
                  <c:v>2000000</c:v>
                </c:pt>
                <c:pt idx="1225">
                  <c:v>55000000</c:v>
                </c:pt>
                <c:pt idx="1226">
                  <c:v>55000000</c:v>
                </c:pt>
                <c:pt idx="1227">
                  <c:v>125000000</c:v>
                </c:pt>
                <c:pt idx="1228">
                  <c:v>40000000</c:v>
                </c:pt>
                <c:pt idx="1229">
                  <c:v>34000000</c:v>
                </c:pt>
                <c:pt idx="1230">
                  <c:v>35000000</c:v>
                </c:pt>
                <c:pt idx="1231">
                  <c:v>130000000</c:v>
                </c:pt>
                <c:pt idx="1232">
                  <c:v>68000000</c:v>
                </c:pt>
                <c:pt idx="1233">
                  <c:v>70000000</c:v>
                </c:pt>
                <c:pt idx="1234">
                  <c:v>50000000</c:v>
                </c:pt>
                <c:pt idx="1235">
                  <c:v>19000000</c:v>
                </c:pt>
                <c:pt idx="1236">
                  <c:v>35000000</c:v>
                </c:pt>
                <c:pt idx="1237">
                  <c:v>170000000</c:v>
                </c:pt>
                <c:pt idx="1238">
                  <c:v>8000000</c:v>
                </c:pt>
                <c:pt idx="1239">
                  <c:v>20000000</c:v>
                </c:pt>
                <c:pt idx="1240">
                  <c:v>12000000</c:v>
                </c:pt>
                <c:pt idx="1241">
                  <c:v>35000000</c:v>
                </c:pt>
                <c:pt idx="1242">
                  <c:v>63000000</c:v>
                </c:pt>
                <c:pt idx="1243">
                  <c:v>120000000</c:v>
                </c:pt>
                <c:pt idx="1244">
                  <c:v>70000000</c:v>
                </c:pt>
                <c:pt idx="1245">
                  <c:v>12000000</c:v>
                </c:pt>
                <c:pt idx="1246">
                  <c:v>20000000</c:v>
                </c:pt>
                <c:pt idx="1247">
                  <c:v>40000000</c:v>
                </c:pt>
                <c:pt idx="1248">
                  <c:v>19000000</c:v>
                </c:pt>
                <c:pt idx="1249">
                  <c:v>38000000</c:v>
                </c:pt>
                <c:pt idx="1250">
                  <c:v>10000000</c:v>
                </c:pt>
                <c:pt idx="1251">
                  <c:v>8000000</c:v>
                </c:pt>
                <c:pt idx="1252">
                  <c:v>215000000</c:v>
                </c:pt>
                <c:pt idx="1253">
                  <c:v>50000000</c:v>
                </c:pt>
                <c:pt idx="1254">
                  <c:v>20000000</c:v>
                </c:pt>
                <c:pt idx="1255">
                  <c:v>50000000</c:v>
                </c:pt>
                <c:pt idx="1256">
                  <c:v>2400000000</c:v>
                </c:pt>
                <c:pt idx="1257">
                  <c:v>70000000</c:v>
                </c:pt>
                <c:pt idx="1258">
                  <c:v>25000000</c:v>
                </c:pt>
                <c:pt idx="1259">
                  <c:v>160000000</c:v>
                </c:pt>
                <c:pt idx="1260">
                  <c:v>150000000</c:v>
                </c:pt>
                <c:pt idx="1261">
                  <c:v>85000000</c:v>
                </c:pt>
                <c:pt idx="1262">
                  <c:v>28000000</c:v>
                </c:pt>
                <c:pt idx="1263">
                  <c:v>62000000</c:v>
                </c:pt>
                <c:pt idx="1264">
                  <c:v>70000000</c:v>
                </c:pt>
                <c:pt idx="1265">
                  <c:v>130000000</c:v>
                </c:pt>
                <c:pt idx="1266">
                  <c:v>70000000</c:v>
                </c:pt>
                <c:pt idx="1267">
                  <c:v>78000000</c:v>
                </c:pt>
                <c:pt idx="1268">
                  <c:v>100000000</c:v>
                </c:pt>
                <c:pt idx="1269">
                  <c:v>90000000</c:v>
                </c:pt>
                <c:pt idx="1270">
                  <c:v>35000000</c:v>
                </c:pt>
                <c:pt idx="1271">
                  <c:v>100000000</c:v>
                </c:pt>
                <c:pt idx="1272">
                  <c:v>130000000</c:v>
                </c:pt>
                <c:pt idx="1273">
                  <c:v>15000000</c:v>
                </c:pt>
                <c:pt idx="1274">
                  <c:v>180000000</c:v>
                </c:pt>
                <c:pt idx="1275">
                  <c:v>108000000</c:v>
                </c:pt>
                <c:pt idx="1276">
                  <c:v>60000000</c:v>
                </c:pt>
                <c:pt idx="1277">
                  <c:v>3800000</c:v>
                </c:pt>
                <c:pt idx="1278">
                  <c:v>250000000</c:v>
                </c:pt>
                <c:pt idx="1279">
                  <c:v>75000000</c:v>
                </c:pt>
                <c:pt idx="1280">
                  <c:v>79000000</c:v>
                </c:pt>
                <c:pt idx="1281">
                  <c:v>135000000</c:v>
                </c:pt>
                <c:pt idx="1282">
                  <c:v>150000000</c:v>
                </c:pt>
                <c:pt idx="1283">
                  <c:v>390000000</c:v>
                </c:pt>
                <c:pt idx="1284">
                  <c:v>125000000</c:v>
                </c:pt>
                <c:pt idx="1285">
                  <c:v>12000000</c:v>
                </c:pt>
                <c:pt idx="1286">
                  <c:v>3000000</c:v>
                </c:pt>
                <c:pt idx="1287">
                  <c:v>16000000</c:v>
                </c:pt>
                <c:pt idx="1288">
                  <c:v>250000000</c:v>
                </c:pt>
                <c:pt idx="1289">
                  <c:v>130000000</c:v>
                </c:pt>
                <c:pt idx="1290">
                  <c:v>165000000</c:v>
                </c:pt>
                <c:pt idx="1291">
                  <c:v>69500000</c:v>
                </c:pt>
                <c:pt idx="1292">
                  <c:v>100000000</c:v>
                </c:pt>
                <c:pt idx="1293">
                  <c:v>180000000</c:v>
                </c:pt>
                <c:pt idx="1294">
                  <c:v>225000000</c:v>
                </c:pt>
                <c:pt idx="1295">
                  <c:v>27000000</c:v>
                </c:pt>
                <c:pt idx="1296">
                  <c:v>175000000</c:v>
                </c:pt>
                <c:pt idx="1297">
                  <c:v>63000000</c:v>
                </c:pt>
                <c:pt idx="1298">
                  <c:v>15000000</c:v>
                </c:pt>
                <c:pt idx="1299">
                  <c:v>22000000</c:v>
                </c:pt>
                <c:pt idx="1300">
                  <c:v>14000000</c:v>
                </c:pt>
                <c:pt idx="1301">
                  <c:v>44000000</c:v>
                </c:pt>
                <c:pt idx="1302">
                  <c:v>20000000</c:v>
                </c:pt>
                <c:pt idx="1303">
                  <c:v>80000000</c:v>
                </c:pt>
                <c:pt idx="1304">
                  <c:v>10000000</c:v>
                </c:pt>
                <c:pt idx="1305">
                  <c:v>32000000</c:v>
                </c:pt>
                <c:pt idx="1306">
                  <c:v>250000</c:v>
                </c:pt>
                <c:pt idx="1307">
                  <c:v>110000000</c:v>
                </c:pt>
                <c:pt idx="1308">
                  <c:v>40000000</c:v>
                </c:pt>
                <c:pt idx="1309">
                  <c:v>5000000</c:v>
                </c:pt>
                <c:pt idx="1310">
                  <c:v>30000000</c:v>
                </c:pt>
                <c:pt idx="1311">
                  <c:v>9600000</c:v>
                </c:pt>
                <c:pt idx="1312">
                  <c:v>35000000</c:v>
                </c:pt>
                <c:pt idx="1313">
                  <c:v>9500000</c:v>
                </c:pt>
                <c:pt idx="1314">
                  <c:v>21000000</c:v>
                </c:pt>
                <c:pt idx="1315">
                  <c:v>23000000</c:v>
                </c:pt>
                <c:pt idx="1316">
                  <c:v>2000000</c:v>
                </c:pt>
                <c:pt idx="1317">
                  <c:v>100000000</c:v>
                </c:pt>
                <c:pt idx="1318">
                  <c:v>30000000</c:v>
                </c:pt>
                <c:pt idx="1319">
                  <c:v>30000000</c:v>
                </c:pt>
                <c:pt idx="1320">
                  <c:v>69000000</c:v>
                </c:pt>
                <c:pt idx="1321">
                  <c:v>39000000</c:v>
                </c:pt>
                <c:pt idx="1322">
                  <c:v>75000000</c:v>
                </c:pt>
                <c:pt idx="1323">
                  <c:v>75000000</c:v>
                </c:pt>
                <c:pt idx="1324">
                  <c:v>2600000</c:v>
                </c:pt>
                <c:pt idx="1325">
                  <c:v>80000000</c:v>
                </c:pt>
                <c:pt idx="1326">
                  <c:v>7300000</c:v>
                </c:pt>
                <c:pt idx="1327">
                  <c:v>8000000</c:v>
                </c:pt>
                <c:pt idx="1328">
                  <c:v>51000000</c:v>
                </c:pt>
                <c:pt idx="1329">
                  <c:v>100000000</c:v>
                </c:pt>
                <c:pt idx="1330">
                  <c:v>1500000</c:v>
                </c:pt>
                <c:pt idx="1331">
                  <c:v>85000000</c:v>
                </c:pt>
                <c:pt idx="1332">
                  <c:v>75000000</c:v>
                </c:pt>
                <c:pt idx="1333">
                  <c:v>100000000</c:v>
                </c:pt>
                <c:pt idx="1334">
                  <c:v>60000000</c:v>
                </c:pt>
                <c:pt idx="1335">
                  <c:v>75000000</c:v>
                </c:pt>
                <c:pt idx="1336">
                  <c:v>78000000</c:v>
                </c:pt>
                <c:pt idx="1337">
                  <c:v>55000000</c:v>
                </c:pt>
                <c:pt idx="1338">
                  <c:v>200000000</c:v>
                </c:pt>
                <c:pt idx="1339">
                  <c:v>105000000</c:v>
                </c:pt>
                <c:pt idx="1340">
                  <c:v>76000000</c:v>
                </c:pt>
                <c:pt idx="1341">
                  <c:v>8700000</c:v>
                </c:pt>
                <c:pt idx="1342">
                  <c:v>60000000</c:v>
                </c:pt>
                <c:pt idx="1343">
                  <c:v>135000000</c:v>
                </c:pt>
                <c:pt idx="1344">
                  <c:v>85000000</c:v>
                </c:pt>
                <c:pt idx="1345">
                  <c:v>100000000</c:v>
                </c:pt>
                <c:pt idx="1346">
                  <c:v>150000000</c:v>
                </c:pt>
                <c:pt idx="1347">
                  <c:v>2280000</c:v>
                </c:pt>
                <c:pt idx="1348">
                  <c:v>900000</c:v>
                </c:pt>
                <c:pt idx="1349">
                  <c:v>60000</c:v>
                </c:pt>
                <c:pt idx="1350">
                  <c:v>30000000</c:v>
                </c:pt>
                <c:pt idx="1351">
                  <c:v>218</c:v>
                </c:pt>
                <c:pt idx="1352">
                  <c:v>2000000</c:v>
                </c:pt>
                <c:pt idx="1353">
                  <c:v>270000</c:v>
                </c:pt>
                <c:pt idx="1354">
                  <c:v>1000000</c:v>
                </c:pt>
                <c:pt idx="1355">
                  <c:v>6000000</c:v>
                </c:pt>
                <c:pt idx="1356">
                  <c:v>5500000</c:v>
                </c:pt>
                <c:pt idx="1357">
                  <c:v>4000000</c:v>
                </c:pt>
                <c:pt idx="1358">
                  <c:v>8000000</c:v>
                </c:pt>
                <c:pt idx="1359">
                  <c:v>7500000</c:v>
                </c:pt>
                <c:pt idx="1360">
                  <c:v>23000000</c:v>
                </c:pt>
                <c:pt idx="1361">
                  <c:v>9800000</c:v>
                </c:pt>
                <c:pt idx="1362">
                  <c:v>9000000</c:v>
                </c:pt>
                <c:pt idx="1363">
                  <c:v>36000000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14000000</c:v>
                </c:pt>
                <c:pt idx="1367">
                  <c:v>5000000</c:v>
                </c:pt>
                <c:pt idx="1368">
                  <c:v>12000000</c:v>
                </c:pt>
                <c:pt idx="1369">
                  <c:v>10000000</c:v>
                </c:pt>
                <c:pt idx="1370">
                  <c:v>17000000</c:v>
                </c:pt>
                <c:pt idx="1371">
                  <c:v>15000000</c:v>
                </c:pt>
                <c:pt idx="1372">
                  <c:v>7000000</c:v>
                </c:pt>
                <c:pt idx="1373">
                  <c:v>12000000</c:v>
                </c:pt>
                <c:pt idx="1374">
                  <c:v>6400000</c:v>
                </c:pt>
                <c:pt idx="1375">
                  <c:v>35000000</c:v>
                </c:pt>
                <c:pt idx="1376">
                  <c:v>25000000</c:v>
                </c:pt>
                <c:pt idx="1377">
                  <c:v>75000000</c:v>
                </c:pt>
                <c:pt idx="1378">
                  <c:v>13000000</c:v>
                </c:pt>
                <c:pt idx="1379">
                  <c:v>36000000</c:v>
                </c:pt>
                <c:pt idx="1380">
                  <c:v>7000000</c:v>
                </c:pt>
                <c:pt idx="1381">
                  <c:v>5000000</c:v>
                </c:pt>
                <c:pt idx="1382">
                  <c:v>11000000</c:v>
                </c:pt>
                <c:pt idx="1383">
                  <c:v>4000000</c:v>
                </c:pt>
                <c:pt idx="1384">
                  <c:v>7000000</c:v>
                </c:pt>
                <c:pt idx="1385">
                  <c:v>3500000</c:v>
                </c:pt>
                <c:pt idx="1386">
                  <c:v>5500000</c:v>
                </c:pt>
                <c:pt idx="1387">
                  <c:v>13000000</c:v>
                </c:pt>
                <c:pt idx="1388">
                  <c:v>10000000</c:v>
                </c:pt>
                <c:pt idx="1389">
                  <c:v>23000000</c:v>
                </c:pt>
                <c:pt idx="1390">
                  <c:v>8000000</c:v>
                </c:pt>
                <c:pt idx="1391">
                  <c:v>18000000</c:v>
                </c:pt>
                <c:pt idx="1392">
                  <c:v>10000000</c:v>
                </c:pt>
                <c:pt idx="1393">
                  <c:v>10000000</c:v>
                </c:pt>
                <c:pt idx="1394">
                  <c:v>3768785</c:v>
                </c:pt>
                <c:pt idx="1395">
                  <c:v>40000000</c:v>
                </c:pt>
                <c:pt idx="1396">
                  <c:v>25000000</c:v>
                </c:pt>
                <c:pt idx="1397">
                  <c:v>3500000</c:v>
                </c:pt>
                <c:pt idx="1398">
                  <c:v>16000000</c:v>
                </c:pt>
                <c:pt idx="1399">
                  <c:v>3300000</c:v>
                </c:pt>
                <c:pt idx="1400">
                  <c:v>500000</c:v>
                </c:pt>
                <c:pt idx="1401">
                  <c:v>15000000</c:v>
                </c:pt>
                <c:pt idx="1402">
                  <c:v>22000000</c:v>
                </c:pt>
                <c:pt idx="1403">
                  <c:v>5000000</c:v>
                </c:pt>
                <c:pt idx="1404">
                  <c:v>6500000</c:v>
                </c:pt>
                <c:pt idx="1405">
                  <c:v>12000000</c:v>
                </c:pt>
                <c:pt idx="1406">
                  <c:v>4500000</c:v>
                </c:pt>
                <c:pt idx="1407">
                  <c:v>35000000</c:v>
                </c:pt>
                <c:pt idx="1408">
                  <c:v>15000000</c:v>
                </c:pt>
                <c:pt idx="1409">
                  <c:v>11000000</c:v>
                </c:pt>
                <c:pt idx="1410">
                  <c:v>39000000</c:v>
                </c:pt>
                <c:pt idx="1411">
                  <c:v>6000000</c:v>
                </c:pt>
                <c:pt idx="1412">
                  <c:v>7000000</c:v>
                </c:pt>
                <c:pt idx="1413">
                  <c:v>13500000</c:v>
                </c:pt>
                <c:pt idx="1414">
                  <c:v>19430000</c:v>
                </c:pt>
                <c:pt idx="1415">
                  <c:v>8000000</c:v>
                </c:pt>
                <c:pt idx="1416">
                  <c:v>5000000</c:v>
                </c:pt>
                <c:pt idx="1417">
                  <c:v>13000000</c:v>
                </c:pt>
                <c:pt idx="1418">
                  <c:v>10000000</c:v>
                </c:pt>
                <c:pt idx="1419">
                  <c:v>7200000</c:v>
                </c:pt>
                <c:pt idx="1420">
                  <c:v>3000000</c:v>
                </c:pt>
                <c:pt idx="1421">
                  <c:v>55000000</c:v>
                </c:pt>
                <c:pt idx="1422">
                  <c:v>14000000</c:v>
                </c:pt>
                <c:pt idx="1423">
                  <c:v>50000000</c:v>
                </c:pt>
                <c:pt idx="1424">
                  <c:v>22000000</c:v>
                </c:pt>
                <c:pt idx="1425">
                  <c:v>35000000</c:v>
                </c:pt>
                <c:pt idx="1426">
                  <c:v>20000000</c:v>
                </c:pt>
                <c:pt idx="1427">
                  <c:v>25000000</c:v>
                </c:pt>
                <c:pt idx="1428">
                  <c:v>18000000</c:v>
                </c:pt>
                <c:pt idx="1429">
                  <c:v>12500000</c:v>
                </c:pt>
                <c:pt idx="1430">
                  <c:v>5000000</c:v>
                </c:pt>
                <c:pt idx="1431">
                  <c:v>40000000</c:v>
                </c:pt>
                <c:pt idx="1432">
                  <c:v>55000000</c:v>
                </c:pt>
                <c:pt idx="1433">
                  <c:v>60000000</c:v>
                </c:pt>
                <c:pt idx="1434">
                  <c:v>25000000</c:v>
                </c:pt>
                <c:pt idx="1435">
                  <c:v>23000000</c:v>
                </c:pt>
                <c:pt idx="1436">
                  <c:v>2000000</c:v>
                </c:pt>
                <c:pt idx="1437">
                  <c:v>20000000</c:v>
                </c:pt>
                <c:pt idx="1438">
                  <c:v>13000000</c:v>
                </c:pt>
                <c:pt idx="1439">
                  <c:v>11000000</c:v>
                </c:pt>
                <c:pt idx="1440">
                  <c:v>52000000</c:v>
                </c:pt>
                <c:pt idx="1441">
                  <c:v>15000000</c:v>
                </c:pt>
                <c:pt idx="1442">
                  <c:v>8500000</c:v>
                </c:pt>
                <c:pt idx="1443">
                  <c:v>20000000</c:v>
                </c:pt>
                <c:pt idx="1444">
                  <c:v>16500000</c:v>
                </c:pt>
                <c:pt idx="1445">
                  <c:v>30000000</c:v>
                </c:pt>
                <c:pt idx="1446">
                  <c:v>40000000</c:v>
                </c:pt>
                <c:pt idx="1447">
                  <c:v>13000000</c:v>
                </c:pt>
                <c:pt idx="1448">
                  <c:v>18000000</c:v>
                </c:pt>
                <c:pt idx="1449">
                  <c:v>6000000</c:v>
                </c:pt>
                <c:pt idx="1450">
                  <c:v>4500000</c:v>
                </c:pt>
                <c:pt idx="1451">
                  <c:v>16800000</c:v>
                </c:pt>
                <c:pt idx="1452">
                  <c:v>6000000</c:v>
                </c:pt>
                <c:pt idx="1453">
                  <c:v>30000000</c:v>
                </c:pt>
                <c:pt idx="1454">
                  <c:v>53000000</c:v>
                </c:pt>
                <c:pt idx="1455">
                  <c:v>35000000</c:v>
                </c:pt>
                <c:pt idx="1456">
                  <c:v>21000000</c:v>
                </c:pt>
                <c:pt idx="1457">
                  <c:v>12000000</c:v>
                </c:pt>
                <c:pt idx="1458">
                  <c:v>40000000</c:v>
                </c:pt>
                <c:pt idx="1459">
                  <c:v>40000000</c:v>
                </c:pt>
                <c:pt idx="1460">
                  <c:v>20000000</c:v>
                </c:pt>
                <c:pt idx="1461">
                  <c:v>35000000</c:v>
                </c:pt>
                <c:pt idx="1462">
                  <c:v>15000000</c:v>
                </c:pt>
                <c:pt idx="1463">
                  <c:v>30000000</c:v>
                </c:pt>
                <c:pt idx="1464">
                  <c:v>20000000</c:v>
                </c:pt>
                <c:pt idx="1465">
                  <c:v>25000000</c:v>
                </c:pt>
                <c:pt idx="1466">
                  <c:v>60000000</c:v>
                </c:pt>
                <c:pt idx="1467">
                  <c:v>25000000</c:v>
                </c:pt>
                <c:pt idx="1468">
                  <c:v>13500000</c:v>
                </c:pt>
                <c:pt idx="1469">
                  <c:v>15000000</c:v>
                </c:pt>
                <c:pt idx="1470">
                  <c:v>5500000</c:v>
                </c:pt>
                <c:pt idx="1471">
                  <c:v>20000000</c:v>
                </c:pt>
                <c:pt idx="1472">
                  <c:v>13000000</c:v>
                </c:pt>
                <c:pt idx="1473">
                  <c:v>35000000</c:v>
                </c:pt>
                <c:pt idx="1474">
                  <c:v>10000000</c:v>
                </c:pt>
                <c:pt idx="1475">
                  <c:v>17000000</c:v>
                </c:pt>
                <c:pt idx="1476">
                  <c:v>15000000</c:v>
                </c:pt>
                <c:pt idx="1477">
                  <c:v>18000000</c:v>
                </c:pt>
                <c:pt idx="1478">
                  <c:v>24000000</c:v>
                </c:pt>
                <c:pt idx="1479">
                  <c:v>20000000</c:v>
                </c:pt>
                <c:pt idx="1480">
                  <c:v>26000000</c:v>
                </c:pt>
                <c:pt idx="1481">
                  <c:v>25000000</c:v>
                </c:pt>
                <c:pt idx="1482">
                  <c:v>25000000</c:v>
                </c:pt>
                <c:pt idx="1483">
                  <c:v>40000000</c:v>
                </c:pt>
                <c:pt idx="1484">
                  <c:v>20000000</c:v>
                </c:pt>
                <c:pt idx="1485">
                  <c:v>20000000</c:v>
                </c:pt>
                <c:pt idx="1486">
                  <c:v>20000000</c:v>
                </c:pt>
                <c:pt idx="1487">
                  <c:v>28000000</c:v>
                </c:pt>
                <c:pt idx="1488">
                  <c:v>17000000</c:v>
                </c:pt>
                <c:pt idx="1489">
                  <c:v>32000000</c:v>
                </c:pt>
                <c:pt idx="1490">
                  <c:v>29000000</c:v>
                </c:pt>
                <c:pt idx="1491">
                  <c:v>25100000</c:v>
                </c:pt>
                <c:pt idx="1492">
                  <c:v>44500000</c:v>
                </c:pt>
                <c:pt idx="1493">
                  <c:v>28000000</c:v>
                </c:pt>
                <c:pt idx="1494">
                  <c:v>40000000</c:v>
                </c:pt>
                <c:pt idx="1495">
                  <c:v>52000000</c:v>
                </c:pt>
                <c:pt idx="1496">
                  <c:v>103000000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48000000</c:v>
                </c:pt>
                <c:pt idx="1500">
                  <c:v>28000000</c:v>
                </c:pt>
                <c:pt idx="1501">
                  <c:v>50000000</c:v>
                </c:pt>
                <c:pt idx="1502">
                  <c:v>20000000</c:v>
                </c:pt>
                <c:pt idx="1503">
                  <c:v>55000000</c:v>
                </c:pt>
                <c:pt idx="1504">
                  <c:v>60000000</c:v>
                </c:pt>
                <c:pt idx="1505">
                  <c:v>40000000</c:v>
                </c:pt>
                <c:pt idx="1506">
                  <c:v>28000000</c:v>
                </c:pt>
                <c:pt idx="1507">
                  <c:v>58000000</c:v>
                </c:pt>
                <c:pt idx="1508">
                  <c:v>55000000</c:v>
                </c:pt>
                <c:pt idx="1509">
                  <c:v>20000000</c:v>
                </c:pt>
                <c:pt idx="1510">
                  <c:v>28000000</c:v>
                </c:pt>
                <c:pt idx="1511">
                  <c:v>35000000</c:v>
                </c:pt>
                <c:pt idx="1512">
                  <c:v>65000000</c:v>
                </c:pt>
                <c:pt idx="1513">
                  <c:v>30000000</c:v>
                </c:pt>
                <c:pt idx="1514">
                  <c:v>14000000</c:v>
                </c:pt>
                <c:pt idx="1515">
                  <c:v>35000000</c:v>
                </c:pt>
                <c:pt idx="1516">
                  <c:v>100000000</c:v>
                </c:pt>
                <c:pt idx="1517">
                  <c:v>38000000</c:v>
                </c:pt>
                <c:pt idx="1518">
                  <c:v>52000000</c:v>
                </c:pt>
                <c:pt idx="1519">
                  <c:v>35000000</c:v>
                </c:pt>
                <c:pt idx="1520">
                  <c:v>7000000</c:v>
                </c:pt>
                <c:pt idx="1521">
                  <c:v>88000000</c:v>
                </c:pt>
                <c:pt idx="1522">
                  <c:v>14000000</c:v>
                </c:pt>
                <c:pt idx="1523">
                  <c:v>25000000</c:v>
                </c:pt>
                <c:pt idx="1524">
                  <c:v>38000000</c:v>
                </c:pt>
                <c:pt idx="1525">
                  <c:v>29000000</c:v>
                </c:pt>
                <c:pt idx="1526">
                  <c:v>35000000</c:v>
                </c:pt>
                <c:pt idx="1527">
                  <c:v>65000000</c:v>
                </c:pt>
                <c:pt idx="1528">
                  <c:v>8200000</c:v>
                </c:pt>
                <c:pt idx="1529">
                  <c:v>30000000</c:v>
                </c:pt>
                <c:pt idx="1530">
                  <c:v>35000000</c:v>
                </c:pt>
                <c:pt idx="1531">
                  <c:v>28000000</c:v>
                </c:pt>
                <c:pt idx="1532">
                  <c:v>10000000</c:v>
                </c:pt>
                <c:pt idx="1533">
                  <c:v>68000000</c:v>
                </c:pt>
                <c:pt idx="1534">
                  <c:v>30000000</c:v>
                </c:pt>
                <c:pt idx="1535">
                  <c:v>31000000</c:v>
                </c:pt>
                <c:pt idx="1536">
                  <c:v>107000000</c:v>
                </c:pt>
                <c:pt idx="1537">
                  <c:v>28000000</c:v>
                </c:pt>
                <c:pt idx="1538">
                  <c:v>22000000</c:v>
                </c:pt>
                <c:pt idx="1539">
                  <c:v>110000000</c:v>
                </c:pt>
                <c:pt idx="1540">
                  <c:v>8200000</c:v>
                </c:pt>
                <c:pt idx="1541">
                  <c:v>100000000</c:v>
                </c:pt>
                <c:pt idx="1542">
                  <c:v>72000000</c:v>
                </c:pt>
                <c:pt idx="1543">
                  <c:v>52000000</c:v>
                </c:pt>
                <c:pt idx="1544">
                  <c:v>13500000</c:v>
                </c:pt>
                <c:pt idx="1545">
                  <c:v>40000000</c:v>
                </c:pt>
                <c:pt idx="1546">
                  <c:v>18000000</c:v>
                </c:pt>
                <c:pt idx="1547">
                  <c:v>22000000</c:v>
                </c:pt>
                <c:pt idx="1548">
                  <c:v>33000000</c:v>
                </c:pt>
                <c:pt idx="1549">
                  <c:v>50000000</c:v>
                </c:pt>
                <c:pt idx="1550">
                  <c:v>23000000</c:v>
                </c:pt>
                <c:pt idx="1551">
                  <c:v>20000000</c:v>
                </c:pt>
                <c:pt idx="1552">
                  <c:v>100000000</c:v>
                </c:pt>
                <c:pt idx="1553">
                  <c:v>31115000</c:v>
                </c:pt>
                <c:pt idx="1554">
                  <c:v>34000</c:v>
                </c:pt>
                <c:pt idx="1555">
                  <c:v>3600000</c:v>
                </c:pt>
                <c:pt idx="1556">
                  <c:v>17000000</c:v>
                </c:pt>
                <c:pt idx="1557">
                  <c:v>1600000</c:v>
                </c:pt>
                <c:pt idx="1558">
                  <c:v>55000000</c:v>
                </c:pt>
                <c:pt idx="1559">
                  <c:v>40000000</c:v>
                </c:pt>
                <c:pt idx="1560">
                  <c:v>2500000</c:v>
                </c:pt>
                <c:pt idx="1561">
                  <c:v>33000000</c:v>
                </c:pt>
                <c:pt idx="1562">
                  <c:v>250000</c:v>
                </c:pt>
                <c:pt idx="1563">
                  <c:v>22000000</c:v>
                </c:pt>
                <c:pt idx="1564">
                  <c:v>12000000</c:v>
                </c:pt>
                <c:pt idx="1565">
                  <c:v>150000</c:v>
                </c:pt>
                <c:pt idx="1566">
                  <c:v>8000000</c:v>
                </c:pt>
                <c:pt idx="1567">
                  <c:v>1000000</c:v>
                </c:pt>
                <c:pt idx="1568">
                  <c:v>1500000</c:v>
                </c:pt>
                <c:pt idx="1569">
                  <c:v>20000000</c:v>
                </c:pt>
                <c:pt idx="1570">
                  <c:v>300000</c:v>
                </c:pt>
                <c:pt idx="1571">
                  <c:v>16000000</c:v>
                </c:pt>
                <c:pt idx="1572">
                  <c:v>19000000</c:v>
                </c:pt>
                <c:pt idx="1573">
                  <c:v>28000000</c:v>
                </c:pt>
                <c:pt idx="1574">
                  <c:v>42000000</c:v>
                </c:pt>
                <c:pt idx="1575">
                  <c:v>100000</c:v>
                </c:pt>
                <c:pt idx="1576">
                  <c:v>10000000</c:v>
                </c:pt>
                <c:pt idx="1577">
                  <c:v>10000000</c:v>
                </c:pt>
                <c:pt idx="1578">
                  <c:v>1000000</c:v>
                </c:pt>
                <c:pt idx="1579">
                  <c:v>14000000</c:v>
                </c:pt>
                <c:pt idx="1580">
                  <c:v>609000</c:v>
                </c:pt>
                <c:pt idx="1581">
                  <c:v>6000000</c:v>
                </c:pt>
                <c:pt idx="1582">
                  <c:v>17000000</c:v>
                </c:pt>
                <c:pt idx="1583">
                  <c:v>18000000</c:v>
                </c:pt>
                <c:pt idx="1584">
                  <c:v>13000000</c:v>
                </c:pt>
                <c:pt idx="1585">
                  <c:v>8000000</c:v>
                </c:pt>
                <c:pt idx="1586">
                  <c:v>70000</c:v>
                </c:pt>
                <c:pt idx="1587">
                  <c:v>500000</c:v>
                </c:pt>
                <c:pt idx="1588">
                  <c:v>28000000</c:v>
                </c:pt>
                <c:pt idx="1589">
                  <c:v>60000</c:v>
                </c:pt>
                <c:pt idx="1590">
                  <c:v>20000000</c:v>
                </c:pt>
                <c:pt idx="1591">
                  <c:v>3000000</c:v>
                </c:pt>
                <c:pt idx="1592">
                  <c:v>12000000</c:v>
                </c:pt>
                <c:pt idx="1593">
                  <c:v>22000000</c:v>
                </c:pt>
                <c:pt idx="1594">
                  <c:v>13000000</c:v>
                </c:pt>
                <c:pt idx="1595">
                  <c:v>1500000</c:v>
                </c:pt>
                <c:pt idx="1596">
                  <c:v>10000000</c:v>
                </c:pt>
                <c:pt idx="1597">
                  <c:v>30000000</c:v>
                </c:pt>
                <c:pt idx="1598">
                  <c:v>6200000</c:v>
                </c:pt>
                <c:pt idx="1599">
                  <c:v>45000000</c:v>
                </c:pt>
                <c:pt idx="1600">
                  <c:v>6000000</c:v>
                </c:pt>
                <c:pt idx="1601">
                  <c:v>450000</c:v>
                </c:pt>
                <c:pt idx="1602">
                  <c:v>500000</c:v>
                </c:pt>
                <c:pt idx="1603">
                  <c:v>2000000</c:v>
                </c:pt>
                <c:pt idx="1604">
                  <c:v>650000</c:v>
                </c:pt>
                <c:pt idx="1605">
                  <c:v>40000000</c:v>
                </c:pt>
                <c:pt idx="1606">
                  <c:v>1500000</c:v>
                </c:pt>
                <c:pt idx="1607">
                  <c:v>10000000</c:v>
                </c:pt>
                <c:pt idx="1608">
                  <c:v>48000000</c:v>
                </c:pt>
                <c:pt idx="1609">
                  <c:v>22000000</c:v>
                </c:pt>
                <c:pt idx="1610">
                  <c:v>11000000</c:v>
                </c:pt>
                <c:pt idx="1611">
                  <c:v>1000000</c:v>
                </c:pt>
                <c:pt idx="1612">
                  <c:v>4000000</c:v>
                </c:pt>
                <c:pt idx="1613">
                  <c:v>13000000</c:v>
                </c:pt>
                <c:pt idx="1614">
                  <c:v>55000000</c:v>
                </c:pt>
                <c:pt idx="1615">
                  <c:v>1200000</c:v>
                </c:pt>
                <c:pt idx="1616">
                  <c:v>1200000</c:v>
                </c:pt>
                <c:pt idx="1617">
                  <c:v>3500000</c:v>
                </c:pt>
                <c:pt idx="1618">
                  <c:v>20000000</c:v>
                </c:pt>
                <c:pt idx="1619">
                  <c:v>71500000</c:v>
                </c:pt>
                <c:pt idx="1620">
                  <c:v>19000000</c:v>
                </c:pt>
                <c:pt idx="1621">
                  <c:v>6500000</c:v>
                </c:pt>
                <c:pt idx="1622">
                  <c:v>20000000</c:v>
                </c:pt>
                <c:pt idx="1623">
                  <c:v>16000000</c:v>
                </c:pt>
                <c:pt idx="1624">
                  <c:v>1500000</c:v>
                </c:pt>
                <c:pt idx="1625">
                  <c:v>3800000</c:v>
                </c:pt>
                <c:pt idx="1626">
                  <c:v>25000000</c:v>
                </c:pt>
                <c:pt idx="1627">
                  <c:v>6000000</c:v>
                </c:pt>
                <c:pt idx="1628">
                  <c:v>95000000</c:v>
                </c:pt>
                <c:pt idx="1629">
                  <c:v>23000000</c:v>
                </c:pt>
                <c:pt idx="1630">
                  <c:v>15000</c:v>
                </c:pt>
                <c:pt idx="1631">
                  <c:v>4000000</c:v>
                </c:pt>
                <c:pt idx="1632">
                  <c:v>2500000</c:v>
                </c:pt>
                <c:pt idx="1633">
                  <c:v>10000000</c:v>
                </c:pt>
                <c:pt idx="1634">
                  <c:v>2800000</c:v>
                </c:pt>
                <c:pt idx="1635">
                  <c:v>11000000</c:v>
                </c:pt>
                <c:pt idx="1636">
                  <c:v>12000000</c:v>
                </c:pt>
                <c:pt idx="1637">
                  <c:v>14000000</c:v>
                </c:pt>
                <c:pt idx="1638">
                  <c:v>45000000</c:v>
                </c:pt>
                <c:pt idx="1639">
                  <c:v>16000000</c:v>
                </c:pt>
                <c:pt idx="1640">
                  <c:v>30000000</c:v>
                </c:pt>
                <c:pt idx="1641">
                  <c:v>18000000</c:v>
                </c:pt>
                <c:pt idx="1642">
                  <c:v>750000</c:v>
                </c:pt>
                <c:pt idx="1643">
                  <c:v>11000000</c:v>
                </c:pt>
                <c:pt idx="1644">
                  <c:v>4000000</c:v>
                </c:pt>
                <c:pt idx="1645">
                  <c:v>3400000</c:v>
                </c:pt>
                <c:pt idx="1646">
                  <c:v>1000000</c:v>
                </c:pt>
                <c:pt idx="1647">
                  <c:v>12000000</c:v>
                </c:pt>
                <c:pt idx="1648">
                  <c:v>560000</c:v>
                </c:pt>
                <c:pt idx="1649">
                  <c:v>3000000</c:v>
                </c:pt>
                <c:pt idx="1650">
                  <c:v>10000000</c:v>
                </c:pt>
                <c:pt idx="1651">
                  <c:v>9000000</c:v>
                </c:pt>
                <c:pt idx="1652">
                  <c:v>500000</c:v>
                </c:pt>
                <c:pt idx="1653">
                  <c:v>30000000</c:v>
                </c:pt>
                <c:pt idx="1654">
                  <c:v>72000000</c:v>
                </c:pt>
                <c:pt idx="1655">
                  <c:v>15000000</c:v>
                </c:pt>
                <c:pt idx="1656">
                  <c:v>22000000</c:v>
                </c:pt>
                <c:pt idx="1657">
                  <c:v>17000000</c:v>
                </c:pt>
                <c:pt idx="1658">
                  <c:v>5000000</c:v>
                </c:pt>
                <c:pt idx="1659">
                  <c:v>3500000</c:v>
                </c:pt>
                <c:pt idx="1660">
                  <c:v>50000000</c:v>
                </c:pt>
                <c:pt idx="1661">
                  <c:v>1500000</c:v>
                </c:pt>
                <c:pt idx="1662">
                  <c:v>1000000</c:v>
                </c:pt>
                <c:pt idx="1663">
                  <c:v>62000000</c:v>
                </c:pt>
                <c:pt idx="1664">
                  <c:v>50000000</c:v>
                </c:pt>
                <c:pt idx="1665">
                  <c:v>3500000</c:v>
                </c:pt>
                <c:pt idx="1666">
                  <c:v>13000000</c:v>
                </c:pt>
                <c:pt idx="1667">
                  <c:v>6500000</c:v>
                </c:pt>
                <c:pt idx="1668">
                  <c:v>200000</c:v>
                </c:pt>
                <c:pt idx="1669">
                  <c:v>17000000</c:v>
                </c:pt>
                <c:pt idx="1670">
                  <c:v>25000000</c:v>
                </c:pt>
                <c:pt idx="1671">
                  <c:v>1200000</c:v>
                </c:pt>
                <c:pt idx="1672">
                  <c:v>850000</c:v>
                </c:pt>
                <c:pt idx="1673">
                  <c:v>80000000</c:v>
                </c:pt>
                <c:pt idx="1674">
                  <c:v>6500000</c:v>
                </c:pt>
                <c:pt idx="1675">
                  <c:v>35000000</c:v>
                </c:pt>
                <c:pt idx="1676">
                  <c:v>24000000</c:v>
                </c:pt>
                <c:pt idx="1677">
                  <c:v>24000000</c:v>
                </c:pt>
                <c:pt idx="1678">
                  <c:v>15000000</c:v>
                </c:pt>
                <c:pt idx="1679">
                  <c:v>16000000</c:v>
                </c:pt>
                <c:pt idx="1680">
                  <c:v>1000000</c:v>
                </c:pt>
                <c:pt idx="1681">
                  <c:v>20000000</c:v>
                </c:pt>
                <c:pt idx="1682">
                  <c:v>12000000</c:v>
                </c:pt>
                <c:pt idx="1683">
                  <c:v>175000</c:v>
                </c:pt>
                <c:pt idx="1684">
                  <c:v>20000000</c:v>
                </c:pt>
                <c:pt idx="1685">
                  <c:v>50000000</c:v>
                </c:pt>
                <c:pt idx="1686">
                  <c:v>35000000</c:v>
                </c:pt>
                <c:pt idx="1687">
                  <c:v>23000000</c:v>
                </c:pt>
                <c:pt idx="1688">
                  <c:v>850000</c:v>
                </c:pt>
                <c:pt idx="1689">
                  <c:v>90000000</c:v>
                </c:pt>
                <c:pt idx="1690">
                  <c:v>1500000</c:v>
                </c:pt>
                <c:pt idx="1691">
                  <c:v>1200000</c:v>
                </c:pt>
                <c:pt idx="1692">
                  <c:v>800000</c:v>
                </c:pt>
                <c:pt idx="1693">
                  <c:v>1000000</c:v>
                </c:pt>
                <c:pt idx="1694">
                  <c:v>439000</c:v>
                </c:pt>
                <c:pt idx="1695">
                  <c:v>28000000</c:v>
                </c:pt>
                <c:pt idx="1696">
                  <c:v>10000000</c:v>
                </c:pt>
                <c:pt idx="1697">
                  <c:v>25000000</c:v>
                </c:pt>
                <c:pt idx="1698">
                  <c:v>30000000</c:v>
                </c:pt>
                <c:pt idx="1699">
                  <c:v>15000000</c:v>
                </c:pt>
                <c:pt idx="1700">
                  <c:v>6000000</c:v>
                </c:pt>
                <c:pt idx="1701">
                  <c:v>40000000</c:v>
                </c:pt>
                <c:pt idx="1702">
                  <c:v>3000000</c:v>
                </c:pt>
                <c:pt idx="1703">
                  <c:v>15500000</c:v>
                </c:pt>
                <c:pt idx="1704">
                  <c:v>8000000</c:v>
                </c:pt>
                <c:pt idx="1705">
                  <c:v>24000000</c:v>
                </c:pt>
                <c:pt idx="1706">
                  <c:v>4000000</c:v>
                </c:pt>
                <c:pt idx="1707">
                  <c:v>10000000</c:v>
                </c:pt>
                <c:pt idx="1708">
                  <c:v>11000000</c:v>
                </c:pt>
                <c:pt idx="1709">
                  <c:v>2500000</c:v>
                </c:pt>
                <c:pt idx="1710">
                  <c:v>45000000</c:v>
                </c:pt>
                <c:pt idx="1711">
                  <c:v>40000000</c:v>
                </c:pt>
                <c:pt idx="1712">
                  <c:v>10000000</c:v>
                </c:pt>
                <c:pt idx="1713">
                  <c:v>2000000</c:v>
                </c:pt>
                <c:pt idx="1714">
                  <c:v>10000000</c:v>
                </c:pt>
                <c:pt idx="1715">
                  <c:v>1300000</c:v>
                </c:pt>
                <c:pt idx="1716">
                  <c:v>35000000</c:v>
                </c:pt>
                <c:pt idx="1717">
                  <c:v>12000000</c:v>
                </c:pt>
                <c:pt idx="1718">
                  <c:v>500000</c:v>
                </c:pt>
                <c:pt idx="1719">
                  <c:v>16000000</c:v>
                </c:pt>
                <c:pt idx="1720">
                  <c:v>42000000</c:v>
                </c:pt>
                <c:pt idx="1721">
                  <c:v>6000000</c:v>
                </c:pt>
                <c:pt idx="1722">
                  <c:v>3000000</c:v>
                </c:pt>
                <c:pt idx="1723">
                  <c:v>14000000</c:v>
                </c:pt>
                <c:pt idx="1724">
                  <c:v>80000000</c:v>
                </c:pt>
                <c:pt idx="1725">
                  <c:v>12000000</c:v>
                </c:pt>
                <c:pt idx="1726">
                  <c:v>100000000</c:v>
                </c:pt>
                <c:pt idx="1727">
                  <c:v>7900000</c:v>
                </c:pt>
                <c:pt idx="1728">
                  <c:v>35000000</c:v>
                </c:pt>
                <c:pt idx="1729">
                  <c:v>28000000</c:v>
                </c:pt>
                <c:pt idx="1730">
                  <c:v>80000000</c:v>
                </c:pt>
                <c:pt idx="1731">
                  <c:v>6000000</c:v>
                </c:pt>
                <c:pt idx="1732">
                  <c:v>5000000</c:v>
                </c:pt>
                <c:pt idx="1733">
                  <c:v>25000000</c:v>
                </c:pt>
                <c:pt idx="1734">
                  <c:v>14000000</c:v>
                </c:pt>
                <c:pt idx="1735">
                  <c:v>9000000</c:v>
                </c:pt>
                <c:pt idx="1736">
                  <c:v>5000000</c:v>
                </c:pt>
                <c:pt idx="1737">
                  <c:v>3000000</c:v>
                </c:pt>
                <c:pt idx="1738">
                  <c:v>5000000</c:v>
                </c:pt>
                <c:pt idx="1739">
                  <c:v>40000</c:v>
                </c:pt>
                <c:pt idx="1740">
                  <c:v>15000000</c:v>
                </c:pt>
                <c:pt idx="1741">
                  <c:v>1500000</c:v>
                </c:pt>
                <c:pt idx="1742">
                  <c:v>60000000</c:v>
                </c:pt>
                <c:pt idx="1743">
                  <c:v>8000000</c:v>
                </c:pt>
                <c:pt idx="1744">
                  <c:v>1500000</c:v>
                </c:pt>
                <c:pt idx="1745">
                  <c:v>40000</c:v>
                </c:pt>
                <c:pt idx="1746">
                  <c:v>40000000</c:v>
                </c:pt>
                <c:pt idx="1747">
                  <c:v>1500000</c:v>
                </c:pt>
                <c:pt idx="1748">
                  <c:v>43000000</c:v>
                </c:pt>
                <c:pt idx="1749">
                  <c:v>20000000</c:v>
                </c:pt>
                <c:pt idx="1750">
                  <c:v>15000000</c:v>
                </c:pt>
                <c:pt idx="1751">
                  <c:v>6000000</c:v>
                </c:pt>
                <c:pt idx="1752">
                  <c:v>125000</c:v>
                </c:pt>
                <c:pt idx="1753">
                  <c:v>18000000</c:v>
                </c:pt>
                <c:pt idx="1754">
                  <c:v>28000000</c:v>
                </c:pt>
                <c:pt idx="1755">
                  <c:v>40000000</c:v>
                </c:pt>
                <c:pt idx="1756">
                  <c:v>30000000</c:v>
                </c:pt>
                <c:pt idx="1757">
                  <c:v>7000000</c:v>
                </c:pt>
                <c:pt idx="1758">
                  <c:v>18000000</c:v>
                </c:pt>
                <c:pt idx="1759">
                  <c:v>7000000</c:v>
                </c:pt>
                <c:pt idx="1760">
                  <c:v>800000</c:v>
                </c:pt>
                <c:pt idx="1761">
                  <c:v>9000000</c:v>
                </c:pt>
                <c:pt idx="1762">
                  <c:v>8000000</c:v>
                </c:pt>
                <c:pt idx="1763">
                  <c:v>13000000</c:v>
                </c:pt>
                <c:pt idx="1764">
                  <c:v>15000000</c:v>
                </c:pt>
                <c:pt idx="1765">
                  <c:v>79000000</c:v>
                </c:pt>
                <c:pt idx="1766">
                  <c:v>15600000</c:v>
                </c:pt>
                <c:pt idx="1767">
                  <c:v>35000000</c:v>
                </c:pt>
                <c:pt idx="1768">
                  <c:v>500000</c:v>
                </c:pt>
                <c:pt idx="1769">
                  <c:v>250000</c:v>
                </c:pt>
                <c:pt idx="1770">
                  <c:v>12000000</c:v>
                </c:pt>
                <c:pt idx="1771">
                  <c:v>2000000</c:v>
                </c:pt>
                <c:pt idx="1772">
                  <c:v>30000000</c:v>
                </c:pt>
                <c:pt idx="1773">
                  <c:v>5000000</c:v>
                </c:pt>
                <c:pt idx="1774">
                  <c:v>8000000</c:v>
                </c:pt>
                <c:pt idx="1775">
                  <c:v>45000000</c:v>
                </c:pt>
                <c:pt idx="1776">
                  <c:v>3500000</c:v>
                </c:pt>
                <c:pt idx="1777">
                  <c:v>500000</c:v>
                </c:pt>
                <c:pt idx="1778">
                  <c:v>10000000</c:v>
                </c:pt>
                <c:pt idx="1779">
                  <c:v>35000000</c:v>
                </c:pt>
                <c:pt idx="1780">
                  <c:v>3000000</c:v>
                </c:pt>
                <c:pt idx="1781">
                  <c:v>300000</c:v>
                </c:pt>
                <c:pt idx="1782">
                  <c:v>15000000</c:v>
                </c:pt>
                <c:pt idx="1783">
                  <c:v>3000000</c:v>
                </c:pt>
                <c:pt idx="1784">
                  <c:v>60000000</c:v>
                </c:pt>
                <c:pt idx="1785">
                  <c:v>20000000</c:v>
                </c:pt>
                <c:pt idx="1786">
                  <c:v>8000000</c:v>
                </c:pt>
                <c:pt idx="1787">
                  <c:v>8000000</c:v>
                </c:pt>
                <c:pt idx="1788">
                  <c:v>5000000</c:v>
                </c:pt>
                <c:pt idx="1789">
                  <c:v>7000000</c:v>
                </c:pt>
                <c:pt idx="1790">
                  <c:v>35000000</c:v>
                </c:pt>
                <c:pt idx="1791">
                  <c:v>9000000</c:v>
                </c:pt>
                <c:pt idx="1792">
                  <c:v>12000000</c:v>
                </c:pt>
                <c:pt idx="1793">
                  <c:v>20000000</c:v>
                </c:pt>
                <c:pt idx="1794">
                  <c:v>5000000</c:v>
                </c:pt>
                <c:pt idx="1795">
                  <c:v>32000000</c:v>
                </c:pt>
                <c:pt idx="1796">
                  <c:v>400000</c:v>
                </c:pt>
                <c:pt idx="1797">
                  <c:v>35000000</c:v>
                </c:pt>
                <c:pt idx="1798">
                  <c:v>1000000</c:v>
                </c:pt>
                <c:pt idx="1799">
                  <c:v>5000000</c:v>
                </c:pt>
                <c:pt idx="1800">
                  <c:v>16000000</c:v>
                </c:pt>
                <c:pt idx="1801">
                  <c:v>250000</c:v>
                </c:pt>
                <c:pt idx="1802">
                  <c:v>6500000</c:v>
                </c:pt>
                <c:pt idx="1803">
                  <c:v>13000000</c:v>
                </c:pt>
                <c:pt idx="1804">
                  <c:v>16000000</c:v>
                </c:pt>
                <c:pt idx="1805">
                  <c:v>15000000</c:v>
                </c:pt>
                <c:pt idx="1806">
                  <c:v>8000000</c:v>
                </c:pt>
                <c:pt idx="1807">
                  <c:v>13000000</c:v>
                </c:pt>
                <c:pt idx="1808">
                  <c:v>2500000</c:v>
                </c:pt>
                <c:pt idx="1809">
                  <c:v>4000000</c:v>
                </c:pt>
                <c:pt idx="1810">
                  <c:v>48000000</c:v>
                </c:pt>
                <c:pt idx="1811">
                  <c:v>34200000</c:v>
                </c:pt>
                <c:pt idx="1812">
                  <c:v>13000000</c:v>
                </c:pt>
                <c:pt idx="1813">
                  <c:v>61000000</c:v>
                </c:pt>
                <c:pt idx="1814">
                  <c:v>2600000</c:v>
                </c:pt>
                <c:pt idx="1815">
                  <c:v>10000000</c:v>
                </c:pt>
                <c:pt idx="1816">
                  <c:v>12000000</c:v>
                </c:pt>
                <c:pt idx="1817">
                  <c:v>8000000</c:v>
                </c:pt>
                <c:pt idx="1818">
                  <c:v>25000000</c:v>
                </c:pt>
                <c:pt idx="1819">
                  <c:v>26000000</c:v>
                </c:pt>
                <c:pt idx="1820">
                  <c:v>8000000</c:v>
                </c:pt>
                <c:pt idx="1821">
                  <c:v>8500000</c:v>
                </c:pt>
                <c:pt idx="1822">
                  <c:v>12000000</c:v>
                </c:pt>
                <c:pt idx="1823">
                  <c:v>3500000</c:v>
                </c:pt>
                <c:pt idx="1824">
                  <c:v>3850000</c:v>
                </c:pt>
                <c:pt idx="1825">
                  <c:v>24000000</c:v>
                </c:pt>
                <c:pt idx="1826">
                  <c:v>600000</c:v>
                </c:pt>
                <c:pt idx="1827">
                  <c:v>12000000</c:v>
                </c:pt>
                <c:pt idx="1828">
                  <c:v>9000000</c:v>
                </c:pt>
                <c:pt idx="1829">
                  <c:v>39000000</c:v>
                </c:pt>
                <c:pt idx="1830">
                  <c:v>12000000</c:v>
                </c:pt>
                <c:pt idx="1831">
                  <c:v>25000000</c:v>
                </c:pt>
                <c:pt idx="1832">
                  <c:v>10000000</c:v>
                </c:pt>
                <c:pt idx="1833">
                  <c:v>15000000</c:v>
                </c:pt>
                <c:pt idx="1834">
                  <c:v>500000</c:v>
                </c:pt>
                <c:pt idx="1835">
                  <c:v>90000000</c:v>
                </c:pt>
                <c:pt idx="1836">
                  <c:v>4000000</c:v>
                </c:pt>
                <c:pt idx="1837">
                  <c:v>3000000</c:v>
                </c:pt>
                <c:pt idx="1838">
                  <c:v>7000000</c:v>
                </c:pt>
                <c:pt idx="1839">
                  <c:v>4000000</c:v>
                </c:pt>
                <c:pt idx="1840">
                  <c:v>18000000</c:v>
                </c:pt>
                <c:pt idx="1841">
                  <c:v>16000000</c:v>
                </c:pt>
                <c:pt idx="1842">
                  <c:v>40000000</c:v>
                </c:pt>
                <c:pt idx="1843">
                  <c:v>6500000</c:v>
                </c:pt>
                <c:pt idx="1844">
                  <c:v>15000000</c:v>
                </c:pt>
                <c:pt idx="1845">
                  <c:v>22000000</c:v>
                </c:pt>
                <c:pt idx="1846">
                  <c:v>13000000</c:v>
                </c:pt>
                <c:pt idx="1847">
                  <c:v>15000000</c:v>
                </c:pt>
                <c:pt idx="1848">
                  <c:v>60000000</c:v>
                </c:pt>
                <c:pt idx="1849">
                  <c:v>5000000</c:v>
                </c:pt>
                <c:pt idx="1850">
                  <c:v>60000000</c:v>
                </c:pt>
                <c:pt idx="1851">
                  <c:v>4000000</c:v>
                </c:pt>
                <c:pt idx="1852">
                  <c:v>17000000</c:v>
                </c:pt>
                <c:pt idx="1853">
                  <c:v>6000000</c:v>
                </c:pt>
                <c:pt idx="1854">
                  <c:v>55000000</c:v>
                </c:pt>
                <c:pt idx="1855">
                  <c:v>18000000</c:v>
                </c:pt>
                <c:pt idx="1856">
                  <c:v>65000000</c:v>
                </c:pt>
                <c:pt idx="1857">
                  <c:v>4000000</c:v>
                </c:pt>
                <c:pt idx="1858">
                  <c:v>15600000</c:v>
                </c:pt>
                <c:pt idx="1859">
                  <c:v>40000000</c:v>
                </c:pt>
                <c:pt idx="1860">
                  <c:v>18000000</c:v>
                </c:pt>
                <c:pt idx="1861">
                  <c:v>84000000</c:v>
                </c:pt>
                <c:pt idx="1862">
                  <c:v>8000000</c:v>
                </c:pt>
                <c:pt idx="1863">
                  <c:v>1000000</c:v>
                </c:pt>
                <c:pt idx="1864">
                  <c:v>11000000</c:v>
                </c:pt>
                <c:pt idx="1865">
                  <c:v>250000</c:v>
                </c:pt>
                <c:pt idx="1866">
                  <c:v>25000000</c:v>
                </c:pt>
                <c:pt idx="1867">
                  <c:v>2800000</c:v>
                </c:pt>
                <c:pt idx="1868">
                  <c:v>6000000</c:v>
                </c:pt>
                <c:pt idx="1869">
                  <c:v>3000000</c:v>
                </c:pt>
                <c:pt idx="1870">
                  <c:v>20000000</c:v>
                </c:pt>
                <c:pt idx="1871">
                  <c:v>15000000</c:v>
                </c:pt>
                <c:pt idx="1872">
                  <c:v>45000000</c:v>
                </c:pt>
                <c:pt idx="1873">
                  <c:v>12000000</c:v>
                </c:pt>
                <c:pt idx="1874">
                  <c:v>7500000</c:v>
                </c:pt>
                <c:pt idx="1875">
                  <c:v>3000000</c:v>
                </c:pt>
                <c:pt idx="1876">
                  <c:v>20000000</c:v>
                </c:pt>
                <c:pt idx="1877">
                  <c:v>11000000</c:v>
                </c:pt>
                <c:pt idx="1878">
                  <c:v>1300000</c:v>
                </c:pt>
                <c:pt idx="1879">
                  <c:v>10000000</c:v>
                </c:pt>
                <c:pt idx="1880">
                  <c:v>3500000</c:v>
                </c:pt>
                <c:pt idx="1881">
                  <c:v>15000000</c:v>
                </c:pt>
                <c:pt idx="1882">
                  <c:v>65000000</c:v>
                </c:pt>
                <c:pt idx="1883">
                  <c:v>50000000</c:v>
                </c:pt>
                <c:pt idx="1884">
                  <c:v>35200000</c:v>
                </c:pt>
                <c:pt idx="1885">
                  <c:v>6000000</c:v>
                </c:pt>
                <c:pt idx="1886">
                  <c:v>58000000</c:v>
                </c:pt>
                <c:pt idx="1887">
                  <c:v>18000000</c:v>
                </c:pt>
                <c:pt idx="1888">
                  <c:v>45000000</c:v>
                </c:pt>
                <c:pt idx="1889">
                  <c:v>15000000</c:v>
                </c:pt>
                <c:pt idx="1890">
                  <c:v>45000000</c:v>
                </c:pt>
                <c:pt idx="1891">
                  <c:v>5000000</c:v>
                </c:pt>
                <c:pt idx="1892">
                  <c:v>5000000</c:v>
                </c:pt>
                <c:pt idx="1893">
                  <c:v>30000000</c:v>
                </c:pt>
                <c:pt idx="1894">
                  <c:v>9000</c:v>
                </c:pt>
                <c:pt idx="1895">
                  <c:v>6000000</c:v>
                </c:pt>
                <c:pt idx="1896">
                  <c:v>10000000</c:v>
                </c:pt>
                <c:pt idx="1897">
                  <c:v>15000000</c:v>
                </c:pt>
                <c:pt idx="1898">
                  <c:v>25000000</c:v>
                </c:pt>
                <c:pt idx="1899">
                  <c:v>40000000</c:v>
                </c:pt>
                <c:pt idx="1900">
                  <c:v>25000000</c:v>
                </c:pt>
                <c:pt idx="1901">
                  <c:v>13000000</c:v>
                </c:pt>
                <c:pt idx="1902">
                  <c:v>10000000</c:v>
                </c:pt>
                <c:pt idx="1903">
                  <c:v>15500000</c:v>
                </c:pt>
                <c:pt idx="1904">
                  <c:v>3000000</c:v>
                </c:pt>
                <c:pt idx="1905">
                  <c:v>40000000</c:v>
                </c:pt>
                <c:pt idx="1906">
                  <c:v>54000000</c:v>
                </c:pt>
                <c:pt idx="1907">
                  <c:v>2500000</c:v>
                </c:pt>
                <c:pt idx="1908">
                  <c:v>50000000</c:v>
                </c:pt>
                <c:pt idx="1909">
                  <c:v>11000000</c:v>
                </c:pt>
                <c:pt idx="1910">
                  <c:v>1300000</c:v>
                </c:pt>
                <c:pt idx="1911">
                  <c:v>24000000</c:v>
                </c:pt>
                <c:pt idx="1912">
                  <c:v>17000000</c:v>
                </c:pt>
                <c:pt idx="1913">
                  <c:v>30000000</c:v>
                </c:pt>
                <c:pt idx="1914">
                  <c:v>60000000</c:v>
                </c:pt>
                <c:pt idx="1915">
                  <c:v>8500000</c:v>
                </c:pt>
                <c:pt idx="1916">
                  <c:v>37000000</c:v>
                </c:pt>
                <c:pt idx="1917">
                  <c:v>250000</c:v>
                </c:pt>
                <c:pt idx="1918">
                  <c:v>50000000</c:v>
                </c:pt>
                <c:pt idx="1919">
                  <c:v>14000000</c:v>
                </c:pt>
                <c:pt idx="1920">
                  <c:v>20000000</c:v>
                </c:pt>
                <c:pt idx="1921">
                  <c:v>16000000</c:v>
                </c:pt>
                <c:pt idx="1922">
                  <c:v>1900000</c:v>
                </c:pt>
                <c:pt idx="1923">
                  <c:v>35000000</c:v>
                </c:pt>
                <c:pt idx="1924">
                  <c:v>175000000</c:v>
                </c:pt>
                <c:pt idx="1925">
                  <c:v>100000</c:v>
                </c:pt>
                <c:pt idx="1926">
                  <c:v>28000000</c:v>
                </c:pt>
                <c:pt idx="1927">
                  <c:v>6000000</c:v>
                </c:pt>
                <c:pt idx="1928">
                  <c:v>7500000</c:v>
                </c:pt>
                <c:pt idx="1929">
                  <c:v>18000000</c:v>
                </c:pt>
                <c:pt idx="1930">
                  <c:v>50000000</c:v>
                </c:pt>
                <c:pt idx="1931">
                  <c:v>7000000</c:v>
                </c:pt>
                <c:pt idx="1932">
                  <c:v>4500000</c:v>
                </c:pt>
                <c:pt idx="1933">
                  <c:v>22000000</c:v>
                </c:pt>
                <c:pt idx="1934">
                  <c:v>4000000</c:v>
                </c:pt>
                <c:pt idx="1935">
                  <c:v>3500000</c:v>
                </c:pt>
                <c:pt idx="1936">
                  <c:v>6000000</c:v>
                </c:pt>
                <c:pt idx="1937">
                  <c:v>2500000</c:v>
                </c:pt>
                <c:pt idx="1938">
                  <c:v>200000</c:v>
                </c:pt>
                <c:pt idx="1939">
                  <c:v>47000000</c:v>
                </c:pt>
                <c:pt idx="1940">
                  <c:v>6000000</c:v>
                </c:pt>
                <c:pt idx="1941">
                  <c:v>1500000</c:v>
                </c:pt>
                <c:pt idx="1942">
                  <c:v>5000000</c:v>
                </c:pt>
                <c:pt idx="1943">
                  <c:v>10000000</c:v>
                </c:pt>
                <c:pt idx="1944">
                  <c:v>5000000</c:v>
                </c:pt>
                <c:pt idx="1945">
                  <c:v>5250000</c:v>
                </c:pt>
                <c:pt idx="1946">
                  <c:v>38000000</c:v>
                </c:pt>
                <c:pt idx="1947">
                  <c:v>4000000</c:v>
                </c:pt>
                <c:pt idx="1948">
                  <c:v>11000000</c:v>
                </c:pt>
                <c:pt idx="1949">
                  <c:v>16000000</c:v>
                </c:pt>
                <c:pt idx="1950">
                  <c:v>14000000</c:v>
                </c:pt>
                <c:pt idx="1951">
                  <c:v>18000000</c:v>
                </c:pt>
                <c:pt idx="1952">
                  <c:v>20000000</c:v>
                </c:pt>
                <c:pt idx="1953">
                  <c:v>20000000</c:v>
                </c:pt>
                <c:pt idx="1954">
                  <c:v>26000000</c:v>
                </c:pt>
                <c:pt idx="1955">
                  <c:v>10000000</c:v>
                </c:pt>
                <c:pt idx="1956">
                  <c:v>12000000</c:v>
                </c:pt>
                <c:pt idx="1957">
                  <c:v>5000000</c:v>
                </c:pt>
                <c:pt idx="1958">
                  <c:v>12000000</c:v>
                </c:pt>
                <c:pt idx="1959">
                  <c:v>25000000</c:v>
                </c:pt>
                <c:pt idx="1960">
                  <c:v>1000000</c:v>
                </c:pt>
                <c:pt idx="1961">
                  <c:v>10000000</c:v>
                </c:pt>
                <c:pt idx="1962">
                  <c:v>33000000</c:v>
                </c:pt>
                <c:pt idx="1963">
                  <c:v>5000000</c:v>
                </c:pt>
                <c:pt idx="1964">
                  <c:v>26000000</c:v>
                </c:pt>
                <c:pt idx="1965">
                  <c:v>3500000</c:v>
                </c:pt>
                <c:pt idx="1966">
                  <c:v>25000</c:v>
                </c:pt>
                <c:pt idx="1967">
                  <c:v>10000000</c:v>
                </c:pt>
                <c:pt idx="1968">
                  <c:v>12000000</c:v>
                </c:pt>
                <c:pt idx="1969">
                  <c:v>3000000</c:v>
                </c:pt>
                <c:pt idx="1970">
                  <c:v>1000000</c:v>
                </c:pt>
                <c:pt idx="1971">
                  <c:v>17000000</c:v>
                </c:pt>
                <c:pt idx="1972">
                  <c:v>25000000</c:v>
                </c:pt>
                <c:pt idx="1973">
                  <c:v>1500000</c:v>
                </c:pt>
                <c:pt idx="1974">
                  <c:v>18000000</c:v>
                </c:pt>
                <c:pt idx="1975">
                  <c:v>8000000</c:v>
                </c:pt>
                <c:pt idx="1976">
                  <c:v>23000000</c:v>
                </c:pt>
                <c:pt idx="1977">
                  <c:v>7000000</c:v>
                </c:pt>
                <c:pt idx="1978">
                  <c:v>23000000</c:v>
                </c:pt>
                <c:pt idx="1979">
                  <c:v>25000000</c:v>
                </c:pt>
                <c:pt idx="1980">
                  <c:v>15000000</c:v>
                </c:pt>
                <c:pt idx="1981">
                  <c:v>15000000</c:v>
                </c:pt>
                <c:pt idx="1982">
                  <c:v>22000000</c:v>
                </c:pt>
                <c:pt idx="1983">
                  <c:v>9000000</c:v>
                </c:pt>
                <c:pt idx="1984">
                  <c:v>15000000</c:v>
                </c:pt>
                <c:pt idx="1985">
                  <c:v>10000000</c:v>
                </c:pt>
                <c:pt idx="1986">
                  <c:v>7500000</c:v>
                </c:pt>
                <c:pt idx="1987">
                  <c:v>37000000</c:v>
                </c:pt>
                <c:pt idx="1988">
                  <c:v>3000000</c:v>
                </c:pt>
                <c:pt idx="1989">
                  <c:v>26000000</c:v>
                </c:pt>
                <c:pt idx="1990">
                  <c:v>17000000</c:v>
                </c:pt>
                <c:pt idx="1991">
                  <c:v>18000000</c:v>
                </c:pt>
                <c:pt idx="1992">
                  <c:v>10000000</c:v>
                </c:pt>
                <c:pt idx="1993">
                  <c:v>15000000</c:v>
                </c:pt>
                <c:pt idx="1994">
                  <c:v>20000000</c:v>
                </c:pt>
                <c:pt idx="1995">
                  <c:v>6000000</c:v>
                </c:pt>
                <c:pt idx="1996">
                  <c:v>17000000</c:v>
                </c:pt>
                <c:pt idx="1997">
                  <c:v>1700000</c:v>
                </c:pt>
                <c:pt idx="1998">
                  <c:v>38000000</c:v>
                </c:pt>
                <c:pt idx="1999">
                  <c:v>22000000</c:v>
                </c:pt>
                <c:pt idx="2000">
                  <c:v>15000000</c:v>
                </c:pt>
                <c:pt idx="2001">
                  <c:v>30000000</c:v>
                </c:pt>
                <c:pt idx="2002">
                  <c:v>100000000</c:v>
                </c:pt>
                <c:pt idx="2003">
                  <c:v>64000000</c:v>
                </c:pt>
                <c:pt idx="2004">
                  <c:v>20000000</c:v>
                </c:pt>
                <c:pt idx="2005">
                  <c:v>225000</c:v>
                </c:pt>
                <c:pt idx="2006">
                  <c:v>5000000</c:v>
                </c:pt>
                <c:pt idx="2007">
                  <c:v>30000000</c:v>
                </c:pt>
                <c:pt idx="2008">
                  <c:v>17000000</c:v>
                </c:pt>
                <c:pt idx="2009">
                  <c:v>500000</c:v>
                </c:pt>
                <c:pt idx="2010">
                  <c:v>9500000</c:v>
                </c:pt>
                <c:pt idx="2011">
                  <c:v>11000000</c:v>
                </c:pt>
                <c:pt idx="2012">
                  <c:v>1500000</c:v>
                </c:pt>
                <c:pt idx="2013">
                  <c:v>6000000</c:v>
                </c:pt>
                <c:pt idx="2014">
                  <c:v>2700000</c:v>
                </c:pt>
                <c:pt idx="2015">
                  <c:v>6000000</c:v>
                </c:pt>
                <c:pt idx="2016">
                  <c:v>10000000</c:v>
                </c:pt>
                <c:pt idx="2017">
                  <c:v>25000</c:v>
                </c:pt>
                <c:pt idx="2018">
                  <c:v>50000000</c:v>
                </c:pt>
                <c:pt idx="2019">
                  <c:v>24000000</c:v>
                </c:pt>
                <c:pt idx="2020">
                  <c:v>40000000</c:v>
                </c:pt>
                <c:pt idx="2021">
                  <c:v>20000000</c:v>
                </c:pt>
                <c:pt idx="2022">
                  <c:v>65000</c:v>
                </c:pt>
                <c:pt idx="2023">
                  <c:v>20000000</c:v>
                </c:pt>
                <c:pt idx="2024">
                  <c:v>35000000</c:v>
                </c:pt>
                <c:pt idx="2025">
                  <c:v>31000000</c:v>
                </c:pt>
                <c:pt idx="2026">
                  <c:v>3500000</c:v>
                </c:pt>
                <c:pt idx="2027">
                  <c:v>22000000</c:v>
                </c:pt>
                <c:pt idx="2028">
                  <c:v>75000000</c:v>
                </c:pt>
                <c:pt idx="2029">
                  <c:v>15000000</c:v>
                </c:pt>
                <c:pt idx="2030">
                  <c:v>30000000</c:v>
                </c:pt>
                <c:pt idx="2031">
                  <c:v>80000000</c:v>
                </c:pt>
                <c:pt idx="2032">
                  <c:v>5000000</c:v>
                </c:pt>
                <c:pt idx="2033">
                  <c:v>40000000</c:v>
                </c:pt>
                <c:pt idx="2034">
                  <c:v>60000000</c:v>
                </c:pt>
                <c:pt idx="2035">
                  <c:v>35000000</c:v>
                </c:pt>
                <c:pt idx="2036">
                  <c:v>21000000</c:v>
                </c:pt>
                <c:pt idx="2037">
                  <c:v>7500000</c:v>
                </c:pt>
                <c:pt idx="2038">
                  <c:v>40000000</c:v>
                </c:pt>
                <c:pt idx="2039">
                  <c:v>5500000</c:v>
                </c:pt>
                <c:pt idx="2040">
                  <c:v>14000000</c:v>
                </c:pt>
                <c:pt idx="2041">
                  <c:v>2200000</c:v>
                </c:pt>
                <c:pt idx="2042">
                  <c:v>9000000</c:v>
                </c:pt>
                <c:pt idx="2043">
                  <c:v>30000000</c:v>
                </c:pt>
                <c:pt idx="2044">
                  <c:v>2500000</c:v>
                </c:pt>
                <c:pt idx="2045">
                  <c:v>40000000</c:v>
                </c:pt>
                <c:pt idx="2046">
                  <c:v>20000000</c:v>
                </c:pt>
                <c:pt idx="2047">
                  <c:v>16000000</c:v>
                </c:pt>
                <c:pt idx="2048">
                  <c:v>3000000</c:v>
                </c:pt>
                <c:pt idx="2049">
                  <c:v>5500000</c:v>
                </c:pt>
                <c:pt idx="2050">
                  <c:v>55000000</c:v>
                </c:pt>
                <c:pt idx="2051">
                  <c:v>29000000</c:v>
                </c:pt>
                <c:pt idx="2052">
                  <c:v>4000000</c:v>
                </c:pt>
                <c:pt idx="2053">
                  <c:v>3000000</c:v>
                </c:pt>
                <c:pt idx="2054">
                  <c:v>9000000</c:v>
                </c:pt>
                <c:pt idx="2055">
                  <c:v>4000000</c:v>
                </c:pt>
                <c:pt idx="2056">
                  <c:v>38000000</c:v>
                </c:pt>
                <c:pt idx="2057">
                  <c:v>29000000</c:v>
                </c:pt>
                <c:pt idx="2058">
                  <c:v>65000000</c:v>
                </c:pt>
                <c:pt idx="2059">
                  <c:v>25000000</c:v>
                </c:pt>
                <c:pt idx="2060">
                  <c:v>6000000</c:v>
                </c:pt>
                <c:pt idx="2061">
                  <c:v>8000000</c:v>
                </c:pt>
                <c:pt idx="2062">
                  <c:v>10500000</c:v>
                </c:pt>
                <c:pt idx="2063">
                  <c:v>8000000</c:v>
                </c:pt>
                <c:pt idx="2064">
                  <c:v>25000000</c:v>
                </c:pt>
                <c:pt idx="2065">
                  <c:v>12500000</c:v>
                </c:pt>
                <c:pt idx="2066">
                  <c:v>250000</c:v>
                </c:pt>
                <c:pt idx="2067">
                  <c:v>20000000</c:v>
                </c:pt>
                <c:pt idx="2068">
                  <c:v>10000000</c:v>
                </c:pt>
                <c:pt idx="2069">
                  <c:v>50000000</c:v>
                </c:pt>
                <c:pt idx="2070">
                  <c:v>23000000</c:v>
                </c:pt>
                <c:pt idx="2071">
                  <c:v>3000000</c:v>
                </c:pt>
                <c:pt idx="2072">
                  <c:v>2500000</c:v>
                </c:pt>
                <c:pt idx="2073">
                  <c:v>13000000</c:v>
                </c:pt>
                <c:pt idx="2074">
                  <c:v>30000000</c:v>
                </c:pt>
                <c:pt idx="2075">
                  <c:v>35000000</c:v>
                </c:pt>
                <c:pt idx="2076">
                  <c:v>60000000</c:v>
                </c:pt>
                <c:pt idx="2077">
                  <c:v>500000</c:v>
                </c:pt>
                <c:pt idx="2078">
                  <c:v>930000</c:v>
                </c:pt>
                <c:pt idx="2079">
                  <c:v>19000000</c:v>
                </c:pt>
                <c:pt idx="2080">
                  <c:v>12000000</c:v>
                </c:pt>
                <c:pt idx="2081">
                  <c:v>1000000</c:v>
                </c:pt>
                <c:pt idx="2082">
                  <c:v>23000</c:v>
                </c:pt>
                <c:pt idx="2083">
                  <c:v>65000</c:v>
                </c:pt>
                <c:pt idx="2084">
                  <c:v>1200000</c:v>
                </c:pt>
                <c:pt idx="2085">
                  <c:v>20000000</c:v>
                </c:pt>
                <c:pt idx="2086">
                  <c:v>15000000</c:v>
                </c:pt>
                <c:pt idx="2087">
                  <c:v>41000000</c:v>
                </c:pt>
                <c:pt idx="2088">
                  <c:v>30000000</c:v>
                </c:pt>
                <c:pt idx="2089">
                  <c:v>18500000</c:v>
                </c:pt>
                <c:pt idx="2090">
                  <c:v>13400000</c:v>
                </c:pt>
                <c:pt idx="2091">
                  <c:v>10000000</c:v>
                </c:pt>
                <c:pt idx="2092">
                  <c:v>4600000</c:v>
                </c:pt>
                <c:pt idx="2093">
                  <c:v>25000000</c:v>
                </c:pt>
                <c:pt idx="2094">
                  <c:v>20000000</c:v>
                </c:pt>
                <c:pt idx="2095">
                  <c:v>10000000</c:v>
                </c:pt>
                <c:pt idx="2096">
                  <c:v>6000000</c:v>
                </c:pt>
                <c:pt idx="2097">
                  <c:v>20000000</c:v>
                </c:pt>
                <c:pt idx="2098">
                  <c:v>30000000</c:v>
                </c:pt>
                <c:pt idx="2099">
                  <c:v>81000000</c:v>
                </c:pt>
                <c:pt idx="2100">
                  <c:v>20000000</c:v>
                </c:pt>
                <c:pt idx="2101">
                  <c:v>23000000</c:v>
                </c:pt>
                <c:pt idx="2102">
                  <c:v>55000000</c:v>
                </c:pt>
                <c:pt idx="2103">
                  <c:v>20000000</c:v>
                </c:pt>
                <c:pt idx="2104">
                  <c:v>2000000</c:v>
                </c:pt>
                <c:pt idx="2105">
                  <c:v>25000000</c:v>
                </c:pt>
                <c:pt idx="2106">
                  <c:v>14600000</c:v>
                </c:pt>
                <c:pt idx="2107">
                  <c:v>80000000</c:v>
                </c:pt>
                <c:pt idx="2108">
                  <c:v>10000000</c:v>
                </c:pt>
                <c:pt idx="2109">
                  <c:v>36000000</c:v>
                </c:pt>
                <c:pt idx="2110">
                  <c:v>16000000</c:v>
                </c:pt>
                <c:pt idx="2111">
                  <c:v>3500000</c:v>
                </c:pt>
                <c:pt idx="2112">
                  <c:v>8000000</c:v>
                </c:pt>
                <c:pt idx="2113">
                  <c:v>8000000</c:v>
                </c:pt>
                <c:pt idx="2114">
                  <c:v>40000000</c:v>
                </c:pt>
                <c:pt idx="2115">
                  <c:v>60000000</c:v>
                </c:pt>
                <c:pt idx="2116">
                  <c:v>2500000</c:v>
                </c:pt>
                <c:pt idx="2117">
                  <c:v>28000000</c:v>
                </c:pt>
                <c:pt idx="2118">
                  <c:v>32000000</c:v>
                </c:pt>
                <c:pt idx="2119">
                  <c:v>2000000</c:v>
                </c:pt>
                <c:pt idx="2120">
                  <c:v>60000000</c:v>
                </c:pt>
                <c:pt idx="2121">
                  <c:v>900000</c:v>
                </c:pt>
                <c:pt idx="2122">
                  <c:v>8500000</c:v>
                </c:pt>
                <c:pt idx="2123">
                  <c:v>500000</c:v>
                </c:pt>
                <c:pt idx="2124">
                  <c:v>60000000</c:v>
                </c:pt>
                <c:pt idx="2125">
                  <c:v>19000000</c:v>
                </c:pt>
                <c:pt idx="2126">
                  <c:v>4700000</c:v>
                </c:pt>
                <c:pt idx="2127">
                  <c:v>60000000</c:v>
                </c:pt>
                <c:pt idx="2128">
                  <c:v>35000000</c:v>
                </c:pt>
                <c:pt idx="2129">
                  <c:v>24000000</c:v>
                </c:pt>
                <c:pt idx="2130">
                  <c:v>20000000</c:v>
                </c:pt>
                <c:pt idx="2131">
                  <c:v>11000000</c:v>
                </c:pt>
                <c:pt idx="2132">
                  <c:v>48000000</c:v>
                </c:pt>
                <c:pt idx="2133">
                  <c:v>15000000</c:v>
                </c:pt>
                <c:pt idx="2134">
                  <c:v>12000000</c:v>
                </c:pt>
                <c:pt idx="2135">
                  <c:v>20000000</c:v>
                </c:pt>
                <c:pt idx="2136">
                  <c:v>230000</c:v>
                </c:pt>
                <c:pt idx="2137">
                  <c:v>6900000</c:v>
                </c:pt>
                <c:pt idx="2138">
                  <c:v>50000000</c:v>
                </c:pt>
                <c:pt idx="2139">
                  <c:v>40000000</c:v>
                </c:pt>
                <c:pt idx="2140">
                  <c:v>2500000</c:v>
                </c:pt>
                <c:pt idx="2141">
                  <c:v>20000000</c:v>
                </c:pt>
                <c:pt idx="2142">
                  <c:v>6500000</c:v>
                </c:pt>
                <c:pt idx="2143">
                  <c:v>32000000</c:v>
                </c:pt>
                <c:pt idx="2144">
                  <c:v>80000000</c:v>
                </c:pt>
                <c:pt idx="2145">
                  <c:v>30000000</c:v>
                </c:pt>
                <c:pt idx="2146">
                  <c:v>18000000</c:v>
                </c:pt>
                <c:pt idx="2147">
                  <c:v>35000000</c:v>
                </c:pt>
                <c:pt idx="2148">
                  <c:v>25000000</c:v>
                </c:pt>
                <c:pt idx="2149">
                  <c:v>7500000</c:v>
                </c:pt>
                <c:pt idx="2150">
                  <c:v>40000000</c:v>
                </c:pt>
                <c:pt idx="2151">
                  <c:v>21000000</c:v>
                </c:pt>
                <c:pt idx="2152">
                  <c:v>16500000</c:v>
                </c:pt>
                <c:pt idx="2153">
                  <c:v>13000000</c:v>
                </c:pt>
                <c:pt idx="2154">
                  <c:v>80000000</c:v>
                </c:pt>
                <c:pt idx="2155">
                  <c:v>15000000</c:v>
                </c:pt>
                <c:pt idx="2156">
                  <c:v>500000</c:v>
                </c:pt>
                <c:pt idx="2157">
                  <c:v>22000000</c:v>
                </c:pt>
                <c:pt idx="2158">
                  <c:v>12000000</c:v>
                </c:pt>
                <c:pt idx="2159">
                  <c:v>312000</c:v>
                </c:pt>
                <c:pt idx="2160">
                  <c:v>3000000</c:v>
                </c:pt>
                <c:pt idx="2161">
                  <c:v>80000000</c:v>
                </c:pt>
                <c:pt idx="2162">
                  <c:v>50000000</c:v>
                </c:pt>
                <c:pt idx="2163">
                  <c:v>43000000</c:v>
                </c:pt>
                <c:pt idx="2164">
                  <c:v>60000000</c:v>
                </c:pt>
                <c:pt idx="2165">
                  <c:v>50000000</c:v>
                </c:pt>
                <c:pt idx="2166">
                  <c:v>14000000</c:v>
                </c:pt>
                <c:pt idx="2167">
                  <c:v>30000000</c:v>
                </c:pt>
                <c:pt idx="2168">
                  <c:v>31000000</c:v>
                </c:pt>
                <c:pt idx="2169">
                  <c:v>58000000</c:v>
                </c:pt>
                <c:pt idx="2170">
                  <c:v>7000000</c:v>
                </c:pt>
                <c:pt idx="2171">
                  <c:v>8000000</c:v>
                </c:pt>
                <c:pt idx="2172">
                  <c:v>12000000</c:v>
                </c:pt>
                <c:pt idx="2173">
                  <c:v>18000000</c:v>
                </c:pt>
                <c:pt idx="2174">
                  <c:v>20000000</c:v>
                </c:pt>
                <c:pt idx="2175">
                  <c:v>28000000</c:v>
                </c:pt>
                <c:pt idx="2176">
                  <c:v>15000000</c:v>
                </c:pt>
                <c:pt idx="2177">
                  <c:v>40000000</c:v>
                </c:pt>
                <c:pt idx="2178">
                  <c:v>20000000</c:v>
                </c:pt>
                <c:pt idx="2179">
                  <c:v>14000000</c:v>
                </c:pt>
                <c:pt idx="2180">
                  <c:v>18000000</c:v>
                </c:pt>
                <c:pt idx="2181">
                  <c:v>500000</c:v>
                </c:pt>
                <c:pt idx="2182">
                  <c:v>26000000</c:v>
                </c:pt>
                <c:pt idx="2183">
                  <c:v>17000000</c:v>
                </c:pt>
                <c:pt idx="2184">
                  <c:v>26000000</c:v>
                </c:pt>
                <c:pt idx="2185">
                  <c:v>60000000</c:v>
                </c:pt>
                <c:pt idx="2186">
                  <c:v>5000000</c:v>
                </c:pt>
                <c:pt idx="2187">
                  <c:v>35000000</c:v>
                </c:pt>
                <c:pt idx="2188">
                  <c:v>19800000</c:v>
                </c:pt>
                <c:pt idx="2189">
                  <c:v>19900000</c:v>
                </c:pt>
                <c:pt idx="2190">
                  <c:v>9000000</c:v>
                </c:pt>
                <c:pt idx="2191">
                  <c:v>12000000</c:v>
                </c:pt>
                <c:pt idx="2192">
                  <c:v>18000000</c:v>
                </c:pt>
                <c:pt idx="2193">
                  <c:v>6000000</c:v>
                </c:pt>
                <c:pt idx="2194">
                  <c:v>8000000</c:v>
                </c:pt>
                <c:pt idx="2195">
                  <c:v>55000000</c:v>
                </c:pt>
                <c:pt idx="2196">
                  <c:v>30000000</c:v>
                </c:pt>
                <c:pt idx="2197">
                  <c:v>22000000</c:v>
                </c:pt>
                <c:pt idx="2198">
                  <c:v>17000000</c:v>
                </c:pt>
                <c:pt idx="2199">
                  <c:v>22000000</c:v>
                </c:pt>
                <c:pt idx="2200">
                  <c:v>30000000</c:v>
                </c:pt>
                <c:pt idx="2201">
                  <c:v>6000000</c:v>
                </c:pt>
                <c:pt idx="2202">
                  <c:v>1000000</c:v>
                </c:pt>
                <c:pt idx="2203">
                  <c:v>28000000</c:v>
                </c:pt>
                <c:pt idx="2204">
                  <c:v>48000000</c:v>
                </c:pt>
                <c:pt idx="2205">
                  <c:v>8000000</c:v>
                </c:pt>
                <c:pt idx="2206">
                  <c:v>4000000</c:v>
                </c:pt>
                <c:pt idx="2207">
                  <c:v>20000000</c:v>
                </c:pt>
                <c:pt idx="2208">
                  <c:v>6000000</c:v>
                </c:pt>
                <c:pt idx="2209">
                  <c:v>35000000</c:v>
                </c:pt>
                <c:pt idx="2210">
                  <c:v>12000000</c:v>
                </c:pt>
                <c:pt idx="2211">
                  <c:v>60000000</c:v>
                </c:pt>
                <c:pt idx="2212">
                  <c:v>35000000</c:v>
                </c:pt>
                <c:pt idx="2213">
                  <c:v>4500000</c:v>
                </c:pt>
                <c:pt idx="2214">
                  <c:v>60000000</c:v>
                </c:pt>
                <c:pt idx="2215">
                  <c:v>1500000</c:v>
                </c:pt>
                <c:pt idx="2216">
                  <c:v>90000000</c:v>
                </c:pt>
                <c:pt idx="2217">
                  <c:v>25000000</c:v>
                </c:pt>
                <c:pt idx="2218">
                  <c:v>70000000</c:v>
                </c:pt>
                <c:pt idx="2219">
                  <c:v>10000000</c:v>
                </c:pt>
                <c:pt idx="2220">
                  <c:v>37000000</c:v>
                </c:pt>
                <c:pt idx="2221">
                  <c:v>3200000</c:v>
                </c:pt>
                <c:pt idx="2222">
                  <c:v>1500000</c:v>
                </c:pt>
                <c:pt idx="2223">
                  <c:v>33000000</c:v>
                </c:pt>
                <c:pt idx="2224">
                  <c:v>26000000</c:v>
                </c:pt>
                <c:pt idx="2225">
                  <c:v>50100000</c:v>
                </c:pt>
                <c:pt idx="2226">
                  <c:v>30250000</c:v>
                </c:pt>
                <c:pt idx="2227">
                  <c:v>35000000</c:v>
                </c:pt>
                <c:pt idx="2228">
                  <c:v>40000000</c:v>
                </c:pt>
                <c:pt idx="2229">
                  <c:v>28000000</c:v>
                </c:pt>
                <c:pt idx="2230">
                  <c:v>30000000</c:v>
                </c:pt>
                <c:pt idx="2231">
                  <c:v>35000000</c:v>
                </c:pt>
                <c:pt idx="2232">
                  <c:v>65000000</c:v>
                </c:pt>
                <c:pt idx="2233">
                  <c:v>55000000</c:v>
                </c:pt>
                <c:pt idx="2234">
                  <c:v>25000000</c:v>
                </c:pt>
                <c:pt idx="2235">
                  <c:v>46000000</c:v>
                </c:pt>
                <c:pt idx="2236">
                  <c:v>20000000</c:v>
                </c:pt>
                <c:pt idx="2237">
                  <c:v>25000000</c:v>
                </c:pt>
                <c:pt idx="2238">
                  <c:v>35000000</c:v>
                </c:pt>
                <c:pt idx="2239">
                  <c:v>5000000</c:v>
                </c:pt>
                <c:pt idx="2240">
                  <c:v>20000000</c:v>
                </c:pt>
                <c:pt idx="2241">
                  <c:v>25000000</c:v>
                </c:pt>
                <c:pt idx="2242">
                  <c:v>20000000</c:v>
                </c:pt>
                <c:pt idx="2243">
                  <c:v>20000000</c:v>
                </c:pt>
                <c:pt idx="2244">
                  <c:v>7000000</c:v>
                </c:pt>
                <c:pt idx="2245">
                  <c:v>18000000</c:v>
                </c:pt>
                <c:pt idx="2246">
                  <c:v>14000000</c:v>
                </c:pt>
                <c:pt idx="2247">
                  <c:v>10000000</c:v>
                </c:pt>
                <c:pt idx="2248">
                  <c:v>30000000</c:v>
                </c:pt>
                <c:pt idx="2249">
                  <c:v>50000000</c:v>
                </c:pt>
                <c:pt idx="2250">
                  <c:v>11000000</c:v>
                </c:pt>
                <c:pt idx="2251">
                  <c:v>22000000</c:v>
                </c:pt>
                <c:pt idx="2252">
                  <c:v>35000000</c:v>
                </c:pt>
                <c:pt idx="2253">
                  <c:v>12000000</c:v>
                </c:pt>
                <c:pt idx="2254">
                  <c:v>27000000</c:v>
                </c:pt>
                <c:pt idx="2255">
                  <c:v>80000000</c:v>
                </c:pt>
                <c:pt idx="2256">
                  <c:v>50000000</c:v>
                </c:pt>
                <c:pt idx="2257">
                  <c:v>2000000</c:v>
                </c:pt>
                <c:pt idx="2258">
                  <c:v>65000000</c:v>
                </c:pt>
                <c:pt idx="2259">
                  <c:v>52000000</c:v>
                </c:pt>
                <c:pt idx="2260">
                  <c:v>6000000</c:v>
                </c:pt>
                <c:pt idx="2261">
                  <c:v>2000000</c:v>
                </c:pt>
                <c:pt idx="2262">
                  <c:v>3500000</c:v>
                </c:pt>
                <c:pt idx="2263">
                  <c:v>14000000</c:v>
                </c:pt>
                <c:pt idx="2264">
                  <c:v>6000000</c:v>
                </c:pt>
                <c:pt idx="2265">
                  <c:v>24000000</c:v>
                </c:pt>
                <c:pt idx="2266">
                  <c:v>20000000</c:v>
                </c:pt>
                <c:pt idx="2267">
                  <c:v>16000000</c:v>
                </c:pt>
                <c:pt idx="2268">
                  <c:v>20000000</c:v>
                </c:pt>
                <c:pt idx="2269">
                  <c:v>6000000</c:v>
                </c:pt>
                <c:pt idx="2270">
                  <c:v>2800000</c:v>
                </c:pt>
                <c:pt idx="2271">
                  <c:v>30000000</c:v>
                </c:pt>
                <c:pt idx="2272">
                  <c:v>13000000</c:v>
                </c:pt>
                <c:pt idx="2273">
                  <c:v>19000000</c:v>
                </c:pt>
                <c:pt idx="2274">
                  <c:v>70000000</c:v>
                </c:pt>
                <c:pt idx="2275">
                  <c:v>45000000</c:v>
                </c:pt>
                <c:pt idx="2276">
                  <c:v>12000000</c:v>
                </c:pt>
                <c:pt idx="2277">
                  <c:v>40000000</c:v>
                </c:pt>
                <c:pt idx="2278">
                  <c:v>20000000</c:v>
                </c:pt>
                <c:pt idx="2279">
                  <c:v>22000000</c:v>
                </c:pt>
                <c:pt idx="2280">
                  <c:v>55000000</c:v>
                </c:pt>
                <c:pt idx="2281">
                  <c:v>15000000</c:v>
                </c:pt>
                <c:pt idx="2282">
                  <c:v>16000000</c:v>
                </c:pt>
                <c:pt idx="2283">
                  <c:v>850000</c:v>
                </c:pt>
                <c:pt idx="2284">
                  <c:v>50000000</c:v>
                </c:pt>
                <c:pt idx="2285">
                  <c:v>17000000</c:v>
                </c:pt>
                <c:pt idx="2286">
                  <c:v>6000000</c:v>
                </c:pt>
                <c:pt idx="2287">
                  <c:v>6000000</c:v>
                </c:pt>
                <c:pt idx="2288">
                  <c:v>11000000</c:v>
                </c:pt>
                <c:pt idx="2289">
                  <c:v>40000000</c:v>
                </c:pt>
                <c:pt idx="2290">
                  <c:v>28000000</c:v>
                </c:pt>
                <c:pt idx="2291">
                  <c:v>24000000</c:v>
                </c:pt>
                <c:pt idx="2292">
                  <c:v>23000000</c:v>
                </c:pt>
                <c:pt idx="2293">
                  <c:v>32000000</c:v>
                </c:pt>
                <c:pt idx="2294">
                  <c:v>15000000</c:v>
                </c:pt>
                <c:pt idx="2295">
                  <c:v>55000000</c:v>
                </c:pt>
                <c:pt idx="2296">
                  <c:v>8000000</c:v>
                </c:pt>
                <c:pt idx="2297">
                  <c:v>30000000</c:v>
                </c:pt>
                <c:pt idx="2298">
                  <c:v>18000000</c:v>
                </c:pt>
                <c:pt idx="2299">
                  <c:v>1200000</c:v>
                </c:pt>
                <c:pt idx="2300">
                  <c:v>40000000</c:v>
                </c:pt>
                <c:pt idx="2301">
                  <c:v>30000000</c:v>
                </c:pt>
                <c:pt idx="2302">
                  <c:v>20000000</c:v>
                </c:pt>
                <c:pt idx="2303">
                  <c:v>12000000</c:v>
                </c:pt>
                <c:pt idx="2304">
                  <c:v>52000000</c:v>
                </c:pt>
                <c:pt idx="2305">
                  <c:v>55000000</c:v>
                </c:pt>
                <c:pt idx="2306">
                  <c:v>25000000</c:v>
                </c:pt>
                <c:pt idx="2307">
                  <c:v>10000</c:v>
                </c:pt>
                <c:pt idx="2308">
                  <c:v>20000000</c:v>
                </c:pt>
                <c:pt idx="2309">
                  <c:v>35000000</c:v>
                </c:pt>
                <c:pt idx="2310">
                  <c:v>34000000</c:v>
                </c:pt>
                <c:pt idx="2311">
                  <c:v>38000000</c:v>
                </c:pt>
                <c:pt idx="2312">
                  <c:v>16500000</c:v>
                </c:pt>
                <c:pt idx="2313">
                  <c:v>6800000</c:v>
                </c:pt>
                <c:pt idx="2314">
                  <c:v>7000000</c:v>
                </c:pt>
                <c:pt idx="2315">
                  <c:v>35000000</c:v>
                </c:pt>
                <c:pt idx="2316">
                  <c:v>21000000</c:v>
                </c:pt>
                <c:pt idx="2317">
                  <c:v>40000000</c:v>
                </c:pt>
                <c:pt idx="2318">
                  <c:v>2000000</c:v>
                </c:pt>
                <c:pt idx="2319">
                  <c:v>3000000</c:v>
                </c:pt>
                <c:pt idx="2320">
                  <c:v>900000</c:v>
                </c:pt>
                <c:pt idx="2321">
                  <c:v>8000000</c:v>
                </c:pt>
                <c:pt idx="2322">
                  <c:v>55000000</c:v>
                </c:pt>
                <c:pt idx="2323">
                  <c:v>11500000</c:v>
                </c:pt>
                <c:pt idx="2324">
                  <c:v>35000000</c:v>
                </c:pt>
                <c:pt idx="2325">
                  <c:v>35000000</c:v>
                </c:pt>
                <c:pt idx="2326">
                  <c:v>26000000</c:v>
                </c:pt>
                <c:pt idx="2327">
                  <c:v>35000000</c:v>
                </c:pt>
                <c:pt idx="2328">
                  <c:v>65000000</c:v>
                </c:pt>
                <c:pt idx="2329">
                  <c:v>10000000</c:v>
                </c:pt>
                <c:pt idx="2330">
                  <c:v>35000000</c:v>
                </c:pt>
                <c:pt idx="2331">
                  <c:v>2000000</c:v>
                </c:pt>
                <c:pt idx="2332">
                  <c:v>7500000</c:v>
                </c:pt>
                <c:pt idx="2333">
                  <c:v>40000000</c:v>
                </c:pt>
                <c:pt idx="2334">
                  <c:v>8000000</c:v>
                </c:pt>
                <c:pt idx="2335">
                  <c:v>37000000</c:v>
                </c:pt>
                <c:pt idx="2336">
                  <c:v>17500000</c:v>
                </c:pt>
                <c:pt idx="2337">
                  <c:v>30000000</c:v>
                </c:pt>
                <c:pt idx="2338">
                  <c:v>5000000</c:v>
                </c:pt>
                <c:pt idx="2339">
                  <c:v>12000000</c:v>
                </c:pt>
                <c:pt idx="2340">
                  <c:v>1500000</c:v>
                </c:pt>
                <c:pt idx="2341">
                  <c:v>5000000</c:v>
                </c:pt>
                <c:pt idx="2342">
                  <c:v>4000000</c:v>
                </c:pt>
                <c:pt idx="2343">
                  <c:v>123000000</c:v>
                </c:pt>
                <c:pt idx="2344">
                  <c:v>38000000</c:v>
                </c:pt>
                <c:pt idx="2345">
                  <c:v>27000000</c:v>
                </c:pt>
                <c:pt idx="2346">
                  <c:v>7000000</c:v>
                </c:pt>
                <c:pt idx="2347">
                  <c:v>24000000</c:v>
                </c:pt>
                <c:pt idx="2348">
                  <c:v>15000000</c:v>
                </c:pt>
                <c:pt idx="2349">
                  <c:v>22000000</c:v>
                </c:pt>
                <c:pt idx="2350">
                  <c:v>25000000</c:v>
                </c:pt>
                <c:pt idx="2351">
                  <c:v>1200000</c:v>
                </c:pt>
                <c:pt idx="2352">
                  <c:v>21000000</c:v>
                </c:pt>
                <c:pt idx="2353">
                  <c:v>4000000</c:v>
                </c:pt>
                <c:pt idx="2354">
                  <c:v>20000000</c:v>
                </c:pt>
                <c:pt idx="2355">
                  <c:v>26000000</c:v>
                </c:pt>
                <c:pt idx="2356">
                  <c:v>40000000</c:v>
                </c:pt>
                <c:pt idx="2357">
                  <c:v>54000000</c:v>
                </c:pt>
                <c:pt idx="2358">
                  <c:v>30000000</c:v>
                </c:pt>
                <c:pt idx="2359">
                  <c:v>8000000</c:v>
                </c:pt>
                <c:pt idx="2360">
                  <c:v>20000000</c:v>
                </c:pt>
                <c:pt idx="2361">
                  <c:v>15000000</c:v>
                </c:pt>
                <c:pt idx="2362">
                  <c:v>7000000</c:v>
                </c:pt>
                <c:pt idx="2363">
                  <c:v>36000000</c:v>
                </c:pt>
                <c:pt idx="2364">
                  <c:v>4000000</c:v>
                </c:pt>
                <c:pt idx="2365">
                  <c:v>5300000</c:v>
                </c:pt>
                <c:pt idx="2366">
                  <c:v>8000000</c:v>
                </c:pt>
                <c:pt idx="2367">
                  <c:v>30000000</c:v>
                </c:pt>
                <c:pt idx="2368">
                  <c:v>8000000</c:v>
                </c:pt>
                <c:pt idx="2369">
                  <c:v>70000000</c:v>
                </c:pt>
                <c:pt idx="2370">
                  <c:v>30000000</c:v>
                </c:pt>
                <c:pt idx="2371">
                  <c:v>15000000</c:v>
                </c:pt>
                <c:pt idx="2372">
                  <c:v>37000000</c:v>
                </c:pt>
                <c:pt idx="2373">
                  <c:v>777000</c:v>
                </c:pt>
                <c:pt idx="2374">
                  <c:v>13000000</c:v>
                </c:pt>
                <c:pt idx="2375">
                  <c:v>3500159</c:v>
                </c:pt>
                <c:pt idx="2376">
                  <c:v>35000000</c:v>
                </c:pt>
                <c:pt idx="2377">
                  <c:v>15000000</c:v>
                </c:pt>
                <c:pt idx="2378">
                  <c:v>15000000</c:v>
                </c:pt>
                <c:pt idx="2379">
                  <c:v>11000000</c:v>
                </c:pt>
                <c:pt idx="2380">
                  <c:v>16000000</c:v>
                </c:pt>
                <c:pt idx="2381">
                  <c:v>6600000</c:v>
                </c:pt>
                <c:pt idx="2382">
                  <c:v>30000000</c:v>
                </c:pt>
                <c:pt idx="2383">
                  <c:v>28000000</c:v>
                </c:pt>
                <c:pt idx="2384">
                  <c:v>40000000</c:v>
                </c:pt>
                <c:pt idx="2385">
                  <c:v>17000000</c:v>
                </c:pt>
                <c:pt idx="2386">
                  <c:v>35000000</c:v>
                </c:pt>
                <c:pt idx="2387">
                  <c:v>50000000</c:v>
                </c:pt>
                <c:pt idx="2388">
                  <c:v>6000000</c:v>
                </c:pt>
                <c:pt idx="2389">
                  <c:v>44000000</c:v>
                </c:pt>
                <c:pt idx="2390">
                  <c:v>4000000</c:v>
                </c:pt>
                <c:pt idx="2391">
                  <c:v>17000000</c:v>
                </c:pt>
                <c:pt idx="2392">
                  <c:v>50000000</c:v>
                </c:pt>
                <c:pt idx="2393">
                  <c:v>12000000</c:v>
                </c:pt>
                <c:pt idx="2394">
                  <c:v>250000</c:v>
                </c:pt>
                <c:pt idx="2395">
                  <c:v>45000000</c:v>
                </c:pt>
                <c:pt idx="2396">
                  <c:v>60000000</c:v>
                </c:pt>
                <c:pt idx="2397">
                  <c:v>100000000</c:v>
                </c:pt>
                <c:pt idx="2398">
                  <c:v>16000000</c:v>
                </c:pt>
                <c:pt idx="2399">
                  <c:v>20000000</c:v>
                </c:pt>
                <c:pt idx="2400">
                  <c:v>40000000</c:v>
                </c:pt>
                <c:pt idx="2401">
                  <c:v>20000000</c:v>
                </c:pt>
                <c:pt idx="2402">
                  <c:v>13000000</c:v>
                </c:pt>
                <c:pt idx="2403">
                  <c:v>84450000</c:v>
                </c:pt>
                <c:pt idx="2404">
                  <c:v>4000000</c:v>
                </c:pt>
                <c:pt idx="2405">
                  <c:v>56000000</c:v>
                </c:pt>
                <c:pt idx="2406">
                  <c:v>38000000</c:v>
                </c:pt>
                <c:pt idx="2407">
                  <c:v>82000000</c:v>
                </c:pt>
                <c:pt idx="2408">
                  <c:v>11000000</c:v>
                </c:pt>
                <c:pt idx="2409">
                  <c:v>40000000</c:v>
                </c:pt>
                <c:pt idx="2410">
                  <c:v>18000000</c:v>
                </c:pt>
                <c:pt idx="2411">
                  <c:v>15000000</c:v>
                </c:pt>
                <c:pt idx="2412">
                  <c:v>23000000</c:v>
                </c:pt>
                <c:pt idx="2413">
                  <c:v>20000000</c:v>
                </c:pt>
                <c:pt idx="2414">
                  <c:v>60000000</c:v>
                </c:pt>
                <c:pt idx="2415">
                  <c:v>58000000</c:v>
                </c:pt>
                <c:pt idx="2416">
                  <c:v>20000000</c:v>
                </c:pt>
                <c:pt idx="2417">
                  <c:v>7000000</c:v>
                </c:pt>
                <c:pt idx="2418">
                  <c:v>40000000</c:v>
                </c:pt>
                <c:pt idx="2419">
                  <c:v>30000000</c:v>
                </c:pt>
                <c:pt idx="2420">
                  <c:v>62000000</c:v>
                </c:pt>
                <c:pt idx="2421">
                  <c:v>35000000</c:v>
                </c:pt>
                <c:pt idx="2422">
                  <c:v>16500000</c:v>
                </c:pt>
                <c:pt idx="2423">
                  <c:v>35000000</c:v>
                </c:pt>
                <c:pt idx="2424">
                  <c:v>14000000</c:v>
                </c:pt>
                <c:pt idx="2425">
                  <c:v>5000000</c:v>
                </c:pt>
                <c:pt idx="2426">
                  <c:v>14800000</c:v>
                </c:pt>
                <c:pt idx="2427">
                  <c:v>20000000</c:v>
                </c:pt>
                <c:pt idx="2428">
                  <c:v>60000000</c:v>
                </c:pt>
                <c:pt idx="2429">
                  <c:v>29000000</c:v>
                </c:pt>
                <c:pt idx="2430">
                  <c:v>24000000</c:v>
                </c:pt>
                <c:pt idx="2431">
                  <c:v>7500000</c:v>
                </c:pt>
                <c:pt idx="2432">
                  <c:v>20000000</c:v>
                </c:pt>
                <c:pt idx="2433">
                  <c:v>15000000</c:v>
                </c:pt>
                <c:pt idx="2434">
                  <c:v>3000000</c:v>
                </c:pt>
                <c:pt idx="2435">
                  <c:v>5500000</c:v>
                </c:pt>
                <c:pt idx="2436">
                  <c:v>42000000</c:v>
                </c:pt>
                <c:pt idx="2437">
                  <c:v>50000000</c:v>
                </c:pt>
                <c:pt idx="2438">
                  <c:v>40000000</c:v>
                </c:pt>
                <c:pt idx="2439">
                  <c:v>51000000</c:v>
                </c:pt>
                <c:pt idx="2440">
                  <c:v>70000000</c:v>
                </c:pt>
                <c:pt idx="2441">
                  <c:v>70000000</c:v>
                </c:pt>
                <c:pt idx="2442">
                  <c:v>25000000</c:v>
                </c:pt>
                <c:pt idx="2443">
                  <c:v>22000000</c:v>
                </c:pt>
                <c:pt idx="2444">
                  <c:v>5000000</c:v>
                </c:pt>
                <c:pt idx="2445">
                  <c:v>35000000</c:v>
                </c:pt>
                <c:pt idx="2446">
                  <c:v>40000000</c:v>
                </c:pt>
                <c:pt idx="2447">
                  <c:v>40000000</c:v>
                </c:pt>
                <c:pt idx="2448">
                  <c:v>4500000</c:v>
                </c:pt>
                <c:pt idx="2449">
                  <c:v>75000000</c:v>
                </c:pt>
                <c:pt idx="2450">
                  <c:v>80000000</c:v>
                </c:pt>
                <c:pt idx="2451">
                  <c:v>27000000</c:v>
                </c:pt>
                <c:pt idx="2452">
                  <c:v>25000000</c:v>
                </c:pt>
                <c:pt idx="2453">
                  <c:v>45000000</c:v>
                </c:pt>
                <c:pt idx="2454">
                  <c:v>40000000</c:v>
                </c:pt>
                <c:pt idx="2455">
                  <c:v>12000000</c:v>
                </c:pt>
                <c:pt idx="2456">
                  <c:v>15000000</c:v>
                </c:pt>
                <c:pt idx="2457">
                  <c:v>13000000</c:v>
                </c:pt>
                <c:pt idx="2458">
                  <c:v>20000000</c:v>
                </c:pt>
                <c:pt idx="2459">
                  <c:v>65000000</c:v>
                </c:pt>
                <c:pt idx="2460">
                  <c:v>53000000</c:v>
                </c:pt>
                <c:pt idx="2461">
                  <c:v>7000000</c:v>
                </c:pt>
                <c:pt idx="2462">
                  <c:v>50000000</c:v>
                </c:pt>
                <c:pt idx="2463">
                  <c:v>20000000</c:v>
                </c:pt>
                <c:pt idx="2464">
                  <c:v>30000000</c:v>
                </c:pt>
                <c:pt idx="2465">
                  <c:v>70000000</c:v>
                </c:pt>
                <c:pt idx="2466">
                  <c:v>25000000</c:v>
                </c:pt>
                <c:pt idx="2467">
                  <c:v>140000000</c:v>
                </c:pt>
                <c:pt idx="2468">
                  <c:v>55000000</c:v>
                </c:pt>
                <c:pt idx="2469">
                  <c:v>52000000</c:v>
                </c:pt>
                <c:pt idx="2470">
                  <c:v>12500000</c:v>
                </c:pt>
                <c:pt idx="2471">
                  <c:v>50000000</c:v>
                </c:pt>
                <c:pt idx="2472">
                  <c:v>9000000</c:v>
                </c:pt>
                <c:pt idx="2473">
                  <c:v>37000000</c:v>
                </c:pt>
                <c:pt idx="2474">
                  <c:v>18000000</c:v>
                </c:pt>
                <c:pt idx="2475">
                  <c:v>8550000</c:v>
                </c:pt>
                <c:pt idx="2476">
                  <c:v>28000000</c:v>
                </c:pt>
                <c:pt idx="2477">
                  <c:v>50000000</c:v>
                </c:pt>
                <c:pt idx="2478">
                  <c:v>20000000</c:v>
                </c:pt>
                <c:pt idx="2479">
                  <c:v>25000000</c:v>
                </c:pt>
                <c:pt idx="2480">
                  <c:v>65000000</c:v>
                </c:pt>
                <c:pt idx="2481">
                  <c:v>35000000</c:v>
                </c:pt>
                <c:pt idx="2482">
                  <c:v>85000000</c:v>
                </c:pt>
                <c:pt idx="2483">
                  <c:v>960000</c:v>
                </c:pt>
                <c:pt idx="2484">
                  <c:v>16000000</c:v>
                </c:pt>
                <c:pt idx="2485">
                  <c:v>11000000</c:v>
                </c:pt>
                <c:pt idx="2486">
                  <c:v>13000000</c:v>
                </c:pt>
                <c:pt idx="2487">
                  <c:v>2883848</c:v>
                </c:pt>
                <c:pt idx="2488">
                  <c:v>21000000</c:v>
                </c:pt>
                <c:pt idx="2489">
                  <c:v>30000000</c:v>
                </c:pt>
                <c:pt idx="2490">
                  <c:v>9000000</c:v>
                </c:pt>
                <c:pt idx="2491">
                  <c:v>35000000</c:v>
                </c:pt>
                <c:pt idx="2492">
                  <c:v>15000000</c:v>
                </c:pt>
                <c:pt idx="2493">
                  <c:v>26000000</c:v>
                </c:pt>
                <c:pt idx="2494">
                  <c:v>54000000</c:v>
                </c:pt>
                <c:pt idx="2495">
                  <c:v>120000000</c:v>
                </c:pt>
                <c:pt idx="2496">
                  <c:v>6500000</c:v>
                </c:pt>
                <c:pt idx="2497">
                  <c:v>35000000</c:v>
                </c:pt>
                <c:pt idx="2498">
                  <c:v>20000000</c:v>
                </c:pt>
                <c:pt idx="2499">
                  <c:v>77000000</c:v>
                </c:pt>
                <c:pt idx="2500">
                  <c:v>7000000</c:v>
                </c:pt>
                <c:pt idx="2501">
                  <c:v>55000000</c:v>
                </c:pt>
                <c:pt idx="2502">
                  <c:v>12000000</c:v>
                </c:pt>
                <c:pt idx="2503">
                  <c:v>21000000</c:v>
                </c:pt>
                <c:pt idx="2504">
                  <c:v>22000000</c:v>
                </c:pt>
                <c:pt idx="2505">
                  <c:v>42000000</c:v>
                </c:pt>
                <c:pt idx="2506">
                  <c:v>10000000</c:v>
                </c:pt>
                <c:pt idx="2507">
                  <c:v>12000000</c:v>
                </c:pt>
                <c:pt idx="2508">
                  <c:v>80000000</c:v>
                </c:pt>
                <c:pt idx="2509">
                  <c:v>57000000</c:v>
                </c:pt>
                <c:pt idx="2510">
                  <c:v>18000000</c:v>
                </c:pt>
                <c:pt idx="2511">
                  <c:v>35000000</c:v>
                </c:pt>
                <c:pt idx="2512">
                  <c:v>48000000</c:v>
                </c:pt>
                <c:pt idx="2513">
                  <c:v>6000000</c:v>
                </c:pt>
                <c:pt idx="2514">
                  <c:v>25000000</c:v>
                </c:pt>
                <c:pt idx="2515">
                  <c:v>17000000</c:v>
                </c:pt>
                <c:pt idx="2516">
                  <c:v>20000000</c:v>
                </c:pt>
                <c:pt idx="2517">
                  <c:v>15000000</c:v>
                </c:pt>
                <c:pt idx="2518">
                  <c:v>42000000</c:v>
                </c:pt>
                <c:pt idx="2519">
                  <c:v>24000000</c:v>
                </c:pt>
                <c:pt idx="2520">
                  <c:v>38000000</c:v>
                </c:pt>
                <c:pt idx="2521">
                  <c:v>50000000</c:v>
                </c:pt>
                <c:pt idx="2522">
                  <c:v>21000000</c:v>
                </c:pt>
                <c:pt idx="2523">
                  <c:v>10000000</c:v>
                </c:pt>
                <c:pt idx="2524">
                  <c:v>30000000</c:v>
                </c:pt>
                <c:pt idx="2525">
                  <c:v>60000000</c:v>
                </c:pt>
                <c:pt idx="2526">
                  <c:v>25000000</c:v>
                </c:pt>
                <c:pt idx="2527">
                  <c:v>14000000</c:v>
                </c:pt>
                <c:pt idx="2528">
                  <c:v>5000000</c:v>
                </c:pt>
                <c:pt idx="2529">
                  <c:v>68000000</c:v>
                </c:pt>
                <c:pt idx="2530">
                  <c:v>60000000</c:v>
                </c:pt>
                <c:pt idx="2531">
                  <c:v>58000000</c:v>
                </c:pt>
                <c:pt idx="2532">
                  <c:v>52000000</c:v>
                </c:pt>
                <c:pt idx="2533">
                  <c:v>70000000</c:v>
                </c:pt>
                <c:pt idx="2534">
                  <c:v>40000000</c:v>
                </c:pt>
                <c:pt idx="2535">
                  <c:v>16400000</c:v>
                </c:pt>
                <c:pt idx="2536">
                  <c:v>30000000</c:v>
                </c:pt>
                <c:pt idx="2537">
                  <c:v>40000000</c:v>
                </c:pt>
                <c:pt idx="2538">
                  <c:v>80000000</c:v>
                </c:pt>
                <c:pt idx="2539">
                  <c:v>60000000</c:v>
                </c:pt>
                <c:pt idx="2540">
                  <c:v>10000000</c:v>
                </c:pt>
                <c:pt idx="2541">
                  <c:v>40000000</c:v>
                </c:pt>
                <c:pt idx="2542">
                  <c:v>45000000</c:v>
                </c:pt>
                <c:pt idx="2543">
                  <c:v>26000000</c:v>
                </c:pt>
                <c:pt idx="2544">
                  <c:v>5500000</c:v>
                </c:pt>
                <c:pt idx="2545">
                  <c:v>35000000</c:v>
                </c:pt>
                <c:pt idx="2546">
                  <c:v>18000000</c:v>
                </c:pt>
                <c:pt idx="2547">
                  <c:v>32500000</c:v>
                </c:pt>
                <c:pt idx="2548">
                  <c:v>80000000</c:v>
                </c:pt>
                <c:pt idx="2549">
                  <c:v>30000000</c:v>
                </c:pt>
                <c:pt idx="2550">
                  <c:v>100000000</c:v>
                </c:pt>
                <c:pt idx="2551">
                  <c:v>25000000</c:v>
                </c:pt>
                <c:pt idx="2552">
                  <c:v>30000000</c:v>
                </c:pt>
                <c:pt idx="2553">
                  <c:v>150000000</c:v>
                </c:pt>
                <c:pt idx="2554">
                  <c:v>26000000</c:v>
                </c:pt>
                <c:pt idx="2555">
                  <c:v>3000000</c:v>
                </c:pt>
                <c:pt idx="2556">
                  <c:v>25000000</c:v>
                </c:pt>
                <c:pt idx="2557">
                  <c:v>45000000</c:v>
                </c:pt>
                <c:pt idx="2558">
                  <c:v>35000000</c:v>
                </c:pt>
                <c:pt idx="2559">
                  <c:v>10000000</c:v>
                </c:pt>
                <c:pt idx="2560">
                  <c:v>45000000</c:v>
                </c:pt>
                <c:pt idx="2561">
                  <c:v>40000000</c:v>
                </c:pt>
                <c:pt idx="2562">
                  <c:v>75000000</c:v>
                </c:pt>
                <c:pt idx="2563">
                  <c:v>24000000</c:v>
                </c:pt>
                <c:pt idx="2564">
                  <c:v>85000000</c:v>
                </c:pt>
                <c:pt idx="2565">
                  <c:v>50000000</c:v>
                </c:pt>
                <c:pt idx="2566">
                  <c:v>50000000</c:v>
                </c:pt>
                <c:pt idx="2567">
                  <c:v>6000000</c:v>
                </c:pt>
                <c:pt idx="2568">
                  <c:v>55000000</c:v>
                </c:pt>
                <c:pt idx="2569">
                  <c:v>50000000</c:v>
                </c:pt>
                <c:pt idx="2570">
                  <c:v>25000000</c:v>
                </c:pt>
                <c:pt idx="2571">
                  <c:v>65000000</c:v>
                </c:pt>
                <c:pt idx="2572">
                  <c:v>100000000</c:v>
                </c:pt>
                <c:pt idx="2573">
                  <c:v>20000000</c:v>
                </c:pt>
                <c:pt idx="2574">
                  <c:v>26000000</c:v>
                </c:pt>
                <c:pt idx="2575">
                  <c:v>5000000</c:v>
                </c:pt>
                <c:pt idx="2576">
                  <c:v>75000000</c:v>
                </c:pt>
                <c:pt idx="2577">
                  <c:v>6000000</c:v>
                </c:pt>
                <c:pt idx="2578">
                  <c:v>17000000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13000000</c:v>
                </c:pt>
                <c:pt idx="2582">
                  <c:v>3500000</c:v>
                </c:pt>
                <c:pt idx="2583">
                  <c:v>4000000</c:v>
                </c:pt>
                <c:pt idx="2584">
                  <c:v>8600000</c:v>
                </c:pt>
                <c:pt idx="2585">
                  <c:v>13200000</c:v>
                </c:pt>
                <c:pt idx="2586">
                  <c:v>500000</c:v>
                </c:pt>
                <c:pt idx="2587">
                  <c:v>30000000</c:v>
                </c:pt>
                <c:pt idx="2588">
                  <c:v>53000000</c:v>
                </c:pt>
                <c:pt idx="2589">
                  <c:v>9000000</c:v>
                </c:pt>
                <c:pt idx="2590">
                  <c:v>1066167</c:v>
                </c:pt>
                <c:pt idx="2591">
                  <c:v>695393</c:v>
                </c:pt>
                <c:pt idx="2592">
                  <c:v>500000</c:v>
                </c:pt>
                <c:pt idx="2593">
                  <c:v>4800000</c:v>
                </c:pt>
                <c:pt idx="2594">
                  <c:v>5000000</c:v>
                </c:pt>
                <c:pt idx="2595">
                  <c:v>15000000</c:v>
                </c:pt>
                <c:pt idx="2596">
                  <c:v>40000000</c:v>
                </c:pt>
                <c:pt idx="2597">
                  <c:v>500000</c:v>
                </c:pt>
                <c:pt idx="2598">
                  <c:v>12000000</c:v>
                </c:pt>
                <c:pt idx="2599">
                  <c:v>12000000</c:v>
                </c:pt>
                <c:pt idx="2600">
                  <c:v>450000</c:v>
                </c:pt>
                <c:pt idx="2601">
                  <c:v>15000000</c:v>
                </c:pt>
                <c:pt idx="2602">
                  <c:v>2300000</c:v>
                </c:pt>
                <c:pt idx="2603">
                  <c:v>5000000</c:v>
                </c:pt>
                <c:pt idx="2604">
                  <c:v>13000000</c:v>
                </c:pt>
                <c:pt idx="2605">
                  <c:v>3000000</c:v>
                </c:pt>
                <c:pt idx="2606">
                  <c:v>12000000</c:v>
                </c:pt>
                <c:pt idx="2607">
                  <c:v>5000000</c:v>
                </c:pt>
                <c:pt idx="2608">
                  <c:v>7000000</c:v>
                </c:pt>
                <c:pt idx="2609">
                  <c:v>500000</c:v>
                </c:pt>
                <c:pt idx="2610">
                  <c:v>8000000</c:v>
                </c:pt>
                <c:pt idx="2611">
                  <c:v>32000000</c:v>
                </c:pt>
                <c:pt idx="2612">
                  <c:v>25000000</c:v>
                </c:pt>
                <c:pt idx="2613">
                  <c:v>5000000</c:v>
                </c:pt>
                <c:pt idx="2614">
                  <c:v>2000000</c:v>
                </c:pt>
                <c:pt idx="2615">
                  <c:v>15000000</c:v>
                </c:pt>
                <c:pt idx="2616">
                  <c:v>10000000</c:v>
                </c:pt>
                <c:pt idx="2617">
                  <c:v>1000000</c:v>
                </c:pt>
                <c:pt idx="2618">
                  <c:v>15000000</c:v>
                </c:pt>
                <c:pt idx="2619">
                  <c:v>700000</c:v>
                </c:pt>
                <c:pt idx="2620">
                  <c:v>3500000</c:v>
                </c:pt>
                <c:pt idx="2621">
                  <c:v>500000</c:v>
                </c:pt>
                <c:pt idx="2622">
                  <c:v>33000000</c:v>
                </c:pt>
                <c:pt idx="2623">
                  <c:v>250000</c:v>
                </c:pt>
                <c:pt idx="2624">
                  <c:v>11000000</c:v>
                </c:pt>
                <c:pt idx="2625">
                  <c:v>27000000</c:v>
                </c:pt>
                <c:pt idx="2626">
                  <c:v>69000000</c:v>
                </c:pt>
                <c:pt idx="2627">
                  <c:v>8000000</c:v>
                </c:pt>
                <c:pt idx="2628">
                  <c:v>900000</c:v>
                </c:pt>
                <c:pt idx="2629">
                  <c:v>1500000</c:v>
                </c:pt>
                <c:pt idx="2630">
                  <c:v>1200000</c:v>
                </c:pt>
                <c:pt idx="2631">
                  <c:v>1900000</c:v>
                </c:pt>
                <c:pt idx="2632">
                  <c:v>27000000</c:v>
                </c:pt>
                <c:pt idx="2633">
                  <c:v>12500000</c:v>
                </c:pt>
                <c:pt idx="2634">
                  <c:v>15000000</c:v>
                </c:pt>
                <c:pt idx="2635">
                  <c:v>11000000</c:v>
                </c:pt>
                <c:pt idx="2636">
                  <c:v>12500000</c:v>
                </c:pt>
                <c:pt idx="2637">
                  <c:v>30300000</c:v>
                </c:pt>
                <c:pt idx="2638">
                  <c:v>22000000</c:v>
                </c:pt>
                <c:pt idx="2639">
                  <c:v>7500000</c:v>
                </c:pt>
                <c:pt idx="2640">
                  <c:v>22000000</c:v>
                </c:pt>
                <c:pt idx="2641">
                  <c:v>20000000</c:v>
                </c:pt>
                <c:pt idx="2642">
                  <c:v>42000000</c:v>
                </c:pt>
                <c:pt idx="2643">
                  <c:v>3000000</c:v>
                </c:pt>
                <c:pt idx="2644">
                  <c:v>27000000</c:v>
                </c:pt>
                <c:pt idx="2645">
                  <c:v>6800000</c:v>
                </c:pt>
                <c:pt idx="2646">
                  <c:v>3200000</c:v>
                </c:pt>
                <c:pt idx="2647">
                  <c:v>1500000</c:v>
                </c:pt>
                <c:pt idx="2648">
                  <c:v>20000000</c:v>
                </c:pt>
                <c:pt idx="2649">
                  <c:v>35000000</c:v>
                </c:pt>
                <c:pt idx="2650">
                  <c:v>7000000</c:v>
                </c:pt>
                <c:pt idx="2651">
                  <c:v>1300000</c:v>
                </c:pt>
                <c:pt idx="2652">
                  <c:v>5000000</c:v>
                </c:pt>
                <c:pt idx="2653">
                  <c:v>18000000</c:v>
                </c:pt>
                <c:pt idx="2654">
                  <c:v>60000000</c:v>
                </c:pt>
                <c:pt idx="2655">
                  <c:v>950000</c:v>
                </c:pt>
                <c:pt idx="2656">
                  <c:v>10000000</c:v>
                </c:pt>
                <c:pt idx="2657">
                  <c:v>12000000</c:v>
                </c:pt>
                <c:pt idx="2658">
                  <c:v>10000000</c:v>
                </c:pt>
                <c:pt idx="2659">
                  <c:v>2000000</c:v>
                </c:pt>
                <c:pt idx="2660">
                  <c:v>5000000</c:v>
                </c:pt>
                <c:pt idx="2661">
                  <c:v>70000000</c:v>
                </c:pt>
                <c:pt idx="2662">
                  <c:v>50000000</c:v>
                </c:pt>
                <c:pt idx="2663">
                  <c:v>4000000</c:v>
                </c:pt>
                <c:pt idx="2664">
                  <c:v>7500000</c:v>
                </c:pt>
                <c:pt idx="2665">
                  <c:v>20000000</c:v>
                </c:pt>
                <c:pt idx="2666">
                  <c:v>30000000</c:v>
                </c:pt>
                <c:pt idx="2667">
                  <c:v>30000000</c:v>
                </c:pt>
                <c:pt idx="2668">
                  <c:v>200000</c:v>
                </c:pt>
                <c:pt idx="2669">
                  <c:v>6000000</c:v>
                </c:pt>
                <c:pt idx="2670">
                  <c:v>9500000</c:v>
                </c:pt>
                <c:pt idx="2671">
                  <c:v>8000000</c:v>
                </c:pt>
                <c:pt idx="2672">
                  <c:v>40000000</c:v>
                </c:pt>
                <c:pt idx="2673">
                  <c:v>50000000</c:v>
                </c:pt>
                <c:pt idx="2674">
                  <c:v>25000000</c:v>
                </c:pt>
                <c:pt idx="2675">
                  <c:v>30000000</c:v>
                </c:pt>
                <c:pt idx="2676">
                  <c:v>60000000</c:v>
                </c:pt>
                <c:pt idx="2677">
                  <c:v>19000000</c:v>
                </c:pt>
                <c:pt idx="2678">
                  <c:v>910000</c:v>
                </c:pt>
                <c:pt idx="2679">
                  <c:v>4500000</c:v>
                </c:pt>
                <c:pt idx="2680">
                  <c:v>35000000</c:v>
                </c:pt>
                <c:pt idx="2681">
                  <c:v>7000000</c:v>
                </c:pt>
                <c:pt idx="2682">
                  <c:v>3000000</c:v>
                </c:pt>
                <c:pt idx="2683">
                  <c:v>7000000</c:v>
                </c:pt>
                <c:pt idx="2684">
                  <c:v>13000000</c:v>
                </c:pt>
                <c:pt idx="2685">
                  <c:v>22000000</c:v>
                </c:pt>
                <c:pt idx="2686">
                  <c:v>27000000</c:v>
                </c:pt>
                <c:pt idx="2687">
                  <c:v>26000000</c:v>
                </c:pt>
                <c:pt idx="2688">
                  <c:v>15000000</c:v>
                </c:pt>
                <c:pt idx="2689">
                  <c:v>20000000</c:v>
                </c:pt>
                <c:pt idx="2690">
                  <c:v>1000000</c:v>
                </c:pt>
                <c:pt idx="2691">
                  <c:v>25000000</c:v>
                </c:pt>
                <c:pt idx="2692">
                  <c:v>15000000</c:v>
                </c:pt>
                <c:pt idx="2693">
                  <c:v>6000000</c:v>
                </c:pt>
                <c:pt idx="2694">
                  <c:v>4200000000</c:v>
                </c:pt>
                <c:pt idx="2695">
                  <c:v>500000</c:v>
                </c:pt>
                <c:pt idx="2696">
                  <c:v>48000000</c:v>
                </c:pt>
                <c:pt idx="2697">
                  <c:v>2300000</c:v>
                </c:pt>
                <c:pt idx="2698">
                  <c:v>12000000</c:v>
                </c:pt>
                <c:pt idx="2699">
                  <c:v>50000000</c:v>
                </c:pt>
                <c:pt idx="2700">
                  <c:v>19000000</c:v>
                </c:pt>
                <c:pt idx="2701">
                  <c:v>48000000</c:v>
                </c:pt>
                <c:pt idx="2702">
                  <c:v>28000000</c:v>
                </c:pt>
                <c:pt idx="2703">
                  <c:v>10000000</c:v>
                </c:pt>
                <c:pt idx="2704">
                  <c:v>35000000</c:v>
                </c:pt>
                <c:pt idx="2705">
                  <c:v>1500000</c:v>
                </c:pt>
                <c:pt idx="2706">
                  <c:v>50000000</c:v>
                </c:pt>
                <c:pt idx="2707">
                  <c:v>15000000</c:v>
                </c:pt>
                <c:pt idx="2708">
                  <c:v>10000000</c:v>
                </c:pt>
                <c:pt idx="2709">
                  <c:v>6500000</c:v>
                </c:pt>
                <c:pt idx="2710">
                  <c:v>38000000</c:v>
                </c:pt>
                <c:pt idx="2711">
                  <c:v>42000000</c:v>
                </c:pt>
                <c:pt idx="2712">
                  <c:v>27000000</c:v>
                </c:pt>
                <c:pt idx="2713">
                  <c:v>50000000</c:v>
                </c:pt>
                <c:pt idx="2714">
                  <c:v>50000000</c:v>
                </c:pt>
                <c:pt idx="2715">
                  <c:v>24000000</c:v>
                </c:pt>
                <c:pt idx="2716">
                  <c:v>7000000</c:v>
                </c:pt>
                <c:pt idx="2717">
                  <c:v>20000000</c:v>
                </c:pt>
                <c:pt idx="2718">
                  <c:v>70000000</c:v>
                </c:pt>
                <c:pt idx="2719">
                  <c:v>17500000</c:v>
                </c:pt>
                <c:pt idx="2720">
                  <c:v>8000000</c:v>
                </c:pt>
                <c:pt idx="2721">
                  <c:v>36000000</c:v>
                </c:pt>
                <c:pt idx="2722">
                  <c:v>19000000</c:v>
                </c:pt>
                <c:pt idx="2723">
                  <c:v>85000000</c:v>
                </c:pt>
                <c:pt idx="2724">
                  <c:v>22000000</c:v>
                </c:pt>
                <c:pt idx="2725">
                  <c:v>21500000</c:v>
                </c:pt>
                <c:pt idx="2726">
                  <c:v>80000000</c:v>
                </c:pt>
                <c:pt idx="2727">
                  <c:v>8500000</c:v>
                </c:pt>
                <c:pt idx="2728">
                  <c:v>80000000</c:v>
                </c:pt>
                <c:pt idx="2729">
                  <c:v>21000000</c:v>
                </c:pt>
                <c:pt idx="2730">
                  <c:v>15000000</c:v>
                </c:pt>
                <c:pt idx="2731">
                  <c:v>38000000</c:v>
                </c:pt>
                <c:pt idx="2732">
                  <c:v>31000000</c:v>
                </c:pt>
                <c:pt idx="2733">
                  <c:v>15000000</c:v>
                </c:pt>
                <c:pt idx="2734">
                  <c:v>50000000</c:v>
                </c:pt>
                <c:pt idx="2735">
                  <c:v>37000000</c:v>
                </c:pt>
                <c:pt idx="2736">
                  <c:v>48000000</c:v>
                </c:pt>
                <c:pt idx="2737">
                  <c:v>40000000</c:v>
                </c:pt>
                <c:pt idx="2738">
                  <c:v>1000000</c:v>
                </c:pt>
                <c:pt idx="2739">
                  <c:v>25000000</c:v>
                </c:pt>
                <c:pt idx="2740">
                  <c:v>45000000</c:v>
                </c:pt>
                <c:pt idx="2741">
                  <c:v>25000000</c:v>
                </c:pt>
                <c:pt idx="2742">
                  <c:v>8000000</c:v>
                </c:pt>
                <c:pt idx="2743">
                  <c:v>4000000</c:v>
                </c:pt>
                <c:pt idx="2744">
                  <c:v>65000000</c:v>
                </c:pt>
                <c:pt idx="2745">
                  <c:v>10000000</c:v>
                </c:pt>
                <c:pt idx="2746">
                  <c:v>17000000</c:v>
                </c:pt>
                <c:pt idx="2747">
                  <c:v>12000000</c:v>
                </c:pt>
                <c:pt idx="2748">
                  <c:v>17000000</c:v>
                </c:pt>
                <c:pt idx="2749">
                  <c:v>15000000</c:v>
                </c:pt>
                <c:pt idx="2750">
                  <c:v>12000000</c:v>
                </c:pt>
                <c:pt idx="2751">
                  <c:v>50000000</c:v>
                </c:pt>
                <c:pt idx="2752">
                  <c:v>15000000</c:v>
                </c:pt>
                <c:pt idx="2753">
                  <c:v>20000000</c:v>
                </c:pt>
                <c:pt idx="2754">
                  <c:v>4500000</c:v>
                </c:pt>
                <c:pt idx="2755">
                  <c:v>11000000</c:v>
                </c:pt>
                <c:pt idx="2756">
                  <c:v>50000000</c:v>
                </c:pt>
                <c:pt idx="2757">
                  <c:v>25000000</c:v>
                </c:pt>
                <c:pt idx="2758">
                  <c:v>85000000</c:v>
                </c:pt>
                <c:pt idx="2759">
                  <c:v>25000000</c:v>
                </c:pt>
                <c:pt idx="2760">
                  <c:v>45000000</c:v>
                </c:pt>
                <c:pt idx="2761">
                  <c:v>35000000</c:v>
                </c:pt>
                <c:pt idx="2762">
                  <c:v>20000000</c:v>
                </c:pt>
                <c:pt idx="2763">
                  <c:v>1600000</c:v>
                </c:pt>
                <c:pt idx="2764">
                  <c:v>48000000</c:v>
                </c:pt>
                <c:pt idx="2765">
                  <c:v>58000000</c:v>
                </c:pt>
                <c:pt idx="2766">
                  <c:v>78000000</c:v>
                </c:pt>
                <c:pt idx="2767">
                  <c:v>45000000</c:v>
                </c:pt>
                <c:pt idx="2768">
                  <c:v>68000000</c:v>
                </c:pt>
                <c:pt idx="2769">
                  <c:v>30000000</c:v>
                </c:pt>
                <c:pt idx="2770">
                  <c:v>2100000</c:v>
                </c:pt>
                <c:pt idx="2771">
                  <c:v>75000000</c:v>
                </c:pt>
                <c:pt idx="2772">
                  <c:v>110000000</c:v>
                </c:pt>
                <c:pt idx="2773">
                  <c:v>11000000</c:v>
                </c:pt>
                <c:pt idx="2774">
                  <c:v>15000000</c:v>
                </c:pt>
                <c:pt idx="2775">
                  <c:v>33000000</c:v>
                </c:pt>
                <c:pt idx="2776">
                  <c:v>35000000</c:v>
                </c:pt>
                <c:pt idx="2777">
                  <c:v>80000000</c:v>
                </c:pt>
                <c:pt idx="2778">
                  <c:v>45000000</c:v>
                </c:pt>
                <c:pt idx="2779">
                  <c:v>16000000</c:v>
                </c:pt>
                <c:pt idx="2780">
                  <c:v>50000000</c:v>
                </c:pt>
                <c:pt idx="2781">
                  <c:v>30000000</c:v>
                </c:pt>
                <c:pt idx="2782">
                  <c:v>50000000</c:v>
                </c:pt>
                <c:pt idx="2783">
                  <c:v>50000000</c:v>
                </c:pt>
                <c:pt idx="2784">
                  <c:v>13500000</c:v>
                </c:pt>
                <c:pt idx="2785">
                  <c:v>17000000</c:v>
                </c:pt>
                <c:pt idx="2786">
                  <c:v>35000000</c:v>
                </c:pt>
                <c:pt idx="2787">
                  <c:v>3300000</c:v>
                </c:pt>
                <c:pt idx="2788">
                  <c:v>40000000</c:v>
                </c:pt>
                <c:pt idx="2789">
                  <c:v>50000000</c:v>
                </c:pt>
                <c:pt idx="2790">
                  <c:v>40000000</c:v>
                </c:pt>
                <c:pt idx="2791">
                  <c:v>1700000</c:v>
                </c:pt>
                <c:pt idx="2792">
                  <c:v>35000000</c:v>
                </c:pt>
                <c:pt idx="2793">
                  <c:v>25000000</c:v>
                </c:pt>
                <c:pt idx="2794">
                  <c:v>25000000</c:v>
                </c:pt>
                <c:pt idx="2795">
                  <c:v>19000000</c:v>
                </c:pt>
                <c:pt idx="2796">
                  <c:v>80000000</c:v>
                </c:pt>
                <c:pt idx="2797">
                  <c:v>40000000</c:v>
                </c:pt>
                <c:pt idx="2798">
                  <c:v>12800000</c:v>
                </c:pt>
                <c:pt idx="2799">
                  <c:v>15000000</c:v>
                </c:pt>
                <c:pt idx="2800">
                  <c:v>55000000</c:v>
                </c:pt>
                <c:pt idx="2801">
                  <c:v>45000000</c:v>
                </c:pt>
                <c:pt idx="2802">
                  <c:v>50000000</c:v>
                </c:pt>
                <c:pt idx="2803">
                  <c:v>45000000</c:v>
                </c:pt>
                <c:pt idx="2804">
                  <c:v>25000000</c:v>
                </c:pt>
                <c:pt idx="2805">
                  <c:v>22000000</c:v>
                </c:pt>
                <c:pt idx="2806">
                  <c:v>25000000</c:v>
                </c:pt>
                <c:pt idx="2807">
                  <c:v>25500000</c:v>
                </c:pt>
                <c:pt idx="2808">
                  <c:v>50000000</c:v>
                </c:pt>
                <c:pt idx="2809">
                  <c:v>40000000</c:v>
                </c:pt>
                <c:pt idx="2810">
                  <c:v>44000000</c:v>
                </c:pt>
                <c:pt idx="2811">
                  <c:v>40000000</c:v>
                </c:pt>
                <c:pt idx="2812">
                  <c:v>61000000</c:v>
                </c:pt>
                <c:pt idx="2813">
                  <c:v>37000000</c:v>
                </c:pt>
                <c:pt idx="2814">
                  <c:v>90000000</c:v>
                </c:pt>
                <c:pt idx="2815">
                  <c:v>6000000</c:v>
                </c:pt>
                <c:pt idx="2816">
                  <c:v>46000000</c:v>
                </c:pt>
                <c:pt idx="2817">
                  <c:v>12000000</c:v>
                </c:pt>
                <c:pt idx="2818">
                  <c:v>30000000</c:v>
                </c:pt>
                <c:pt idx="2819">
                  <c:v>90000000</c:v>
                </c:pt>
                <c:pt idx="2820">
                  <c:v>65000000</c:v>
                </c:pt>
                <c:pt idx="2821">
                  <c:v>54000000</c:v>
                </c:pt>
                <c:pt idx="2822">
                  <c:v>6000000</c:v>
                </c:pt>
                <c:pt idx="2823">
                  <c:v>8000000</c:v>
                </c:pt>
                <c:pt idx="2824">
                  <c:v>44000000</c:v>
                </c:pt>
                <c:pt idx="2825">
                  <c:v>60000000</c:v>
                </c:pt>
                <c:pt idx="2826">
                  <c:v>48000000</c:v>
                </c:pt>
                <c:pt idx="2827">
                  <c:v>100000000</c:v>
                </c:pt>
                <c:pt idx="2828">
                  <c:v>13000000</c:v>
                </c:pt>
                <c:pt idx="2829">
                  <c:v>30000000</c:v>
                </c:pt>
                <c:pt idx="2830">
                  <c:v>35000000</c:v>
                </c:pt>
                <c:pt idx="2831">
                  <c:v>5000000</c:v>
                </c:pt>
                <c:pt idx="2832">
                  <c:v>2500000</c:v>
                </c:pt>
                <c:pt idx="2833">
                  <c:v>8000000</c:v>
                </c:pt>
                <c:pt idx="2834">
                  <c:v>560000</c:v>
                </c:pt>
                <c:pt idx="2835">
                  <c:v>150000</c:v>
                </c:pt>
                <c:pt idx="2836">
                  <c:v>160000000</c:v>
                </c:pt>
                <c:pt idx="2837">
                  <c:v>450000</c:v>
                </c:pt>
                <c:pt idx="2838">
                  <c:v>9000000</c:v>
                </c:pt>
                <c:pt idx="2839">
                  <c:v>200000</c:v>
                </c:pt>
                <c:pt idx="2840">
                  <c:v>225000</c:v>
                </c:pt>
                <c:pt idx="2841">
                  <c:v>200000</c:v>
                </c:pt>
                <c:pt idx="2842">
                  <c:v>375000</c:v>
                </c:pt>
                <c:pt idx="2843">
                  <c:v>2500000</c:v>
                </c:pt>
                <c:pt idx="2844">
                  <c:v>500000</c:v>
                </c:pt>
                <c:pt idx="2845">
                  <c:v>1750211</c:v>
                </c:pt>
                <c:pt idx="2846">
                  <c:v>500000</c:v>
                </c:pt>
                <c:pt idx="2847">
                  <c:v>1100</c:v>
                </c:pt>
                <c:pt idx="2848">
                  <c:v>1000000</c:v>
                </c:pt>
                <c:pt idx="2849">
                  <c:v>160000</c:v>
                </c:pt>
                <c:pt idx="2850">
                  <c:v>400000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3000000</c:v>
                </c:pt>
                <c:pt idx="2854">
                  <c:v>12000000</c:v>
                </c:pt>
                <c:pt idx="2855">
                  <c:v>500000</c:v>
                </c:pt>
                <c:pt idx="2856">
                  <c:v>160000</c:v>
                </c:pt>
                <c:pt idx="2857">
                  <c:v>8000000</c:v>
                </c:pt>
                <c:pt idx="2858">
                  <c:v>1000000</c:v>
                </c:pt>
                <c:pt idx="2859">
                  <c:v>1200000</c:v>
                </c:pt>
                <c:pt idx="2860">
                  <c:v>2000000</c:v>
                </c:pt>
                <c:pt idx="2861">
                  <c:v>3500000</c:v>
                </c:pt>
                <c:pt idx="2862">
                  <c:v>300000</c:v>
                </c:pt>
                <c:pt idx="2863">
                  <c:v>2000000</c:v>
                </c:pt>
                <c:pt idx="2864">
                  <c:v>40000000</c:v>
                </c:pt>
                <c:pt idx="2865">
                  <c:v>10000000</c:v>
                </c:pt>
                <c:pt idx="2866">
                  <c:v>60000000</c:v>
                </c:pt>
                <c:pt idx="2867">
                  <c:v>2500000</c:v>
                </c:pt>
                <c:pt idx="2868">
                  <c:v>13000000</c:v>
                </c:pt>
                <c:pt idx="2869">
                  <c:v>6000000</c:v>
                </c:pt>
                <c:pt idx="2870">
                  <c:v>9000000</c:v>
                </c:pt>
                <c:pt idx="2871">
                  <c:v>700000</c:v>
                </c:pt>
                <c:pt idx="2872">
                  <c:v>600000</c:v>
                </c:pt>
                <c:pt idx="2873">
                  <c:v>45000000</c:v>
                </c:pt>
                <c:pt idx="2874">
                  <c:v>27000</c:v>
                </c:pt>
                <c:pt idx="2875">
                  <c:v>300000</c:v>
                </c:pt>
                <c:pt idx="2876">
                  <c:v>7000</c:v>
                </c:pt>
                <c:pt idx="2877">
                  <c:v>150000</c:v>
                </c:pt>
                <c:pt idx="2878">
                  <c:v>2700000</c:v>
                </c:pt>
                <c:pt idx="2879">
                  <c:v>427000</c:v>
                </c:pt>
                <c:pt idx="2880">
                  <c:v>200000</c:v>
                </c:pt>
                <c:pt idx="2881">
                  <c:v>10000000</c:v>
                </c:pt>
                <c:pt idx="2882">
                  <c:v>5000000</c:v>
                </c:pt>
                <c:pt idx="2883">
                  <c:v>46000</c:v>
                </c:pt>
                <c:pt idx="2884">
                  <c:v>55000000</c:v>
                </c:pt>
                <c:pt idx="2885">
                  <c:v>60000</c:v>
                </c:pt>
                <c:pt idx="2886">
                  <c:v>14000000</c:v>
                </c:pt>
                <c:pt idx="2887">
                  <c:v>180000</c:v>
                </c:pt>
                <c:pt idx="2888">
                  <c:v>8500000</c:v>
                </c:pt>
                <c:pt idx="2889">
                  <c:v>17000000</c:v>
                </c:pt>
                <c:pt idx="2890">
                  <c:v>500000</c:v>
                </c:pt>
                <c:pt idx="2891">
                  <c:v>1700000</c:v>
                </c:pt>
                <c:pt idx="2892">
                  <c:v>11400000</c:v>
                </c:pt>
                <c:pt idx="2893">
                  <c:v>2000000</c:v>
                </c:pt>
                <c:pt idx="2894">
                  <c:v>6000000</c:v>
                </c:pt>
                <c:pt idx="2895">
                  <c:v>17000000</c:v>
                </c:pt>
                <c:pt idx="2896">
                  <c:v>1800000</c:v>
                </c:pt>
                <c:pt idx="2897">
                  <c:v>1000000</c:v>
                </c:pt>
                <c:pt idx="2898">
                  <c:v>750000</c:v>
                </c:pt>
                <c:pt idx="2899">
                  <c:v>800000</c:v>
                </c:pt>
                <c:pt idx="2900">
                  <c:v>20000000</c:v>
                </c:pt>
                <c:pt idx="2901">
                  <c:v>1900000</c:v>
                </c:pt>
                <c:pt idx="2902">
                  <c:v>180000</c:v>
                </c:pt>
                <c:pt idx="2903">
                  <c:v>12000000</c:v>
                </c:pt>
                <c:pt idx="2904">
                  <c:v>16000000</c:v>
                </c:pt>
                <c:pt idx="2905">
                  <c:v>600000</c:v>
                </c:pt>
                <c:pt idx="2906">
                  <c:v>1000000</c:v>
                </c:pt>
                <c:pt idx="2907">
                  <c:v>2000000</c:v>
                </c:pt>
                <c:pt idx="2908">
                  <c:v>42000</c:v>
                </c:pt>
                <c:pt idx="2909">
                  <c:v>24000000</c:v>
                </c:pt>
                <c:pt idx="2910">
                  <c:v>250000</c:v>
                </c:pt>
                <c:pt idx="2911">
                  <c:v>5000000</c:v>
                </c:pt>
                <c:pt idx="2912">
                  <c:v>20000000</c:v>
                </c:pt>
                <c:pt idx="2913">
                  <c:v>400000</c:v>
                </c:pt>
                <c:pt idx="2914">
                  <c:v>2500000</c:v>
                </c:pt>
                <c:pt idx="2915">
                  <c:v>19000000</c:v>
                </c:pt>
                <c:pt idx="2916">
                  <c:v>10000</c:v>
                </c:pt>
                <c:pt idx="2917">
                  <c:v>8000000</c:v>
                </c:pt>
                <c:pt idx="2918">
                  <c:v>6000000</c:v>
                </c:pt>
                <c:pt idx="2919">
                  <c:v>2000000</c:v>
                </c:pt>
                <c:pt idx="2920">
                  <c:v>15000000</c:v>
                </c:pt>
                <c:pt idx="2921">
                  <c:v>3300000</c:v>
                </c:pt>
                <c:pt idx="2922">
                  <c:v>45000000</c:v>
                </c:pt>
                <c:pt idx="2923">
                  <c:v>1500000</c:v>
                </c:pt>
                <c:pt idx="2924">
                  <c:v>5000000</c:v>
                </c:pt>
                <c:pt idx="2925">
                  <c:v>1500000</c:v>
                </c:pt>
                <c:pt idx="2926">
                  <c:v>21000000</c:v>
                </c:pt>
                <c:pt idx="2927">
                  <c:v>900000</c:v>
                </c:pt>
                <c:pt idx="2928">
                  <c:v>16000000</c:v>
                </c:pt>
                <c:pt idx="2929">
                  <c:v>100000</c:v>
                </c:pt>
                <c:pt idx="2930">
                  <c:v>22000000</c:v>
                </c:pt>
                <c:pt idx="2931">
                  <c:v>2000000</c:v>
                </c:pt>
                <c:pt idx="2932">
                  <c:v>15000000</c:v>
                </c:pt>
                <c:pt idx="2933">
                  <c:v>35000000</c:v>
                </c:pt>
                <c:pt idx="2934">
                  <c:v>14000</c:v>
                </c:pt>
                <c:pt idx="2935">
                  <c:v>8000000</c:v>
                </c:pt>
                <c:pt idx="2936">
                  <c:v>1800000</c:v>
                </c:pt>
                <c:pt idx="2937">
                  <c:v>17500000</c:v>
                </c:pt>
                <c:pt idx="2938">
                  <c:v>7500000</c:v>
                </c:pt>
                <c:pt idx="2939">
                  <c:v>4000000</c:v>
                </c:pt>
                <c:pt idx="2940">
                  <c:v>500000</c:v>
                </c:pt>
                <c:pt idx="2941">
                  <c:v>15500000</c:v>
                </c:pt>
                <c:pt idx="2942">
                  <c:v>10000000</c:v>
                </c:pt>
                <c:pt idx="2943">
                  <c:v>5000000</c:v>
                </c:pt>
                <c:pt idx="2944">
                  <c:v>5000000</c:v>
                </c:pt>
                <c:pt idx="2945">
                  <c:v>300000</c:v>
                </c:pt>
                <c:pt idx="2946">
                  <c:v>25000000</c:v>
                </c:pt>
                <c:pt idx="2947">
                  <c:v>500000</c:v>
                </c:pt>
                <c:pt idx="2948">
                  <c:v>12500000</c:v>
                </c:pt>
                <c:pt idx="2949">
                  <c:v>29000000</c:v>
                </c:pt>
                <c:pt idx="2950">
                  <c:v>5000000</c:v>
                </c:pt>
                <c:pt idx="2951">
                  <c:v>3500000</c:v>
                </c:pt>
                <c:pt idx="2952">
                  <c:v>3000000</c:v>
                </c:pt>
                <c:pt idx="2953">
                  <c:v>4000000</c:v>
                </c:pt>
                <c:pt idx="2954">
                  <c:v>8500000</c:v>
                </c:pt>
                <c:pt idx="2955">
                  <c:v>10000000</c:v>
                </c:pt>
                <c:pt idx="2956">
                  <c:v>5000000</c:v>
                </c:pt>
                <c:pt idx="2957">
                  <c:v>160000</c:v>
                </c:pt>
                <c:pt idx="2958">
                  <c:v>5000000</c:v>
                </c:pt>
                <c:pt idx="2959">
                  <c:v>1400000</c:v>
                </c:pt>
                <c:pt idx="2960">
                  <c:v>1500000</c:v>
                </c:pt>
                <c:pt idx="2961">
                  <c:v>17000000</c:v>
                </c:pt>
                <c:pt idx="2962">
                  <c:v>825000</c:v>
                </c:pt>
                <c:pt idx="2963">
                  <c:v>8000000</c:v>
                </c:pt>
                <c:pt idx="2964">
                  <c:v>11000000</c:v>
                </c:pt>
                <c:pt idx="2965">
                  <c:v>15000000</c:v>
                </c:pt>
                <c:pt idx="2966">
                  <c:v>12000000</c:v>
                </c:pt>
                <c:pt idx="2967">
                  <c:v>20000000</c:v>
                </c:pt>
                <c:pt idx="2968">
                  <c:v>2000000</c:v>
                </c:pt>
                <c:pt idx="2969">
                  <c:v>3000000</c:v>
                </c:pt>
                <c:pt idx="2970">
                  <c:v>35000000</c:v>
                </c:pt>
                <c:pt idx="2971">
                  <c:v>6000000</c:v>
                </c:pt>
                <c:pt idx="2972">
                  <c:v>7000000</c:v>
                </c:pt>
                <c:pt idx="2973">
                  <c:v>45000000</c:v>
                </c:pt>
                <c:pt idx="2974">
                  <c:v>15500000</c:v>
                </c:pt>
                <c:pt idx="2975">
                  <c:v>2000000</c:v>
                </c:pt>
                <c:pt idx="2976">
                  <c:v>6500000</c:v>
                </c:pt>
                <c:pt idx="2977">
                  <c:v>8000000</c:v>
                </c:pt>
                <c:pt idx="2978">
                  <c:v>6000000</c:v>
                </c:pt>
                <c:pt idx="2979">
                  <c:v>1000000</c:v>
                </c:pt>
                <c:pt idx="2980">
                  <c:v>10500000</c:v>
                </c:pt>
                <c:pt idx="2981">
                  <c:v>28000000</c:v>
                </c:pt>
                <c:pt idx="2982">
                  <c:v>200000</c:v>
                </c:pt>
                <c:pt idx="2983">
                  <c:v>5000000</c:v>
                </c:pt>
                <c:pt idx="2984">
                  <c:v>9000000</c:v>
                </c:pt>
                <c:pt idx="2985">
                  <c:v>4600000</c:v>
                </c:pt>
                <c:pt idx="2986">
                  <c:v>5500000</c:v>
                </c:pt>
                <c:pt idx="2987">
                  <c:v>25000000</c:v>
                </c:pt>
                <c:pt idx="2988">
                  <c:v>7000000</c:v>
                </c:pt>
                <c:pt idx="2989">
                  <c:v>120000</c:v>
                </c:pt>
                <c:pt idx="2990">
                  <c:v>10000000</c:v>
                </c:pt>
                <c:pt idx="2991">
                  <c:v>18000000</c:v>
                </c:pt>
                <c:pt idx="2992">
                  <c:v>27000000</c:v>
                </c:pt>
                <c:pt idx="2993">
                  <c:v>32000000</c:v>
                </c:pt>
                <c:pt idx="2994">
                  <c:v>55000000</c:v>
                </c:pt>
                <c:pt idx="2995">
                  <c:v>23000000</c:v>
                </c:pt>
                <c:pt idx="2996">
                  <c:v>8000000</c:v>
                </c:pt>
                <c:pt idx="2997">
                  <c:v>650000</c:v>
                </c:pt>
                <c:pt idx="2998">
                  <c:v>23000000</c:v>
                </c:pt>
                <c:pt idx="2999">
                  <c:v>1500000</c:v>
                </c:pt>
                <c:pt idx="3000">
                  <c:v>7000000</c:v>
                </c:pt>
                <c:pt idx="3001">
                  <c:v>25000000</c:v>
                </c:pt>
                <c:pt idx="3002">
                  <c:v>5000000</c:v>
                </c:pt>
                <c:pt idx="3003">
                  <c:v>44000000</c:v>
                </c:pt>
                <c:pt idx="3004">
                  <c:v>13000000</c:v>
                </c:pt>
                <c:pt idx="3005">
                  <c:v>8000000</c:v>
                </c:pt>
                <c:pt idx="3006">
                  <c:v>4000000</c:v>
                </c:pt>
                <c:pt idx="3007">
                  <c:v>7000000</c:v>
                </c:pt>
                <c:pt idx="3008">
                  <c:v>6000000</c:v>
                </c:pt>
                <c:pt idx="3009">
                  <c:v>33000000</c:v>
                </c:pt>
                <c:pt idx="3010">
                  <c:v>12000000</c:v>
                </c:pt>
                <c:pt idx="3011">
                  <c:v>250000</c:v>
                </c:pt>
                <c:pt idx="3012">
                  <c:v>3800000</c:v>
                </c:pt>
                <c:pt idx="3013">
                  <c:v>40000000</c:v>
                </c:pt>
                <c:pt idx="3014">
                  <c:v>7000000</c:v>
                </c:pt>
                <c:pt idx="3015">
                  <c:v>15000000</c:v>
                </c:pt>
                <c:pt idx="3016">
                  <c:v>7000000</c:v>
                </c:pt>
                <c:pt idx="3017">
                  <c:v>4500000</c:v>
                </c:pt>
                <c:pt idx="3018">
                  <c:v>20000000</c:v>
                </c:pt>
                <c:pt idx="3019">
                  <c:v>25000000</c:v>
                </c:pt>
                <c:pt idx="3020">
                  <c:v>30000000</c:v>
                </c:pt>
                <c:pt idx="3021">
                  <c:v>3000000</c:v>
                </c:pt>
                <c:pt idx="3022">
                  <c:v>7500000</c:v>
                </c:pt>
                <c:pt idx="3023">
                  <c:v>30000000</c:v>
                </c:pt>
                <c:pt idx="3024">
                  <c:v>1200000</c:v>
                </c:pt>
                <c:pt idx="3025">
                  <c:v>1000000</c:v>
                </c:pt>
                <c:pt idx="3026">
                  <c:v>6500000</c:v>
                </c:pt>
                <c:pt idx="3027">
                  <c:v>1500000</c:v>
                </c:pt>
                <c:pt idx="3028">
                  <c:v>2500000</c:v>
                </c:pt>
                <c:pt idx="3029">
                  <c:v>22000000</c:v>
                </c:pt>
                <c:pt idx="3030">
                  <c:v>2000000</c:v>
                </c:pt>
                <c:pt idx="3031">
                  <c:v>1000000</c:v>
                </c:pt>
                <c:pt idx="3032">
                  <c:v>11000000</c:v>
                </c:pt>
                <c:pt idx="3033">
                  <c:v>31000000</c:v>
                </c:pt>
                <c:pt idx="3034">
                  <c:v>30000000</c:v>
                </c:pt>
                <c:pt idx="3035">
                  <c:v>6900000</c:v>
                </c:pt>
                <c:pt idx="3036">
                  <c:v>10000000</c:v>
                </c:pt>
                <c:pt idx="3037">
                  <c:v>4000000</c:v>
                </c:pt>
                <c:pt idx="3038">
                  <c:v>35000000</c:v>
                </c:pt>
                <c:pt idx="3039">
                  <c:v>6500000</c:v>
                </c:pt>
                <c:pt idx="3040">
                  <c:v>5000000</c:v>
                </c:pt>
                <c:pt idx="3041">
                  <c:v>15000000</c:v>
                </c:pt>
                <c:pt idx="3042">
                  <c:v>20000000</c:v>
                </c:pt>
                <c:pt idx="3043">
                  <c:v>200000</c:v>
                </c:pt>
                <c:pt idx="3044">
                  <c:v>12500000</c:v>
                </c:pt>
                <c:pt idx="3045">
                  <c:v>2500000</c:v>
                </c:pt>
                <c:pt idx="3046">
                  <c:v>25000000</c:v>
                </c:pt>
                <c:pt idx="3047">
                  <c:v>30000000</c:v>
                </c:pt>
                <c:pt idx="3048">
                  <c:v>30000000</c:v>
                </c:pt>
                <c:pt idx="3049">
                  <c:v>2400000</c:v>
                </c:pt>
                <c:pt idx="3050">
                  <c:v>6000000</c:v>
                </c:pt>
                <c:pt idx="3051">
                  <c:v>10000000</c:v>
                </c:pt>
                <c:pt idx="3052">
                  <c:v>38000000</c:v>
                </c:pt>
                <c:pt idx="3053">
                  <c:v>25000000</c:v>
                </c:pt>
                <c:pt idx="3054">
                  <c:v>40000000</c:v>
                </c:pt>
                <c:pt idx="3055">
                  <c:v>4500000</c:v>
                </c:pt>
                <c:pt idx="3056">
                  <c:v>2000000</c:v>
                </c:pt>
                <c:pt idx="3057">
                  <c:v>23000000</c:v>
                </c:pt>
                <c:pt idx="3058">
                  <c:v>13000000</c:v>
                </c:pt>
                <c:pt idx="3059">
                  <c:v>6000000</c:v>
                </c:pt>
                <c:pt idx="3060">
                  <c:v>15500000</c:v>
                </c:pt>
                <c:pt idx="3061">
                  <c:v>40000000</c:v>
                </c:pt>
                <c:pt idx="3062">
                  <c:v>30000000</c:v>
                </c:pt>
                <c:pt idx="3063">
                  <c:v>2000000</c:v>
                </c:pt>
                <c:pt idx="3064">
                  <c:v>15000000</c:v>
                </c:pt>
                <c:pt idx="3065">
                  <c:v>1900000</c:v>
                </c:pt>
                <c:pt idx="3066">
                  <c:v>200000</c:v>
                </c:pt>
                <c:pt idx="3067">
                  <c:v>4000000</c:v>
                </c:pt>
                <c:pt idx="3068">
                  <c:v>15000000</c:v>
                </c:pt>
                <c:pt idx="3069">
                  <c:v>4500000</c:v>
                </c:pt>
                <c:pt idx="3070">
                  <c:v>8000000</c:v>
                </c:pt>
                <c:pt idx="3071">
                  <c:v>30000000</c:v>
                </c:pt>
                <c:pt idx="3072">
                  <c:v>800000</c:v>
                </c:pt>
                <c:pt idx="3073">
                  <c:v>20000000</c:v>
                </c:pt>
                <c:pt idx="3074">
                  <c:v>60000000</c:v>
                </c:pt>
                <c:pt idx="3075">
                  <c:v>20000000</c:v>
                </c:pt>
                <c:pt idx="3076">
                  <c:v>22000000</c:v>
                </c:pt>
                <c:pt idx="3077">
                  <c:v>150000000</c:v>
                </c:pt>
                <c:pt idx="3078">
                  <c:v>11000000</c:v>
                </c:pt>
                <c:pt idx="3079">
                  <c:v>10000000</c:v>
                </c:pt>
                <c:pt idx="3080">
                  <c:v>2500000</c:v>
                </c:pt>
                <c:pt idx="3081">
                  <c:v>6000000</c:v>
                </c:pt>
                <c:pt idx="3082">
                  <c:v>6000000</c:v>
                </c:pt>
                <c:pt idx="3083">
                  <c:v>26000000</c:v>
                </c:pt>
                <c:pt idx="3084">
                  <c:v>80000000</c:v>
                </c:pt>
                <c:pt idx="3085">
                  <c:v>1000000</c:v>
                </c:pt>
                <c:pt idx="3086">
                  <c:v>30000000</c:v>
                </c:pt>
                <c:pt idx="3087">
                  <c:v>4500000</c:v>
                </c:pt>
                <c:pt idx="3088">
                  <c:v>2500000</c:v>
                </c:pt>
                <c:pt idx="3089">
                  <c:v>26000000</c:v>
                </c:pt>
                <c:pt idx="3090">
                  <c:v>95000000</c:v>
                </c:pt>
                <c:pt idx="3091">
                  <c:v>20000000</c:v>
                </c:pt>
                <c:pt idx="3092">
                  <c:v>2450000</c:v>
                </c:pt>
                <c:pt idx="3093">
                  <c:v>57000000</c:v>
                </c:pt>
                <c:pt idx="3094">
                  <c:v>22000000</c:v>
                </c:pt>
                <c:pt idx="3095">
                  <c:v>1300000</c:v>
                </c:pt>
                <c:pt idx="3096">
                  <c:v>1300000</c:v>
                </c:pt>
                <c:pt idx="3097">
                  <c:v>32000000</c:v>
                </c:pt>
                <c:pt idx="3098">
                  <c:v>15000000</c:v>
                </c:pt>
                <c:pt idx="3099">
                  <c:v>6500000</c:v>
                </c:pt>
                <c:pt idx="3100">
                  <c:v>3400000</c:v>
                </c:pt>
                <c:pt idx="3101">
                  <c:v>6500000</c:v>
                </c:pt>
                <c:pt idx="3102">
                  <c:v>5000000</c:v>
                </c:pt>
                <c:pt idx="3103">
                  <c:v>60000000</c:v>
                </c:pt>
                <c:pt idx="3104">
                  <c:v>31000000</c:v>
                </c:pt>
                <c:pt idx="3105">
                  <c:v>4000000</c:v>
                </c:pt>
                <c:pt idx="3106">
                  <c:v>36000000</c:v>
                </c:pt>
                <c:pt idx="3107">
                  <c:v>700000</c:v>
                </c:pt>
                <c:pt idx="3108">
                  <c:v>21000000</c:v>
                </c:pt>
                <c:pt idx="3109">
                  <c:v>7000000</c:v>
                </c:pt>
                <c:pt idx="3110">
                  <c:v>3500000</c:v>
                </c:pt>
                <c:pt idx="3111">
                  <c:v>20000000</c:v>
                </c:pt>
                <c:pt idx="3112">
                  <c:v>2000000</c:v>
                </c:pt>
                <c:pt idx="3113">
                  <c:v>15000000</c:v>
                </c:pt>
                <c:pt idx="3114">
                  <c:v>72000000</c:v>
                </c:pt>
                <c:pt idx="3115">
                  <c:v>40000000</c:v>
                </c:pt>
                <c:pt idx="3116">
                  <c:v>1400000</c:v>
                </c:pt>
                <c:pt idx="3117">
                  <c:v>4000000</c:v>
                </c:pt>
                <c:pt idx="3118">
                  <c:v>75000000</c:v>
                </c:pt>
                <c:pt idx="3119">
                  <c:v>225000</c:v>
                </c:pt>
                <c:pt idx="3120">
                  <c:v>14000000</c:v>
                </c:pt>
                <c:pt idx="3121">
                  <c:v>12000000</c:v>
                </c:pt>
                <c:pt idx="3122">
                  <c:v>2000000</c:v>
                </c:pt>
                <c:pt idx="3123">
                  <c:v>25000000</c:v>
                </c:pt>
                <c:pt idx="3124">
                  <c:v>36000000</c:v>
                </c:pt>
                <c:pt idx="3125">
                  <c:v>13500000</c:v>
                </c:pt>
                <c:pt idx="3126">
                  <c:v>8200000</c:v>
                </c:pt>
                <c:pt idx="3127">
                  <c:v>11000000</c:v>
                </c:pt>
                <c:pt idx="3128">
                  <c:v>2500000</c:v>
                </c:pt>
                <c:pt idx="3129">
                  <c:v>25000000</c:v>
                </c:pt>
                <c:pt idx="3130">
                  <c:v>700000</c:v>
                </c:pt>
                <c:pt idx="3131">
                  <c:v>15000000</c:v>
                </c:pt>
                <c:pt idx="3132">
                  <c:v>30000000</c:v>
                </c:pt>
                <c:pt idx="3133">
                  <c:v>20000000</c:v>
                </c:pt>
                <c:pt idx="3134">
                  <c:v>40000000</c:v>
                </c:pt>
                <c:pt idx="3135">
                  <c:v>39000000</c:v>
                </c:pt>
                <c:pt idx="3136">
                  <c:v>3300000</c:v>
                </c:pt>
                <c:pt idx="3137">
                  <c:v>15000000</c:v>
                </c:pt>
                <c:pt idx="3138">
                  <c:v>2500000</c:v>
                </c:pt>
                <c:pt idx="3139">
                  <c:v>30000000</c:v>
                </c:pt>
                <c:pt idx="3140">
                  <c:v>13000000</c:v>
                </c:pt>
                <c:pt idx="3141">
                  <c:v>25000000</c:v>
                </c:pt>
                <c:pt idx="3142">
                  <c:v>8000000</c:v>
                </c:pt>
                <c:pt idx="3143">
                  <c:v>20000000</c:v>
                </c:pt>
                <c:pt idx="3144">
                  <c:v>15000000</c:v>
                </c:pt>
                <c:pt idx="3145">
                  <c:v>47000000</c:v>
                </c:pt>
                <c:pt idx="3146">
                  <c:v>60000000</c:v>
                </c:pt>
                <c:pt idx="3147">
                  <c:v>30000000</c:v>
                </c:pt>
                <c:pt idx="3148">
                  <c:v>25000000</c:v>
                </c:pt>
                <c:pt idx="3149">
                  <c:v>3000000</c:v>
                </c:pt>
                <c:pt idx="3150">
                  <c:v>76000000</c:v>
                </c:pt>
                <c:pt idx="3151">
                  <c:v>6000000</c:v>
                </c:pt>
                <c:pt idx="3152">
                  <c:v>15000000</c:v>
                </c:pt>
                <c:pt idx="3153">
                  <c:v>200000</c:v>
                </c:pt>
                <c:pt idx="3154">
                  <c:v>12000000</c:v>
                </c:pt>
                <c:pt idx="3155">
                  <c:v>18000000</c:v>
                </c:pt>
                <c:pt idx="3156">
                  <c:v>13000000</c:v>
                </c:pt>
                <c:pt idx="3157">
                  <c:v>30000000</c:v>
                </c:pt>
                <c:pt idx="3158">
                  <c:v>12000000</c:v>
                </c:pt>
                <c:pt idx="3159">
                  <c:v>14000000</c:v>
                </c:pt>
                <c:pt idx="3160">
                  <c:v>10000000</c:v>
                </c:pt>
                <c:pt idx="3161">
                  <c:v>1800000</c:v>
                </c:pt>
                <c:pt idx="3162">
                  <c:v>14000000</c:v>
                </c:pt>
                <c:pt idx="3163">
                  <c:v>34000000</c:v>
                </c:pt>
                <c:pt idx="3164">
                  <c:v>12500000</c:v>
                </c:pt>
                <c:pt idx="3165">
                  <c:v>18000000</c:v>
                </c:pt>
                <c:pt idx="3166">
                  <c:v>6000000</c:v>
                </c:pt>
                <c:pt idx="3167">
                  <c:v>16000000</c:v>
                </c:pt>
                <c:pt idx="3168">
                  <c:v>41000000</c:v>
                </c:pt>
                <c:pt idx="3169">
                  <c:v>20000000</c:v>
                </c:pt>
                <c:pt idx="3170">
                  <c:v>5000000</c:v>
                </c:pt>
                <c:pt idx="3171">
                  <c:v>4500</c:v>
                </c:pt>
                <c:pt idx="3172">
                  <c:v>25000000</c:v>
                </c:pt>
                <c:pt idx="3173">
                  <c:v>70000000</c:v>
                </c:pt>
                <c:pt idx="3174">
                  <c:v>3500000</c:v>
                </c:pt>
                <c:pt idx="3175">
                  <c:v>20000000</c:v>
                </c:pt>
                <c:pt idx="3176">
                  <c:v>4000000</c:v>
                </c:pt>
                <c:pt idx="3177">
                  <c:v>16000000</c:v>
                </c:pt>
                <c:pt idx="3178">
                  <c:v>11000000</c:v>
                </c:pt>
                <c:pt idx="3179">
                  <c:v>10000000</c:v>
                </c:pt>
                <c:pt idx="3180">
                  <c:v>12000000</c:v>
                </c:pt>
                <c:pt idx="3181">
                  <c:v>40000000</c:v>
                </c:pt>
                <c:pt idx="3182">
                  <c:v>12000000</c:v>
                </c:pt>
                <c:pt idx="3183">
                  <c:v>10000000</c:v>
                </c:pt>
                <c:pt idx="3184">
                  <c:v>11000000</c:v>
                </c:pt>
                <c:pt idx="3185">
                  <c:v>40000000</c:v>
                </c:pt>
                <c:pt idx="3186">
                  <c:v>100000</c:v>
                </c:pt>
                <c:pt idx="3187">
                  <c:v>1650000</c:v>
                </c:pt>
                <c:pt idx="3188">
                  <c:v>18000000</c:v>
                </c:pt>
                <c:pt idx="3189">
                  <c:v>3600000</c:v>
                </c:pt>
                <c:pt idx="3190">
                  <c:v>12000000</c:v>
                </c:pt>
                <c:pt idx="3191">
                  <c:v>10000000</c:v>
                </c:pt>
                <c:pt idx="3192">
                  <c:v>35000000</c:v>
                </c:pt>
                <c:pt idx="3193">
                  <c:v>22500000</c:v>
                </c:pt>
                <c:pt idx="3194">
                  <c:v>18500000</c:v>
                </c:pt>
                <c:pt idx="3195">
                  <c:v>500000</c:v>
                </c:pt>
                <c:pt idx="3196">
                  <c:v>15000000</c:v>
                </c:pt>
                <c:pt idx="3197">
                  <c:v>15000000</c:v>
                </c:pt>
                <c:pt idx="3198">
                  <c:v>1200000</c:v>
                </c:pt>
                <c:pt idx="3199">
                  <c:v>17000000</c:v>
                </c:pt>
                <c:pt idx="3200">
                  <c:v>16000000</c:v>
                </c:pt>
                <c:pt idx="3201">
                  <c:v>3500000</c:v>
                </c:pt>
                <c:pt idx="3202">
                  <c:v>14000000</c:v>
                </c:pt>
                <c:pt idx="3203">
                  <c:v>7000000</c:v>
                </c:pt>
                <c:pt idx="3204">
                  <c:v>22000000</c:v>
                </c:pt>
                <c:pt idx="3205">
                  <c:v>4000000</c:v>
                </c:pt>
                <c:pt idx="3206">
                  <c:v>21000000</c:v>
                </c:pt>
                <c:pt idx="3207">
                  <c:v>25000000</c:v>
                </c:pt>
                <c:pt idx="3208">
                  <c:v>13500000</c:v>
                </c:pt>
                <c:pt idx="3209">
                  <c:v>13000000</c:v>
                </c:pt>
                <c:pt idx="3210">
                  <c:v>13000000</c:v>
                </c:pt>
                <c:pt idx="3211">
                  <c:v>25000000</c:v>
                </c:pt>
                <c:pt idx="3212">
                  <c:v>25000000</c:v>
                </c:pt>
                <c:pt idx="3213">
                  <c:v>1500000</c:v>
                </c:pt>
                <c:pt idx="3214">
                  <c:v>18000000</c:v>
                </c:pt>
                <c:pt idx="3215">
                  <c:v>500000</c:v>
                </c:pt>
                <c:pt idx="3216">
                  <c:v>5000000</c:v>
                </c:pt>
                <c:pt idx="3217">
                  <c:v>100000000</c:v>
                </c:pt>
                <c:pt idx="3218">
                  <c:v>7000000</c:v>
                </c:pt>
                <c:pt idx="3219">
                  <c:v>8000000</c:v>
                </c:pt>
                <c:pt idx="3220">
                  <c:v>590000</c:v>
                </c:pt>
                <c:pt idx="3221">
                  <c:v>8000000</c:v>
                </c:pt>
                <c:pt idx="3222">
                  <c:v>2900000</c:v>
                </c:pt>
                <c:pt idx="3223">
                  <c:v>37000000</c:v>
                </c:pt>
                <c:pt idx="3224">
                  <c:v>1200000</c:v>
                </c:pt>
                <c:pt idx="3225">
                  <c:v>16000000</c:v>
                </c:pt>
                <c:pt idx="3226">
                  <c:v>20000000</c:v>
                </c:pt>
                <c:pt idx="3227">
                  <c:v>2700000</c:v>
                </c:pt>
                <c:pt idx="3228">
                  <c:v>85000000</c:v>
                </c:pt>
                <c:pt idx="3229">
                  <c:v>30000000</c:v>
                </c:pt>
                <c:pt idx="3230">
                  <c:v>55000000</c:v>
                </c:pt>
                <c:pt idx="3231">
                  <c:v>45000000</c:v>
                </c:pt>
                <c:pt idx="3232">
                  <c:v>30000000</c:v>
                </c:pt>
                <c:pt idx="3233">
                  <c:v>35000000</c:v>
                </c:pt>
                <c:pt idx="3234">
                  <c:v>800000</c:v>
                </c:pt>
                <c:pt idx="3235">
                  <c:v>25000000</c:v>
                </c:pt>
                <c:pt idx="3236">
                  <c:v>45000000</c:v>
                </c:pt>
                <c:pt idx="3237">
                  <c:v>37000000</c:v>
                </c:pt>
                <c:pt idx="3238">
                  <c:v>30000000</c:v>
                </c:pt>
                <c:pt idx="3239">
                  <c:v>60000000</c:v>
                </c:pt>
                <c:pt idx="3240">
                  <c:v>2000000</c:v>
                </c:pt>
                <c:pt idx="3241">
                  <c:v>18000000</c:v>
                </c:pt>
                <c:pt idx="3242">
                  <c:v>26000000</c:v>
                </c:pt>
                <c:pt idx="3243">
                  <c:v>15000000</c:v>
                </c:pt>
                <c:pt idx="3244">
                  <c:v>28000000</c:v>
                </c:pt>
                <c:pt idx="3245">
                  <c:v>700000000</c:v>
                </c:pt>
                <c:pt idx="3246">
                  <c:v>16000000</c:v>
                </c:pt>
                <c:pt idx="3247">
                  <c:v>20000000</c:v>
                </c:pt>
                <c:pt idx="3248">
                  <c:v>3800000</c:v>
                </c:pt>
                <c:pt idx="3249">
                  <c:v>15000000</c:v>
                </c:pt>
                <c:pt idx="3250">
                  <c:v>7000000</c:v>
                </c:pt>
                <c:pt idx="3251">
                  <c:v>15000000</c:v>
                </c:pt>
                <c:pt idx="3252">
                  <c:v>27000000</c:v>
                </c:pt>
                <c:pt idx="3253">
                  <c:v>33000000</c:v>
                </c:pt>
                <c:pt idx="3254">
                  <c:v>22000000</c:v>
                </c:pt>
                <c:pt idx="3255">
                  <c:v>20000000</c:v>
                </c:pt>
                <c:pt idx="3256">
                  <c:v>17000000</c:v>
                </c:pt>
                <c:pt idx="3257">
                  <c:v>6500000</c:v>
                </c:pt>
                <c:pt idx="3258">
                  <c:v>95000000</c:v>
                </c:pt>
                <c:pt idx="3259">
                  <c:v>3000000</c:v>
                </c:pt>
                <c:pt idx="3260">
                  <c:v>15000000</c:v>
                </c:pt>
                <c:pt idx="3261">
                  <c:v>4000000</c:v>
                </c:pt>
                <c:pt idx="3262">
                  <c:v>65000000</c:v>
                </c:pt>
                <c:pt idx="3263">
                  <c:v>2200000</c:v>
                </c:pt>
                <c:pt idx="3264">
                  <c:v>1800000</c:v>
                </c:pt>
                <c:pt idx="3265">
                  <c:v>10000000</c:v>
                </c:pt>
                <c:pt idx="3266">
                  <c:v>46000000</c:v>
                </c:pt>
                <c:pt idx="3267">
                  <c:v>80000000</c:v>
                </c:pt>
                <c:pt idx="3268">
                  <c:v>42000000</c:v>
                </c:pt>
                <c:pt idx="3269">
                  <c:v>13000000</c:v>
                </c:pt>
                <c:pt idx="3270">
                  <c:v>30000000</c:v>
                </c:pt>
                <c:pt idx="3271">
                  <c:v>26000000</c:v>
                </c:pt>
                <c:pt idx="3272">
                  <c:v>44000000</c:v>
                </c:pt>
                <c:pt idx="3273">
                  <c:v>70000000</c:v>
                </c:pt>
                <c:pt idx="3274">
                  <c:v>7500000</c:v>
                </c:pt>
                <c:pt idx="3275">
                  <c:v>16000000</c:v>
                </c:pt>
                <c:pt idx="3276">
                  <c:v>11000000</c:v>
                </c:pt>
                <c:pt idx="3277">
                  <c:v>60000000</c:v>
                </c:pt>
                <c:pt idx="3278">
                  <c:v>55000000</c:v>
                </c:pt>
                <c:pt idx="3279">
                  <c:v>14000000</c:v>
                </c:pt>
                <c:pt idx="3280">
                  <c:v>14000000</c:v>
                </c:pt>
                <c:pt idx="3281">
                  <c:v>15000000</c:v>
                </c:pt>
                <c:pt idx="3282">
                  <c:v>35000000</c:v>
                </c:pt>
                <c:pt idx="3283">
                  <c:v>40000000</c:v>
                </c:pt>
                <c:pt idx="3284">
                  <c:v>13800000</c:v>
                </c:pt>
                <c:pt idx="3285">
                  <c:v>32000000</c:v>
                </c:pt>
                <c:pt idx="3286">
                  <c:v>150000000</c:v>
                </c:pt>
                <c:pt idx="3287">
                  <c:v>100000000</c:v>
                </c:pt>
                <c:pt idx="3288">
                  <c:v>4000000</c:v>
                </c:pt>
                <c:pt idx="3289">
                  <c:v>6500000</c:v>
                </c:pt>
                <c:pt idx="3290">
                  <c:v>2300000</c:v>
                </c:pt>
                <c:pt idx="3291">
                  <c:v>2400000</c:v>
                </c:pt>
                <c:pt idx="3292">
                  <c:v>5000000</c:v>
                </c:pt>
                <c:pt idx="3293">
                  <c:v>10000000</c:v>
                </c:pt>
                <c:pt idx="3294">
                  <c:v>15000000</c:v>
                </c:pt>
                <c:pt idx="3295">
                  <c:v>48000000</c:v>
                </c:pt>
                <c:pt idx="3296">
                  <c:v>3000000</c:v>
                </c:pt>
                <c:pt idx="3297">
                  <c:v>10000000</c:v>
                </c:pt>
                <c:pt idx="3298">
                  <c:v>6000000</c:v>
                </c:pt>
                <c:pt idx="3299">
                  <c:v>14500000</c:v>
                </c:pt>
                <c:pt idx="3300">
                  <c:v>15000000</c:v>
                </c:pt>
                <c:pt idx="3301">
                  <c:v>24000000</c:v>
                </c:pt>
                <c:pt idx="3302">
                  <c:v>16000000</c:v>
                </c:pt>
                <c:pt idx="3303">
                  <c:v>30000000</c:v>
                </c:pt>
                <c:pt idx="3304">
                  <c:v>23000000</c:v>
                </c:pt>
                <c:pt idx="3305">
                  <c:v>1000000</c:v>
                </c:pt>
                <c:pt idx="3306">
                  <c:v>38000000</c:v>
                </c:pt>
                <c:pt idx="3307">
                  <c:v>13000000</c:v>
                </c:pt>
                <c:pt idx="3308">
                  <c:v>5000000</c:v>
                </c:pt>
                <c:pt idx="3309">
                  <c:v>9000000</c:v>
                </c:pt>
                <c:pt idx="3310">
                  <c:v>25000000</c:v>
                </c:pt>
                <c:pt idx="3311">
                  <c:v>9000000</c:v>
                </c:pt>
                <c:pt idx="3312">
                  <c:v>25000000</c:v>
                </c:pt>
                <c:pt idx="3313">
                  <c:v>55000000</c:v>
                </c:pt>
                <c:pt idx="3314">
                  <c:v>25000000</c:v>
                </c:pt>
                <c:pt idx="3315">
                  <c:v>4800000</c:v>
                </c:pt>
                <c:pt idx="3316">
                  <c:v>17500000</c:v>
                </c:pt>
                <c:pt idx="3317">
                  <c:v>50000000</c:v>
                </c:pt>
                <c:pt idx="3318">
                  <c:v>5000000</c:v>
                </c:pt>
                <c:pt idx="3319">
                  <c:v>7000000</c:v>
                </c:pt>
                <c:pt idx="3320">
                  <c:v>66000000</c:v>
                </c:pt>
                <c:pt idx="3321">
                  <c:v>75000000</c:v>
                </c:pt>
                <c:pt idx="3322">
                  <c:v>15000000</c:v>
                </c:pt>
                <c:pt idx="3323">
                  <c:v>10000000</c:v>
                </c:pt>
                <c:pt idx="3324">
                  <c:v>500000</c:v>
                </c:pt>
                <c:pt idx="3325">
                  <c:v>35000000</c:v>
                </c:pt>
                <c:pt idx="3326">
                  <c:v>18000000</c:v>
                </c:pt>
                <c:pt idx="3327">
                  <c:v>4000000</c:v>
                </c:pt>
                <c:pt idx="3328">
                  <c:v>27500000</c:v>
                </c:pt>
                <c:pt idx="3329">
                  <c:v>3000000</c:v>
                </c:pt>
                <c:pt idx="3330">
                  <c:v>20000000</c:v>
                </c:pt>
                <c:pt idx="3331">
                  <c:v>16000000</c:v>
                </c:pt>
                <c:pt idx="3332">
                  <c:v>37000000</c:v>
                </c:pt>
                <c:pt idx="3333">
                  <c:v>500000</c:v>
                </c:pt>
                <c:pt idx="3334">
                  <c:v>12000000</c:v>
                </c:pt>
                <c:pt idx="3335">
                  <c:v>30000000</c:v>
                </c:pt>
                <c:pt idx="3336">
                  <c:v>60000000</c:v>
                </c:pt>
                <c:pt idx="3337">
                  <c:v>40000000</c:v>
                </c:pt>
                <c:pt idx="3338">
                  <c:v>32000000</c:v>
                </c:pt>
                <c:pt idx="3339">
                  <c:v>55000000</c:v>
                </c:pt>
                <c:pt idx="3340">
                  <c:v>10000000</c:v>
                </c:pt>
                <c:pt idx="3341">
                  <c:v>29000000</c:v>
                </c:pt>
                <c:pt idx="3342">
                  <c:v>20000000</c:v>
                </c:pt>
                <c:pt idx="3343">
                  <c:v>1700000</c:v>
                </c:pt>
                <c:pt idx="3344">
                  <c:v>60000000</c:v>
                </c:pt>
                <c:pt idx="3345">
                  <c:v>15000000</c:v>
                </c:pt>
                <c:pt idx="3346">
                  <c:v>55000000</c:v>
                </c:pt>
                <c:pt idx="3347">
                  <c:v>6000000</c:v>
                </c:pt>
                <c:pt idx="3348">
                  <c:v>20000000</c:v>
                </c:pt>
                <c:pt idx="3349">
                  <c:v>30000000</c:v>
                </c:pt>
                <c:pt idx="3350">
                  <c:v>32000000</c:v>
                </c:pt>
                <c:pt idx="3351">
                  <c:v>50000000</c:v>
                </c:pt>
                <c:pt idx="3352">
                  <c:v>60000000</c:v>
                </c:pt>
                <c:pt idx="3353">
                  <c:v>10000000</c:v>
                </c:pt>
                <c:pt idx="3354">
                  <c:v>60000000</c:v>
                </c:pt>
                <c:pt idx="3355">
                  <c:v>18000000</c:v>
                </c:pt>
                <c:pt idx="3356">
                  <c:v>4825000</c:v>
                </c:pt>
                <c:pt idx="3357">
                  <c:v>26000000</c:v>
                </c:pt>
                <c:pt idx="3358">
                  <c:v>40000000</c:v>
                </c:pt>
                <c:pt idx="3359">
                  <c:v>19400000</c:v>
                </c:pt>
                <c:pt idx="3360">
                  <c:v>8500000</c:v>
                </c:pt>
                <c:pt idx="3361">
                  <c:v>70000000</c:v>
                </c:pt>
                <c:pt idx="3362">
                  <c:v>10000000</c:v>
                </c:pt>
                <c:pt idx="3363">
                  <c:v>23000000</c:v>
                </c:pt>
                <c:pt idx="3364">
                  <c:v>15000000</c:v>
                </c:pt>
                <c:pt idx="3365">
                  <c:v>55000000</c:v>
                </c:pt>
                <c:pt idx="3366">
                  <c:v>35000000</c:v>
                </c:pt>
                <c:pt idx="3367">
                  <c:v>30000000</c:v>
                </c:pt>
                <c:pt idx="3368">
                  <c:v>20000000</c:v>
                </c:pt>
                <c:pt idx="3369">
                  <c:v>60000000</c:v>
                </c:pt>
                <c:pt idx="3370">
                  <c:v>8900000</c:v>
                </c:pt>
                <c:pt idx="3371">
                  <c:v>22000000</c:v>
                </c:pt>
                <c:pt idx="3372">
                  <c:v>13000000</c:v>
                </c:pt>
                <c:pt idx="3373">
                  <c:v>52500000</c:v>
                </c:pt>
                <c:pt idx="3374">
                  <c:v>30000000</c:v>
                </c:pt>
                <c:pt idx="3375">
                  <c:v>36000000</c:v>
                </c:pt>
                <c:pt idx="3376">
                  <c:v>20000000</c:v>
                </c:pt>
                <c:pt idx="3377">
                  <c:v>20000000</c:v>
                </c:pt>
                <c:pt idx="3378">
                  <c:v>55000000</c:v>
                </c:pt>
                <c:pt idx="3379">
                  <c:v>60000000</c:v>
                </c:pt>
                <c:pt idx="3380">
                  <c:v>55000000</c:v>
                </c:pt>
                <c:pt idx="3381">
                  <c:v>50000000</c:v>
                </c:pt>
                <c:pt idx="3382">
                  <c:v>20000000</c:v>
                </c:pt>
                <c:pt idx="3383">
                  <c:v>34000000</c:v>
                </c:pt>
                <c:pt idx="3384">
                  <c:v>12000000</c:v>
                </c:pt>
                <c:pt idx="3385">
                  <c:v>2000000</c:v>
                </c:pt>
                <c:pt idx="3386">
                  <c:v>40000000</c:v>
                </c:pt>
                <c:pt idx="3387">
                  <c:v>50000000</c:v>
                </c:pt>
                <c:pt idx="3388">
                  <c:v>10000000</c:v>
                </c:pt>
                <c:pt idx="3389">
                  <c:v>13500000</c:v>
                </c:pt>
                <c:pt idx="3390">
                  <c:v>15000000</c:v>
                </c:pt>
                <c:pt idx="3391">
                  <c:v>50000000</c:v>
                </c:pt>
                <c:pt idx="3392">
                  <c:v>80000000</c:v>
                </c:pt>
                <c:pt idx="3393">
                  <c:v>2000000</c:v>
                </c:pt>
                <c:pt idx="3394">
                  <c:v>16000000</c:v>
                </c:pt>
                <c:pt idx="3395">
                  <c:v>63000000</c:v>
                </c:pt>
                <c:pt idx="3396">
                  <c:v>30000000</c:v>
                </c:pt>
                <c:pt idx="3397">
                  <c:v>70000000</c:v>
                </c:pt>
                <c:pt idx="3398">
                  <c:v>36000000</c:v>
                </c:pt>
                <c:pt idx="3399">
                  <c:v>7400000</c:v>
                </c:pt>
                <c:pt idx="3400">
                  <c:v>10000000</c:v>
                </c:pt>
                <c:pt idx="3401">
                  <c:v>40000000</c:v>
                </c:pt>
                <c:pt idx="3402">
                  <c:v>10000000</c:v>
                </c:pt>
                <c:pt idx="3403">
                  <c:v>100000000</c:v>
                </c:pt>
                <c:pt idx="3404">
                  <c:v>57000000</c:v>
                </c:pt>
                <c:pt idx="3405">
                  <c:v>68000000</c:v>
                </c:pt>
                <c:pt idx="3406">
                  <c:v>19800000</c:v>
                </c:pt>
                <c:pt idx="3407">
                  <c:v>55000000</c:v>
                </c:pt>
                <c:pt idx="3408">
                  <c:v>45000000</c:v>
                </c:pt>
                <c:pt idx="3409">
                  <c:v>19000000</c:v>
                </c:pt>
                <c:pt idx="3410">
                  <c:v>15000000</c:v>
                </c:pt>
                <c:pt idx="3411">
                  <c:v>18000000</c:v>
                </c:pt>
                <c:pt idx="3412">
                  <c:v>14400000</c:v>
                </c:pt>
                <c:pt idx="3413">
                  <c:v>65000000</c:v>
                </c:pt>
                <c:pt idx="3414">
                  <c:v>12000000</c:v>
                </c:pt>
                <c:pt idx="3415">
                  <c:v>32000000</c:v>
                </c:pt>
                <c:pt idx="3416">
                  <c:v>22000000</c:v>
                </c:pt>
                <c:pt idx="3417">
                  <c:v>30000000</c:v>
                </c:pt>
                <c:pt idx="3418">
                  <c:v>10000000</c:v>
                </c:pt>
                <c:pt idx="3419">
                  <c:v>16000000</c:v>
                </c:pt>
                <c:pt idx="3420">
                  <c:v>30000000</c:v>
                </c:pt>
                <c:pt idx="3421">
                  <c:v>12000000</c:v>
                </c:pt>
                <c:pt idx="3422">
                  <c:v>47000000</c:v>
                </c:pt>
                <c:pt idx="3423">
                  <c:v>45000000</c:v>
                </c:pt>
                <c:pt idx="3424">
                  <c:v>35000000</c:v>
                </c:pt>
                <c:pt idx="3425">
                  <c:v>4500000</c:v>
                </c:pt>
                <c:pt idx="3426">
                  <c:v>30000000</c:v>
                </c:pt>
                <c:pt idx="3427">
                  <c:v>4400000</c:v>
                </c:pt>
                <c:pt idx="3428">
                  <c:v>25000000</c:v>
                </c:pt>
                <c:pt idx="3429">
                  <c:v>64000000</c:v>
                </c:pt>
                <c:pt idx="3430">
                  <c:v>12000000</c:v>
                </c:pt>
                <c:pt idx="3431">
                  <c:v>14000000</c:v>
                </c:pt>
                <c:pt idx="3432">
                  <c:v>2500000000</c:v>
                </c:pt>
                <c:pt idx="3433">
                  <c:v>11900000</c:v>
                </c:pt>
                <c:pt idx="3434">
                  <c:v>75000000</c:v>
                </c:pt>
                <c:pt idx="3435">
                  <c:v>5000000</c:v>
                </c:pt>
                <c:pt idx="3436">
                  <c:v>11500000</c:v>
                </c:pt>
                <c:pt idx="3437">
                  <c:v>19400870</c:v>
                </c:pt>
                <c:pt idx="3438">
                  <c:v>14000000</c:v>
                </c:pt>
                <c:pt idx="3439">
                  <c:v>90000000</c:v>
                </c:pt>
                <c:pt idx="3440">
                  <c:v>1592000</c:v>
                </c:pt>
                <c:pt idx="3441">
                  <c:v>5000000</c:v>
                </c:pt>
                <c:pt idx="3442">
                  <c:v>28000000</c:v>
                </c:pt>
                <c:pt idx="3443">
                  <c:v>40000000</c:v>
                </c:pt>
                <c:pt idx="3444">
                  <c:v>35000000</c:v>
                </c:pt>
                <c:pt idx="3445">
                  <c:v>10000000</c:v>
                </c:pt>
                <c:pt idx="3446">
                  <c:v>65000000</c:v>
                </c:pt>
                <c:pt idx="3447">
                  <c:v>5000000</c:v>
                </c:pt>
                <c:pt idx="3448">
                  <c:v>50000000</c:v>
                </c:pt>
                <c:pt idx="3449">
                  <c:v>16000000</c:v>
                </c:pt>
                <c:pt idx="3450">
                  <c:v>30000000</c:v>
                </c:pt>
                <c:pt idx="3451">
                  <c:v>68000000</c:v>
                </c:pt>
                <c:pt idx="3452">
                  <c:v>43000000</c:v>
                </c:pt>
                <c:pt idx="3453">
                  <c:v>25000000</c:v>
                </c:pt>
                <c:pt idx="3454">
                  <c:v>16500000</c:v>
                </c:pt>
                <c:pt idx="3455">
                  <c:v>57000000</c:v>
                </c:pt>
                <c:pt idx="3456">
                  <c:v>70000000</c:v>
                </c:pt>
                <c:pt idx="3457">
                  <c:v>50000000</c:v>
                </c:pt>
                <c:pt idx="3458">
                  <c:v>26000000</c:v>
                </c:pt>
                <c:pt idx="3459">
                  <c:v>107000000</c:v>
                </c:pt>
                <c:pt idx="3460">
                  <c:v>2000000</c:v>
                </c:pt>
                <c:pt idx="3461">
                  <c:v>40000000</c:v>
                </c:pt>
                <c:pt idx="3462">
                  <c:v>31000000</c:v>
                </c:pt>
                <c:pt idx="3463">
                  <c:v>100000000</c:v>
                </c:pt>
                <c:pt idx="3464">
                  <c:v>6800000</c:v>
                </c:pt>
                <c:pt idx="3465">
                  <c:v>45000000</c:v>
                </c:pt>
                <c:pt idx="3466">
                  <c:v>14200000</c:v>
                </c:pt>
                <c:pt idx="3467">
                  <c:v>22000000</c:v>
                </c:pt>
                <c:pt idx="3468">
                  <c:v>24000000</c:v>
                </c:pt>
                <c:pt idx="3469">
                  <c:v>30000000</c:v>
                </c:pt>
                <c:pt idx="3470">
                  <c:v>32000000</c:v>
                </c:pt>
                <c:pt idx="3471">
                  <c:v>60000000</c:v>
                </c:pt>
                <c:pt idx="3472">
                  <c:v>2600000</c:v>
                </c:pt>
                <c:pt idx="3473">
                  <c:v>87000000</c:v>
                </c:pt>
                <c:pt idx="3474">
                  <c:v>25000000</c:v>
                </c:pt>
                <c:pt idx="3475">
                  <c:v>19000000</c:v>
                </c:pt>
                <c:pt idx="3476">
                  <c:v>5600000</c:v>
                </c:pt>
                <c:pt idx="3477">
                  <c:v>23000000</c:v>
                </c:pt>
                <c:pt idx="3478">
                  <c:v>15000000</c:v>
                </c:pt>
                <c:pt idx="3479">
                  <c:v>40000000</c:v>
                </c:pt>
                <c:pt idx="3480">
                  <c:v>25000000</c:v>
                </c:pt>
                <c:pt idx="3481">
                  <c:v>6500000</c:v>
                </c:pt>
                <c:pt idx="3482">
                  <c:v>105000000</c:v>
                </c:pt>
                <c:pt idx="3483">
                  <c:v>70000000</c:v>
                </c:pt>
                <c:pt idx="3484">
                  <c:v>8000000</c:v>
                </c:pt>
                <c:pt idx="3485">
                  <c:v>9600000</c:v>
                </c:pt>
                <c:pt idx="3486">
                  <c:v>32000000</c:v>
                </c:pt>
                <c:pt idx="3487">
                  <c:v>12000000</c:v>
                </c:pt>
                <c:pt idx="3488">
                  <c:v>25000000</c:v>
                </c:pt>
                <c:pt idx="3489">
                  <c:v>21000000</c:v>
                </c:pt>
                <c:pt idx="3490">
                  <c:v>10818775</c:v>
                </c:pt>
                <c:pt idx="3491">
                  <c:v>85000000</c:v>
                </c:pt>
                <c:pt idx="3492">
                  <c:v>6000000</c:v>
                </c:pt>
                <c:pt idx="3493">
                  <c:v>960000</c:v>
                </c:pt>
                <c:pt idx="3494">
                  <c:v>80000000</c:v>
                </c:pt>
                <c:pt idx="3495">
                  <c:v>94000000</c:v>
                </c:pt>
                <c:pt idx="3496">
                  <c:v>25000000</c:v>
                </c:pt>
                <c:pt idx="3497">
                  <c:v>66000000</c:v>
                </c:pt>
                <c:pt idx="3498">
                  <c:v>15000000</c:v>
                </c:pt>
                <c:pt idx="3499">
                  <c:v>75000000</c:v>
                </c:pt>
                <c:pt idx="3500">
                  <c:v>35000000</c:v>
                </c:pt>
                <c:pt idx="3501">
                  <c:v>890000</c:v>
                </c:pt>
                <c:pt idx="3502">
                  <c:v>90000000</c:v>
                </c:pt>
                <c:pt idx="3503">
                  <c:v>18000000</c:v>
                </c:pt>
                <c:pt idx="3504">
                  <c:v>63000000</c:v>
                </c:pt>
                <c:pt idx="3505">
                  <c:v>92000000</c:v>
                </c:pt>
                <c:pt idx="3506">
                  <c:v>4000000</c:v>
                </c:pt>
                <c:pt idx="3507">
                  <c:v>72000000</c:v>
                </c:pt>
                <c:pt idx="3508">
                  <c:v>10000000</c:v>
                </c:pt>
                <c:pt idx="3509">
                  <c:v>15000000</c:v>
                </c:pt>
                <c:pt idx="3510">
                  <c:v>42000000</c:v>
                </c:pt>
                <c:pt idx="3511">
                  <c:v>36000000</c:v>
                </c:pt>
                <c:pt idx="3512">
                  <c:v>15000000</c:v>
                </c:pt>
                <c:pt idx="3513">
                  <c:v>55000000</c:v>
                </c:pt>
                <c:pt idx="3514">
                  <c:v>40000000</c:v>
                </c:pt>
                <c:pt idx="3515">
                  <c:v>61000000</c:v>
                </c:pt>
                <c:pt idx="3516">
                  <c:v>25000000</c:v>
                </c:pt>
                <c:pt idx="3517">
                  <c:v>65000000</c:v>
                </c:pt>
                <c:pt idx="3518">
                  <c:v>13000000</c:v>
                </c:pt>
                <c:pt idx="3519">
                  <c:v>27000000</c:v>
                </c:pt>
                <c:pt idx="3520">
                  <c:v>70000000</c:v>
                </c:pt>
                <c:pt idx="3521">
                  <c:v>7000000</c:v>
                </c:pt>
                <c:pt idx="3522">
                  <c:v>4000000</c:v>
                </c:pt>
                <c:pt idx="3523">
                  <c:v>100000000</c:v>
                </c:pt>
                <c:pt idx="3524">
                  <c:v>150000000</c:v>
                </c:pt>
                <c:pt idx="3525">
                  <c:v>1000000</c:v>
                </c:pt>
                <c:pt idx="3526">
                  <c:v>17000000</c:v>
                </c:pt>
                <c:pt idx="3527">
                  <c:v>60000000</c:v>
                </c:pt>
                <c:pt idx="3528">
                  <c:v>55000000</c:v>
                </c:pt>
                <c:pt idx="3529">
                  <c:v>102000000</c:v>
                </c:pt>
                <c:pt idx="3530">
                  <c:v>2100000</c:v>
                </c:pt>
                <c:pt idx="3531">
                  <c:v>9200000</c:v>
                </c:pt>
                <c:pt idx="3532">
                  <c:v>26000000</c:v>
                </c:pt>
                <c:pt idx="3533">
                  <c:v>7217600</c:v>
                </c:pt>
                <c:pt idx="3534">
                  <c:v>90000000</c:v>
                </c:pt>
                <c:pt idx="3535">
                  <c:v>9000000</c:v>
                </c:pt>
                <c:pt idx="3536">
                  <c:v>14000000</c:v>
                </c:pt>
                <c:pt idx="3537">
                  <c:v>37000000</c:v>
                </c:pt>
                <c:pt idx="3538">
                  <c:v>7000000</c:v>
                </c:pt>
                <c:pt idx="3539">
                  <c:v>700000000</c:v>
                </c:pt>
                <c:pt idx="3540">
                  <c:v>200000000</c:v>
                </c:pt>
                <c:pt idx="3541">
                  <c:v>11000000</c:v>
                </c:pt>
                <c:pt idx="3542">
                  <c:v>40000000</c:v>
                </c:pt>
                <c:pt idx="3543">
                  <c:v>52000000</c:v>
                </c:pt>
                <c:pt idx="3544">
                  <c:v>57000000</c:v>
                </c:pt>
                <c:pt idx="3545">
                  <c:v>3977000</c:v>
                </c:pt>
                <c:pt idx="3546">
                  <c:v>25000000</c:v>
                </c:pt>
                <c:pt idx="3547">
                  <c:v>56000000</c:v>
                </c:pt>
                <c:pt idx="3548">
                  <c:v>31500000</c:v>
                </c:pt>
                <c:pt idx="3549">
                  <c:v>19000000</c:v>
                </c:pt>
                <c:pt idx="3550">
                  <c:v>15000000</c:v>
                </c:pt>
                <c:pt idx="3551">
                  <c:v>10500000</c:v>
                </c:pt>
                <c:pt idx="3552">
                  <c:v>13000000</c:v>
                </c:pt>
                <c:pt idx="3553">
                  <c:v>1000000</c:v>
                </c:pt>
                <c:pt idx="3554">
                  <c:v>2200000</c:v>
                </c:pt>
                <c:pt idx="3555">
                  <c:v>9000000</c:v>
                </c:pt>
                <c:pt idx="3556">
                  <c:v>8000000</c:v>
                </c:pt>
                <c:pt idx="3557">
                  <c:v>5000000</c:v>
                </c:pt>
                <c:pt idx="3558">
                  <c:v>1000000</c:v>
                </c:pt>
                <c:pt idx="3559">
                  <c:v>2500000</c:v>
                </c:pt>
                <c:pt idx="3560">
                  <c:v>8500000</c:v>
                </c:pt>
                <c:pt idx="3561">
                  <c:v>1500000</c:v>
                </c:pt>
                <c:pt idx="3562">
                  <c:v>30000000</c:v>
                </c:pt>
                <c:pt idx="3563">
                  <c:v>10000000</c:v>
                </c:pt>
                <c:pt idx="3564">
                  <c:v>3000000</c:v>
                </c:pt>
                <c:pt idx="3565">
                  <c:v>7000000</c:v>
                </c:pt>
                <c:pt idx="3566">
                  <c:v>25000000</c:v>
                </c:pt>
                <c:pt idx="3567">
                  <c:v>20000000</c:v>
                </c:pt>
                <c:pt idx="3568">
                  <c:v>42000000</c:v>
                </c:pt>
                <c:pt idx="3569">
                  <c:v>5000000</c:v>
                </c:pt>
                <c:pt idx="3570">
                  <c:v>12000000</c:v>
                </c:pt>
                <c:pt idx="3571">
                  <c:v>17000000</c:v>
                </c:pt>
                <c:pt idx="3572">
                  <c:v>10000000</c:v>
                </c:pt>
                <c:pt idx="3573">
                  <c:v>1500000</c:v>
                </c:pt>
                <c:pt idx="3574">
                  <c:v>11500000</c:v>
                </c:pt>
                <c:pt idx="3575">
                  <c:v>15000000</c:v>
                </c:pt>
                <c:pt idx="3576">
                  <c:v>4200000</c:v>
                </c:pt>
                <c:pt idx="3577">
                  <c:v>20000000</c:v>
                </c:pt>
                <c:pt idx="3578">
                  <c:v>5000000</c:v>
                </c:pt>
                <c:pt idx="3579">
                  <c:v>8000000</c:v>
                </c:pt>
                <c:pt idx="3580">
                  <c:v>80000000</c:v>
                </c:pt>
                <c:pt idx="3581">
                  <c:v>25000000</c:v>
                </c:pt>
                <c:pt idx="3582">
                  <c:v>4700000</c:v>
                </c:pt>
                <c:pt idx="3583">
                  <c:v>10700000</c:v>
                </c:pt>
                <c:pt idx="3584">
                  <c:v>60000000</c:v>
                </c:pt>
                <c:pt idx="3585">
                  <c:v>68000000</c:v>
                </c:pt>
                <c:pt idx="3586">
                  <c:v>40000000</c:v>
                </c:pt>
                <c:pt idx="3587">
                  <c:v>2600000</c:v>
                </c:pt>
                <c:pt idx="3588">
                  <c:v>9000000</c:v>
                </c:pt>
                <c:pt idx="3589">
                  <c:v>10000000</c:v>
                </c:pt>
                <c:pt idx="3590">
                  <c:v>4900000</c:v>
                </c:pt>
                <c:pt idx="3591">
                  <c:v>60000</c:v>
                </c:pt>
                <c:pt idx="3592">
                  <c:v>100000</c:v>
                </c:pt>
                <c:pt idx="3593">
                  <c:v>400000</c:v>
                </c:pt>
                <c:pt idx="3594">
                  <c:v>40000000</c:v>
                </c:pt>
                <c:pt idx="3595">
                  <c:v>17000000</c:v>
                </c:pt>
                <c:pt idx="3596">
                  <c:v>1000000</c:v>
                </c:pt>
                <c:pt idx="3597">
                  <c:v>3300000</c:v>
                </c:pt>
                <c:pt idx="3598">
                  <c:v>16000000</c:v>
                </c:pt>
                <c:pt idx="3599">
                  <c:v>1000000</c:v>
                </c:pt>
                <c:pt idx="3600">
                  <c:v>15000000</c:v>
                </c:pt>
                <c:pt idx="3601">
                  <c:v>15000</c:v>
                </c:pt>
                <c:pt idx="3602">
                  <c:v>12600000</c:v>
                </c:pt>
                <c:pt idx="3603">
                  <c:v>5600000</c:v>
                </c:pt>
                <c:pt idx="3604">
                  <c:v>3000000</c:v>
                </c:pt>
                <c:pt idx="3605">
                  <c:v>5000000</c:v>
                </c:pt>
                <c:pt idx="3606">
                  <c:v>1000000</c:v>
                </c:pt>
                <c:pt idx="3607">
                  <c:v>25000000</c:v>
                </c:pt>
                <c:pt idx="3608">
                  <c:v>3000000</c:v>
                </c:pt>
                <c:pt idx="3609">
                  <c:v>1250000</c:v>
                </c:pt>
                <c:pt idx="3610">
                  <c:v>27000000</c:v>
                </c:pt>
                <c:pt idx="3611">
                  <c:v>15000000</c:v>
                </c:pt>
                <c:pt idx="3612">
                  <c:v>5000000</c:v>
                </c:pt>
                <c:pt idx="3613">
                  <c:v>2800000</c:v>
                </c:pt>
                <c:pt idx="3614">
                  <c:v>5000000</c:v>
                </c:pt>
                <c:pt idx="3615">
                  <c:v>83532</c:v>
                </c:pt>
                <c:pt idx="3616">
                  <c:v>5000000</c:v>
                </c:pt>
                <c:pt idx="3617">
                  <c:v>7000000</c:v>
                </c:pt>
                <c:pt idx="3618">
                  <c:v>2200000</c:v>
                </c:pt>
                <c:pt idx="3619">
                  <c:v>6000000</c:v>
                </c:pt>
                <c:pt idx="3620">
                  <c:v>20000000</c:v>
                </c:pt>
                <c:pt idx="3621">
                  <c:v>12000000</c:v>
                </c:pt>
                <c:pt idx="3622">
                  <c:v>15000000</c:v>
                </c:pt>
                <c:pt idx="3623">
                  <c:v>17000000</c:v>
                </c:pt>
                <c:pt idx="3624">
                  <c:v>26000000</c:v>
                </c:pt>
                <c:pt idx="3625">
                  <c:v>10000000</c:v>
                </c:pt>
                <c:pt idx="3626">
                  <c:v>20000000</c:v>
                </c:pt>
                <c:pt idx="3627">
                  <c:v>25000000</c:v>
                </c:pt>
                <c:pt idx="3628">
                  <c:v>8000000</c:v>
                </c:pt>
                <c:pt idx="3629">
                  <c:v>4000000</c:v>
                </c:pt>
                <c:pt idx="3630">
                  <c:v>5000000</c:v>
                </c:pt>
                <c:pt idx="3631">
                  <c:v>14000000</c:v>
                </c:pt>
                <c:pt idx="3632">
                  <c:v>6500000</c:v>
                </c:pt>
                <c:pt idx="3633">
                  <c:v>4000000</c:v>
                </c:pt>
                <c:pt idx="3634">
                  <c:v>35000000</c:v>
                </c:pt>
                <c:pt idx="3635">
                  <c:v>65000000</c:v>
                </c:pt>
                <c:pt idx="3636">
                  <c:v>1000000</c:v>
                </c:pt>
                <c:pt idx="3637">
                  <c:v>8495000</c:v>
                </c:pt>
                <c:pt idx="3638">
                  <c:v>20000000</c:v>
                </c:pt>
                <c:pt idx="3639">
                  <c:v>40000000</c:v>
                </c:pt>
                <c:pt idx="3640">
                  <c:v>2200000</c:v>
                </c:pt>
                <c:pt idx="3641">
                  <c:v>11000000</c:v>
                </c:pt>
                <c:pt idx="3642">
                  <c:v>11000000</c:v>
                </c:pt>
                <c:pt idx="3643">
                  <c:v>12000000</c:v>
                </c:pt>
                <c:pt idx="3644">
                  <c:v>14000000</c:v>
                </c:pt>
                <c:pt idx="3645">
                  <c:v>3500000</c:v>
                </c:pt>
                <c:pt idx="3646">
                  <c:v>5000000</c:v>
                </c:pt>
                <c:pt idx="3647">
                  <c:v>5000000</c:v>
                </c:pt>
                <c:pt idx="3648">
                  <c:v>4800000</c:v>
                </c:pt>
                <c:pt idx="3649">
                  <c:v>19000000</c:v>
                </c:pt>
                <c:pt idx="3650">
                  <c:v>10000000</c:v>
                </c:pt>
                <c:pt idx="3651">
                  <c:v>8000000</c:v>
                </c:pt>
                <c:pt idx="3652">
                  <c:v>4000000</c:v>
                </c:pt>
                <c:pt idx="3653">
                  <c:v>20000000</c:v>
                </c:pt>
                <c:pt idx="3654">
                  <c:v>9000000</c:v>
                </c:pt>
                <c:pt idx="3655">
                  <c:v>10000000</c:v>
                </c:pt>
                <c:pt idx="3656">
                  <c:v>5000000</c:v>
                </c:pt>
                <c:pt idx="3657">
                  <c:v>5000000</c:v>
                </c:pt>
                <c:pt idx="3658">
                  <c:v>2000000</c:v>
                </c:pt>
                <c:pt idx="3659">
                  <c:v>4000000</c:v>
                </c:pt>
                <c:pt idx="3660">
                  <c:v>10800000</c:v>
                </c:pt>
                <c:pt idx="3661">
                  <c:v>900000</c:v>
                </c:pt>
                <c:pt idx="3662">
                  <c:v>11000000</c:v>
                </c:pt>
                <c:pt idx="3663">
                  <c:v>17000000</c:v>
                </c:pt>
                <c:pt idx="3664">
                  <c:v>3000000</c:v>
                </c:pt>
                <c:pt idx="3665">
                  <c:v>5000000</c:v>
                </c:pt>
                <c:pt idx="3666">
                  <c:v>10000000</c:v>
                </c:pt>
                <c:pt idx="3667">
                  <c:v>10000000</c:v>
                </c:pt>
                <c:pt idx="3668">
                  <c:v>1800000</c:v>
                </c:pt>
                <c:pt idx="3669">
                  <c:v>500000</c:v>
                </c:pt>
                <c:pt idx="3670">
                  <c:v>15000000</c:v>
                </c:pt>
                <c:pt idx="3671">
                  <c:v>10000000</c:v>
                </c:pt>
                <c:pt idx="3672">
                  <c:v>10000000</c:v>
                </c:pt>
                <c:pt idx="3673">
                  <c:v>14000000</c:v>
                </c:pt>
                <c:pt idx="3674">
                  <c:v>23000000</c:v>
                </c:pt>
                <c:pt idx="3675">
                  <c:v>40000000</c:v>
                </c:pt>
                <c:pt idx="3676">
                  <c:v>2500000</c:v>
                </c:pt>
                <c:pt idx="3677">
                  <c:v>3000000</c:v>
                </c:pt>
                <c:pt idx="3678">
                  <c:v>10500000</c:v>
                </c:pt>
                <c:pt idx="3679">
                  <c:v>10000000</c:v>
                </c:pt>
                <c:pt idx="3680">
                  <c:v>7000000</c:v>
                </c:pt>
                <c:pt idx="3681">
                  <c:v>2000000</c:v>
                </c:pt>
                <c:pt idx="3682">
                  <c:v>6500000</c:v>
                </c:pt>
                <c:pt idx="3683">
                  <c:v>30000000</c:v>
                </c:pt>
                <c:pt idx="3684">
                  <c:v>17000000</c:v>
                </c:pt>
                <c:pt idx="3685">
                  <c:v>12000000</c:v>
                </c:pt>
                <c:pt idx="3686">
                  <c:v>40000000</c:v>
                </c:pt>
                <c:pt idx="3687">
                  <c:v>40000000</c:v>
                </c:pt>
                <c:pt idx="3688">
                  <c:v>14000000</c:v>
                </c:pt>
                <c:pt idx="3689">
                  <c:v>24000000</c:v>
                </c:pt>
                <c:pt idx="3690">
                  <c:v>12000000</c:v>
                </c:pt>
                <c:pt idx="3691">
                  <c:v>2000000</c:v>
                </c:pt>
                <c:pt idx="3692">
                  <c:v>1500000</c:v>
                </c:pt>
                <c:pt idx="3693">
                  <c:v>1800000</c:v>
                </c:pt>
                <c:pt idx="3694">
                  <c:v>300000</c:v>
                </c:pt>
                <c:pt idx="3695">
                  <c:v>15000000</c:v>
                </c:pt>
                <c:pt idx="3696">
                  <c:v>16000000</c:v>
                </c:pt>
                <c:pt idx="3697">
                  <c:v>20000000</c:v>
                </c:pt>
                <c:pt idx="3698">
                  <c:v>750000</c:v>
                </c:pt>
                <c:pt idx="3699">
                  <c:v>8400000</c:v>
                </c:pt>
                <c:pt idx="3700">
                  <c:v>10600000</c:v>
                </c:pt>
                <c:pt idx="3701">
                  <c:v>1200000</c:v>
                </c:pt>
                <c:pt idx="3702">
                  <c:v>15000000</c:v>
                </c:pt>
                <c:pt idx="3703">
                  <c:v>29000000</c:v>
                </c:pt>
                <c:pt idx="3704">
                  <c:v>17000000</c:v>
                </c:pt>
                <c:pt idx="3705">
                  <c:v>5000000</c:v>
                </c:pt>
                <c:pt idx="3706">
                  <c:v>15000000</c:v>
                </c:pt>
                <c:pt idx="3707">
                  <c:v>21000000</c:v>
                </c:pt>
                <c:pt idx="3708">
                  <c:v>43000000</c:v>
                </c:pt>
                <c:pt idx="3709">
                  <c:v>7000000</c:v>
                </c:pt>
                <c:pt idx="3710">
                  <c:v>2000000</c:v>
                </c:pt>
                <c:pt idx="3711">
                  <c:v>25000000</c:v>
                </c:pt>
                <c:pt idx="3712">
                  <c:v>30000000</c:v>
                </c:pt>
                <c:pt idx="3713">
                  <c:v>806947</c:v>
                </c:pt>
                <c:pt idx="3714">
                  <c:v>15000000</c:v>
                </c:pt>
                <c:pt idx="3715">
                  <c:v>27000000</c:v>
                </c:pt>
                <c:pt idx="3716">
                  <c:v>33000000</c:v>
                </c:pt>
                <c:pt idx="3717">
                  <c:v>15000000</c:v>
                </c:pt>
                <c:pt idx="3718">
                  <c:v>3000000</c:v>
                </c:pt>
                <c:pt idx="3719">
                  <c:v>40000000</c:v>
                </c:pt>
                <c:pt idx="3720">
                  <c:v>40000000</c:v>
                </c:pt>
                <c:pt idx="3721">
                  <c:v>35000000</c:v>
                </c:pt>
                <c:pt idx="3722">
                  <c:v>23000000</c:v>
                </c:pt>
                <c:pt idx="3723">
                  <c:v>20000000</c:v>
                </c:pt>
                <c:pt idx="3724">
                  <c:v>32000000</c:v>
                </c:pt>
                <c:pt idx="3725">
                  <c:v>31000000</c:v>
                </c:pt>
                <c:pt idx="3726">
                  <c:v>11000000</c:v>
                </c:pt>
                <c:pt idx="3727">
                  <c:v>40000000</c:v>
                </c:pt>
                <c:pt idx="3728">
                  <c:v>30000000</c:v>
                </c:pt>
                <c:pt idx="3729">
                  <c:v>7000000</c:v>
                </c:pt>
                <c:pt idx="3730">
                  <c:v>15000000</c:v>
                </c:pt>
                <c:pt idx="3731">
                  <c:v>24000000</c:v>
                </c:pt>
                <c:pt idx="3732">
                  <c:v>9000000</c:v>
                </c:pt>
                <c:pt idx="3733">
                  <c:v>10000000</c:v>
                </c:pt>
                <c:pt idx="3734">
                  <c:v>35000000</c:v>
                </c:pt>
                <c:pt idx="3735">
                  <c:v>50000000</c:v>
                </c:pt>
                <c:pt idx="3736">
                  <c:v>18000000</c:v>
                </c:pt>
                <c:pt idx="3737">
                  <c:v>60000000</c:v>
                </c:pt>
                <c:pt idx="3738">
                  <c:v>8000000</c:v>
                </c:pt>
                <c:pt idx="3739">
                  <c:v>40000000</c:v>
                </c:pt>
                <c:pt idx="3740">
                  <c:v>20000000</c:v>
                </c:pt>
                <c:pt idx="3741">
                  <c:v>10000000</c:v>
                </c:pt>
                <c:pt idx="3742">
                  <c:v>8500000</c:v>
                </c:pt>
                <c:pt idx="3743">
                  <c:v>379000</c:v>
                </c:pt>
                <c:pt idx="3744">
                  <c:v>6000000</c:v>
                </c:pt>
                <c:pt idx="3745">
                  <c:v>26000000</c:v>
                </c:pt>
                <c:pt idx="3746">
                  <c:v>365000</c:v>
                </c:pt>
                <c:pt idx="3747">
                  <c:v>30000000</c:v>
                </c:pt>
                <c:pt idx="3748">
                  <c:v>4000000</c:v>
                </c:pt>
                <c:pt idx="3749">
                  <c:v>32000000</c:v>
                </c:pt>
                <c:pt idx="3750">
                  <c:v>40000000</c:v>
                </c:pt>
                <c:pt idx="3751">
                  <c:v>23000000</c:v>
                </c:pt>
                <c:pt idx="3752">
                  <c:v>10000000</c:v>
                </c:pt>
                <c:pt idx="3753">
                  <c:v>32000000</c:v>
                </c:pt>
                <c:pt idx="3754">
                  <c:v>16000000</c:v>
                </c:pt>
                <c:pt idx="3755">
                  <c:v>600000</c:v>
                </c:pt>
                <c:pt idx="3756">
                  <c:v>5000000</c:v>
                </c:pt>
                <c:pt idx="3757">
                  <c:v>6500000</c:v>
                </c:pt>
                <c:pt idx="3758">
                  <c:v>5000000</c:v>
                </c:pt>
                <c:pt idx="3759">
                  <c:v>50000000</c:v>
                </c:pt>
                <c:pt idx="3760">
                  <c:v>12000000</c:v>
                </c:pt>
                <c:pt idx="3761">
                  <c:v>9000000</c:v>
                </c:pt>
                <c:pt idx="3762">
                  <c:v>40000000</c:v>
                </c:pt>
                <c:pt idx="3763">
                  <c:v>45000000</c:v>
                </c:pt>
                <c:pt idx="3764">
                  <c:v>38000000</c:v>
                </c:pt>
                <c:pt idx="3765">
                  <c:v>80000000</c:v>
                </c:pt>
                <c:pt idx="3766">
                  <c:v>150000000</c:v>
                </c:pt>
                <c:pt idx="3767">
                  <c:v>125000000</c:v>
                </c:pt>
                <c:pt idx="3768">
                  <c:v>15000</c:v>
                </c:pt>
                <c:pt idx="3769">
                  <c:v>50200000</c:v>
                </c:pt>
                <c:pt idx="3770">
                  <c:v>250000</c:v>
                </c:pt>
                <c:pt idx="3771">
                  <c:v>48000000</c:v>
                </c:pt>
                <c:pt idx="3772">
                  <c:v>80000000</c:v>
                </c:pt>
                <c:pt idx="3773">
                  <c:v>12000000</c:v>
                </c:pt>
                <c:pt idx="3774">
                  <c:v>1100000</c:v>
                </c:pt>
                <c:pt idx="3775">
                  <c:v>12000000</c:v>
                </c:pt>
                <c:pt idx="3776">
                  <c:v>28000000</c:v>
                </c:pt>
                <c:pt idx="3777">
                  <c:v>13000000</c:v>
                </c:pt>
                <c:pt idx="3778">
                  <c:v>7000</c:v>
                </c:pt>
                <c:pt idx="3779">
                  <c:v>300000</c:v>
                </c:pt>
                <c:pt idx="3780">
                  <c:v>1500000</c:v>
                </c:pt>
                <c:pt idx="3781">
                  <c:v>30000</c:v>
                </c:pt>
                <c:pt idx="3782">
                  <c:v>6900000</c:v>
                </c:pt>
                <c:pt idx="3783">
                  <c:v>1200000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6-4455-A724-C23ADC77E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776079"/>
        <c:axId val="1210774159"/>
      </c:scatterChart>
      <c:valAx>
        <c:axId val="121077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774159"/>
        <c:crosses val="autoZero"/>
        <c:crossBetween val="midCat"/>
      </c:valAx>
      <c:valAx>
        <c:axId val="121077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77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MOvies Based on language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'Language Analysis'!$B$1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49-4BEE-9614-6EACF10BA4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C49-4BEE-9614-6EACF10BA4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C49-4BEE-9614-6EACF10BA4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C49-4BEE-9614-6EACF10BA4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C49-4BEE-9614-6EACF10BA4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C49-4BEE-9614-6EACF10BA4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C49-4BEE-9614-6EACF10BA41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C49-4BEE-9614-6EACF10BA41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C49-4BEE-9614-6EACF10BA41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C49-4BEE-9614-6EACF10BA41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C49-4BEE-9614-6EACF10BA41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C49-4BEE-9614-6EACF10BA41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3C49-4BEE-9614-6EACF10BA41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3C49-4BEE-9614-6EACF10BA41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3C49-4BEE-9614-6EACF10BA41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3C49-4BEE-9614-6EACF10BA41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3C49-4BEE-9614-6EACF10BA41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3C49-4BEE-9614-6EACF10BA41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3C49-4BEE-9614-6EACF10BA41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3C49-4BEE-9614-6EACF10BA41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3C49-4BEE-9614-6EACF10BA41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3C49-4BEE-9614-6EACF10BA41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3C49-4BEE-9614-6EACF10BA41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3C49-4BEE-9614-6EACF10BA41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3C49-4BEE-9614-6EACF10BA41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3C49-4BEE-9614-6EACF10BA41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3C49-4BEE-9614-6EACF10BA41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3C49-4BEE-9614-6EACF10BA41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3C49-4BEE-9614-6EACF10BA41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3C49-4BEE-9614-6EACF10BA41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3C49-4BEE-9614-6EACF10BA41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3C49-4BEE-9614-6EACF10BA41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3C49-4BEE-9614-6EACF10BA41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3C49-4BEE-9614-6EACF10BA41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3C49-4BEE-9614-6EACF10BA41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3C49-4BEE-9614-6EACF10BA41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3C49-4BEE-9614-6EACF10BA41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3C49-4BEE-9614-6EACF10BA41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3C49-4BEE-9614-6EACF10BA41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3C49-4BEE-9614-6EACF10BA41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3C49-4BEE-9614-6EACF10BA414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3C49-4BEE-9614-6EACF10BA414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3C49-4BEE-9614-6EACF10BA414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3C49-4BEE-9614-6EACF10BA414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3C49-4BEE-9614-6EACF10BA414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3C49-4BEE-9614-6EACF10BA41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3C49-4BEE-9614-6EACF10BA414}"/>
              </c:ext>
            </c:extLst>
          </c:dPt>
          <c:cat>
            <c:strRef>
              <c:f>'Language Analysis'!$A$2:$A$47</c:f>
              <c:strCache>
                <c:ptCount val="46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Norwegian</c:v>
                </c:pt>
                <c:pt idx="30">
                  <c:v>Panjabi</c:v>
                </c:pt>
                <c:pt idx="31">
                  <c:v>Persian</c:v>
                </c:pt>
                <c:pt idx="32">
                  <c:v>Polish</c:v>
                </c:pt>
                <c:pt idx="33">
                  <c:v>Portuguese</c:v>
                </c:pt>
                <c:pt idx="34">
                  <c:v>Romanian</c:v>
                </c:pt>
                <c:pt idx="35">
                  <c:v>Russian</c:v>
                </c:pt>
                <c:pt idx="36">
                  <c:v>Slovenian</c:v>
                </c:pt>
                <c:pt idx="37">
                  <c:v>Spanish</c:v>
                </c:pt>
                <c:pt idx="38">
                  <c:v>Swahili</c:v>
                </c:pt>
                <c:pt idx="39">
                  <c:v>Swedish</c:v>
                </c:pt>
                <c:pt idx="40">
                  <c:v>Tamil</c:v>
                </c:pt>
                <c:pt idx="41">
                  <c:v>Telugu</c:v>
                </c:pt>
                <c:pt idx="42">
                  <c:v>Thai</c:v>
                </c:pt>
                <c:pt idx="43">
                  <c:v>Urdu</c:v>
                </c:pt>
                <c:pt idx="44">
                  <c:v>Vietnamese</c:v>
                </c:pt>
                <c:pt idx="45">
                  <c:v>Zulu</c:v>
                </c:pt>
              </c:strCache>
            </c:strRef>
          </c:cat>
          <c:val>
            <c:numRef>
              <c:f>'Language Analysis'!$B$2:$B$47</c:f>
              <c:numCache>
                <c:formatCode>General</c:formatCode>
                <c:ptCount val="46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11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4537</c:v>
                </c:pt>
                <c:pt idx="12">
                  <c:v>1</c:v>
                </c:pt>
                <c:pt idx="13">
                  <c:v>73</c:v>
                </c:pt>
                <c:pt idx="14">
                  <c:v>19</c:v>
                </c:pt>
                <c:pt idx="15">
                  <c:v>1</c:v>
                </c:pt>
                <c:pt idx="16">
                  <c:v>5</c:v>
                </c:pt>
                <c:pt idx="17">
                  <c:v>28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11</c:v>
                </c:pt>
                <c:pt idx="22">
                  <c:v>16</c:v>
                </c:pt>
                <c:pt idx="23">
                  <c:v>1</c:v>
                </c:pt>
                <c:pt idx="24">
                  <c:v>1</c:v>
                </c:pt>
                <c:pt idx="25">
                  <c:v>7</c:v>
                </c:pt>
                <c:pt idx="26">
                  <c:v>23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4</c:v>
                </c:pt>
                <c:pt idx="32">
                  <c:v>2</c:v>
                </c:pt>
                <c:pt idx="33">
                  <c:v>8</c:v>
                </c:pt>
                <c:pt idx="34">
                  <c:v>2</c:v>
                </c:pt>
                <c:pt idx="35">
                  <c:v>11</c:v>
                </c:pt>
                <c:pt idx="36">
                  <c:v>1</c:v>
                </c:pt>
                <c:pt idx="37">
                  <c:v>40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A-48E7-8CCE-E39E34E2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b/w movie duration and IMDB score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 data'!$Q$1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49533907271492E-3"/>
                  <c:y val="-6.390849850665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'Clean data'!$B$2:$B$4918</c:f>
              <c:numCache>
                <c:formatCode>General</c:formatCode>
                <c:ptCount val="3784"/>
                <c:pt idx="0">
                  <c:v>79</c:v>
                </c:pt>
                <c:pt idx="1">
                  <c:v>79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81</c:v>
                </c:pt>
                <c:pt idx="9">
                  <c:v>81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84</c:v>
                </c:pt>
                <c:pt idx="28">
                  <c:v>85</c:v>
                </c:pt>
                <c:pt idx="29">
                  <c:v>85</c:v>
                </c:pt>
                <c:pt idx="30">
                  <c:v>85</c:v>
                </c:pt>
                <c:pt idx="31">
                  <c:v>85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87</c:v>
                </c:pt>
                <c:pt idx="38">
                  <c:v>87</c:v>
                </c:pt>
                <c:pt idx="39">
                  <c:v>87</c:v>
                </c:pt>
                <c:pt idx="40">
                  <c:v>87</c:v>
                </c:pt>
                <c:pt idx="41">
                  <c:v>87</c:v>
                </c:pt>
                <c:pt idx="42">
                  <c:v>87</c:v>
                </c:pt>
                <c:pt idx="43">
                  <c:v>87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88</c:v>
                </c:pt>
                <c:pt idx="49">
                  <c:v>88</c:v>
                </c:pt>
                <c:pt idx="50">
                  <c:v>88</c:v>
                </c:pt>
                <c:pt idx="51">
                  <c:v>88</c:v>
                </c:pt>
                <c:pt idx="52">
                  <c:v>88</c:v>
                </c:pt>
                <c:pt idx="53">
                  <c:v>88</c:v>
                </c:pt>
                <c:pt idx="54">
                  <c:v>88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91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91</c:v>
                </c:pt>
                <c:pt idx="93">
                  <c:v>91</c:v>
                </c:pt>
                <c:pt idx="94">
                  <c:v>92</c:v>
                </c:pt>
                <c:pt idx="95">
                  <c:v>92</c:v>
                </c:pt>
                <c:pt idx="96">
                  <c:v>92</c:v>
                </c:pt>
                <c:pt idx="97">
                  <c:v>92</c:v>
                </c:pt>
                <c:pt idx="98">
                  <c:v>92</c:v>
                </c:pt>
                <c:pt idx="99">
                  <c:v>92</c:v>
                </c:pt>
                <c:pt idx="100">
                  <c:v>92</c:v>
                </c:pt>
                <c:pt idx="101">
                  <c:v>92</c:v>
                </c:pt>
                <c:pt idx="102">
                  <c:v>92</c:v>
                </c:pt>
                <c:pt idx="103">
                  <c:v>92</c:v>
                </c:pt>
                <c:pt idx="104">
                  <c:v>92</c:v>
                </c:pt>
                <c:pt idx="105">
                  <c:v>92</c:v>
                </c:pt>
                <c:pt idx="106">
                  <c:v>92</c:v>
                </c:pt>
                <c:pt idx="107">
                  <c:v>92</c:v>
                </c:pt>
                <c:pt idx="108">
                  <c:v>92</c:v>
                </c:pt>
                <c:pt idx="109">
                  <c:v>92</c:v>
                </c:pt>
                <c:pt idx="110">
                  <c:v>92</c:v>
                </c:pt>
                <c:pt idx="111">
                  <c:v>93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93</c:v>
                </c:pt>
                <c:pt idx="126">
                  <c:v>93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94</c:v>
                </c:pt>
                <c:pt idx="141">
                  <c:v>94</c:v>
                </c:pt>
                <c:pt idx="142">
                  <c:v>94</c:v>
                </c:pt>
                <c:pt idx="143">
                  <c:v>94</c:v>
                </c:pt>
                <c:pt idx="144">
                  <c:v>94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94</c:v>
                </c:pt>
                <c:pt idx="149">
                  <c:v>94</c:v>
                </c:pt>
                <c:pt idx="150">
                  <c:v>95</c:v>
                </c:pt>
                <c:pt idx="151">
                  <c:v>95</c:v>
                </c:pt>
                <c:pt idx="152">
                  <c:v>95</c:v>
                </c:pt>
                <c:pt idx="153">
                  <c:v>95</c:v>
                </c:pt>
                <c:pt idx="154">
                  <c:v>95</c:v>
                </c:pt>
                <c:pt idx="155">
                  <c:v>95</c:v>
                </c:pt>
                <c:pt idx="156">
                  <c:v>95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97</c:v>
                </c:pt>
                <c:pt idx="185">
                  <c:v>97</c:v>
                </c:pt>
                <c:pt idx="186">
                  <c:v>97</c:v>
                </c:pt>
                <c:pt idx="187">
                  <c:v>97</c:v>
                </c:pt>
                <c:pt idx="188">
                  <c:v>97</c:v>
                </c:pt>
                <c:pt idx="189">
                  <c:v>97</c:v>
                </c:pt>
                <c:pt idx="190">
                  <c:v>97</c:v>
                </c:pt>
                <c:pt idx="191">
                  <c:v>97</c:v>
                </c:pt>
                <c:pt idx="192">
                  <c:v>97</c:v>
                </c:pt>
                <c:pt idx="193">
                  <c:v>97</c:v>
                </c:pt>
                <c:pt idx="194">
                  <c:v>97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102</c:v>
                </c:pt>
                <c:pt idx="297">
                  <c:v>102</c:v>
                </c:pt>
                <c:pt idx="298">
                  <c:v>102</c:v>
                </c:pt>
                <c:pt idx="299">
                  <c:v>102</c:v>
                </c:pt>
                <c:pt idx="300">
                  <c:v>102</c:v>
                </c:pt>
                <c:pt idx="301">
                  <c:v>102</c:v>
                </c:pt>
                <c:pt idx="302">
                  <c:v>102</c:v>
                </c:pt>
                <c:pt idx="303">
                  <c:v>102</c:v>
                </c:pt>
                <c:pt idx="304">
                  <c:v>102</c:v>
                </c:pt>
                <c:pt idx="305">
                  <c:v>102</c:v>
                </c:pt>
                <c:pt idx="306">
                  <c:v>102</c:v>
                </c:pt>
                <c:pt idx="307">
                  <c:v>102</c:v>
                </c:pt>
                <c:pt idx="308">
                  <c:v>102</c:v>
                </c:pt>
                <c:pt idx="309">
                  <c:v>102</c:v>
                </c:pt>
                <c:pt idx="310">
                  <c:v>102</c:v>
                </c:pt>
                <c:pt idx="311">
                  <c:v>102</c:v>
                </c:pt>
                <c:pt idx="312">
                  <c:v>102</c:v>
                </c:pt>
                <c:pt idx="313">
                  <c:v>102</c:v>
                </c:pt>
                <c:pt idx="314">
                  <c:v>102</c:v>
                </c:pt>
                <c:pt idx="315">
                  <c:v>102</c:v>
                </c:pt>
                <c:pt idx="316">
                  <c:v>102</c:v>
                </c:pt>
                <c:pt idx="317">
                  <c:v>102</c:v>
                </c:pt>
                <c:pt idx="318">
                  <c:v>102</c:v>
                </c:pt>
                <c:pt idx="319">
                  <c:v>103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</c:v>
                </c:pt>
                <c:pt idx="325">
                  <c:v>103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104</c:v>
                </c:pt>
                <c:pt idx="342">
                  <c:v>104</c:v>
                </c:pt>
                <c:pt idx="343">
                  <c:v>104</c:v>
                </c:pt>
                <c:pt idx="344">
                  <c:v>104</c:v>
                </c:pt>
                <c:pt idx="345">
                  <c:v>104</c:v>
                </c:pt>
                <c:pt idx="346">
                  <c:v>104</c:v>
                </c:pt>
                <c:pt idx="347">
                  <c:v>104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104</c:v>
                </c:pt>
                <c:pt idx="354">
                  <c:v>104</c:v>
                </c:pt>
                <c:pt idx="355">
                  <c:v>104</c:v>
                </c:pt>
                <c:pt idx="356">
                  <c:v>104</c:v>
                </c:pt>
                <c:pt idx="357">
                  <c:v>104</c:v>
                </c:pt>
                <c:pt idx="358">
                  <c:v>104</c:v>
                </c:pt>
                <c:pt idx="359">
                  <c:v>105</c:v>
                </c:pt>
                <c:pt idx="360">
                  <c:v>105</c:v>
                </c:pt>
                <c:pt idx="361">
                  <c:v>105</c:v>
                </c:pt>
                <c:pt idx="362">
                  <c:v>105</c:v>
                </c:pt>
                <c:pt idx="363">
                  <c:v>105</c:v>
                </c:pt>
                <c:pt idx="364">
                  <c:v>105</c:v>
                </c:pt>
                <c:pt idx="365">
                  <c:v>105</c:v>
                </c:pt>
                <c:pt idx="366">
                  <c:v>105</c:v>
                </c:pt>
                <c:pt idx="367">
                  <c:v>105</c:v>
                </c:pt>
                <c:pt idx="368">
                  <c:v>105</c:v>
                </c:pt>
                <c:pt idx="369">
                  <c:v>105</c:v>
                </c:pt>
                <c:pt idx="370">
                  <c:v>105</c:v>
                </c:pt>
                <c:pt idx="371">
                  <c:v>105</c:v>
                </c:pt>
                <c:pt idx="372">
                  <c:v>105</c:v>
                </c:pt>
                <c:pt idx="373">
                  <c:v>105</c:v>
                </c:pt>
                <c:pt idx="374">
                  <c:v>105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105</c:v>
                </c:pt>
                <c:pt idx="379">
                  <c:v>106</c:v>
                </c:pt>
                <c:pt idx="380">
                  <c:v>106</c:v>
                </c:pt>
                <c:pt idx="381">
                  <c:v>106</c:v>
                </c:pt>
                <c:pt idx="382">
                  <c:v>106</c:v>
                </c:pt>
                <c:pt idx="383">
                  <c:v>106</c:v>
                </c:pt>
                <c:pt idx="384">
                  <c:v>106</c:v>
                </c:pt>
                <c:pt idx="385">
                  <c:v>106</c:v>
                </c:pt>
                <c:pt idx="386">
                  <c:v>106</c:v>
                </c:pt>
                <c:pt idx="387">
                  <c:v>106</c:v>
                </c:pt>
                <c:pt idx="388">
                  <c:v>106</c:v>
                </c:pt>
                <c:pt idx="389">
                  <c:v>106</c:v>
                </c:pt>
                <c:pt idx="390">
                  <c:v>106</c:v>
                </c:pt>
                <c:pt idx="391">
                  <c:v>106</c:v>
                </c:pt>
                <c:pt idx="392">
                  <c:v>106</c:v>
                </c:pt>
                <c:pt idx="393">
                  <c:v>106</c:v>
                </c:pt>
                <c:pt idx="394">
                  <c:v>106</c:v>
                </c:pt>
                <c:pt idx="395">
                  <c:v>106</c:v>
                </c:pt>
                <c:pt idx="396">
                  <c:v>106</c:v>
                </c:pt>
                <c:pt idx="397">
                  <c:v>106</c:v>
                </c:pt>
                <c:pt idx="398">
                  <c:v>106</c:v>
                </c:pt>
                <c:pt idx="399">
                  <c:v>106</c:v>
                </c:pt>
                <c:pt idx="400">
                  <c:v>107</c:v>
                </c:pt>
                <c:pt idx="401">
                  <c:v>107</c:v>
                </c:pt>
                <c:pt idx="402">
                  <c:v>107</c:v>
                </c:pt>
                <c:pt idx="403">
                  <c:v>107</c:v>
                </c:pt>
                <c:pt idx="404">
                  <c:v>107</c:v>
                </c:pt>
                <c:pt idx="405">
                  <c:v>107</c:v>
                </c:pt>
                <c:pt idx="406">
                  <c:v>107</c:v>
                </c:pt>
                <c:pt idx="407">
                  <c:v>107</c:v>
                </c:pt>
                <c:pt idx="408">
                  <c:v>107</c:v>
                </c:pt>
                <c:pt idx="409">
                  <c:v>107</c:v>
                </c:pt>
                <c:pt idx="410">
                  <c:v>107</c:v>
                </c:pt>
                <c:pt idx="411">
                  <c:v>107</c:v>
                </c:pt>
                <c:pt idx="412">
                  <c:v>107</c:v>
                </c:pt>
                <c:pt idx="413">
                  <c:v>107</c:v>
                </c:pt>
                <c:pt idx="414">
                  <c:v>107</c:v>
                </c:pt>
                <c:pt idx="415">
                  <c:v>107</c:v>
                </c:pt>
                <c:pt idx="416">
                  <c:v>107</c:v>
                </c:pt>
                <c:pt idx="417">
                  <c:v>107</c:v>
                </c:pt>
                <c:pt idx="418">
                  <c:v>107</c:v>
                </c:pt>
                <c:pt idx="419">
                  <c:v>107</c:v>
                </c:pt>
                <c:pt idx="420">
                  <c:v>107</c:v>
                </c:pt>
                <c:pt idx="421">
                  <c:v>107</c:v>
                </c:pt>
                <c:pt idx="422">
                  <c:v>107</c:v>
                </c:pt>
                <c:pt idx="423">
                  <c:v>107</c:v>
                </c:pt>
                <c:pt idx="424">
                  <c:v>107</c:v>
                </c:pt>
                <c:pt idx="425">
                  <c:v>107</c:v>
                </c:pt>
                <c:pt idx="426">
                  <c:v>107</c:v>
                </c:pt>
                <c:pt idx="427">
                  <c:v>107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108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108</c:v>
                </c:pt>
                <c:pt idx="441">
                  <c:v>108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</c:v>
                </c:pt>
                <c:pt idx="446">
                  <c:v>109</c:v>
                </c:pt>
                <c:pt idx="447">
                  <c:v>109</c:v>
                </c:pt>
                <c:pt idx="448">
                  <c:v>109</c:v>
                </c:pt>
                <c:pt idx="449">
                  <c:v>109</c:v>
                </c:pt>
                <c:pt idx="450">
                  <c:v>109</c:v>
                </c:pt>
                <c:pt idx="451">
                  <c:v>109</c:v>
                </c:pt>
                <c:pt idx="452">
                  <c:v>109</c:v>
                </c:pt>
                <c:pt idx="453">
                  <c:v>109</c:v>
                </c:pt>
                <c:pt idx="454">
                  <c:v>109</c:v>
                </c:pt>
                <c:pt idx="455">
                  <c:v>109</c:v>
                </c:pt>
                <c:pt idx="456">
                  <c:v>109</c:v>
                </c:pt>
                <c:pt idx="457">
                  <c:v>109</c:v>
                </c:pt>
                <c:pt idx="458">
                  <c:v>109</c:v>
                </c:pt>
                <c:pt idx="459">
                  <c:v>109</c:v>
                </c:pt>
                <c:pt idx="460">
                  <c:v>109</c:v>
                </c:pt>
                <c:pt idx="461">
                  <c:v>109</c:v>
                </c:pt>
                <c:pt idx="462">
                  <c:v>109</c:v>
                </c:pt>
                <c:pt idx="463">
                  <c:v>109</c:v>
                </c:pt>
                <c:pt idx="464">
                  <c:v>109</c:v>
                </c:pt>
                <c:pt idx="465">
                  <c:v>109</c:v>
                </c:pt>
                <c:pt idx="466">
                  <c:v>109</c:v>
                </c:pt>
                <c:pt idx="467">
                  <c:v>109</c:v>
                </c:pt>
                <c:pt idx="468">
                  <c:v>109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  <c:pt idx="500">
                  <c:v>110</c:v>
                </c:pt>
                <c:pt idx="501">
                  <c:v>111</c:v>
                </c:pt>
                <c:pt idx="502">
                  <c:v>111</c:v>
                </c:pt>
                <c:pt idx="503">
                  <c:v>111</c:v>
                </c:pt>
                <c:pt idx="504">
                  <c:v>111</c:v>
                </c:pt>
                <c:pt idx="505">
                  <c:v>111</c:v>
                </c:pt>
                <c:pt idx="506">
                  <c:v>111</c:v>
                </c:pt>
                <c:pt idx="507">
                  <c:v>111</c:v>
                </c:pt>
                <c:pt idx="508">
                  <c:v>111</c:v>
                </c:pt>
                <c:pt idx="509">
                  <c:v>111</c:v>
                </c:pt>
                <c:pt idx="510">
                  <c:v>111</c:v>
                </c:pt>
                <c:pt idx="511">
                  <c:v>111</c:v>
                </c:pt>
                <c:pt idx="512">
                  <c:v>111</c:v>
                </c:pt>
                <c:pt idx="513">
                  <c:v>111</c:v>
                </c:pt>
                <c:pt idx="514">
                  <c:v>112</c:v>
                </c:pt>
                <c:pt idx="515">
                  <c:v>112</c:v>
                </c:pt>
                <c:pt idx="516">
                  <c:v>112</c:v>
                </c:pt>
                <c:pt idx="517">
                  <c:v>112</c:v>
                </c:pt>
                <c:pt idx="518">
                  <c:v>112</c:v>
                </c:pt>
                <c:pt idx="519">
                  <c:v>112</c:v>
                </c:pt>
                <c:pt idx="520">
                  <c:v>112</c:v>
                </c:pt>
                <c:pt idx="521">
                  <c:v>112</c:v>
                </c:pt>
                <c:pt idx="522">
                  <c:v>112</c:v>
                </c:pt>
                <c:pt idx="523">
                  <c:v>112</c:v>
                </c:pt>
                <c:pt idx="524">
                  <c:v>112</c:v>
                </c:pt>
                <c:pt idx="525">
                  <c:v>112</c:v>
                </c:pt>
                <c:pt idx="526">
                  <c:v>113</c:v>
                </c:pt>
                <c:pt idx="527">
                  <c:v>113</c:v>
                </c:pt>
                <c:pt idx="528">
                  <c:v>113</c:v>
                </c:pt>
                <c:pt idx="529">
                  <c:v>113</c:v>
                </c:pt>
                <c:pt idx="530">
                  <c:v>113</c:v>
                </c:pt>
                <c:pt idx="531">
                  <c:v>113</c:v>
                </c:pt>
                <c:pt idx="532">
                  <c:v>113</c:v>
                </c:pt>
                <c:pt idx="533">
                  <c:v>113</c:v>
                </c:pt>
                <c:pt idx="534">
                  <c:v>113</c:v>
                </c:pt>
                <c:pt idx="535">
                  <c:v>113</c:v>
                </c:pt>
                <c:pt idx="536">
                  <c:v>113</c:v>
                </c:pt>
                <c:pt idx="537">
                  <c:v>113</c:v>
                </c:pt>
                <c:pt idx="538">
                  <c:v>113</c:v>
                </c:pt>
                <c:pt idx="539">
                  <c:v>113</c:v>
                </c:pt>
                <c:pt idx="540">
                  <c:v>113</c:v>
                </c:pt>
                <c:pt idx="541">
                  <c:v>113</c:v>
                </c:pt>
                <c:pt idx="542">
                  <c:v>113</c:v>
                </c:pt>
                <c:pt idx="543">
                  <c:v>114</c:v>
                </c:pt>
                <c:pt idx="544">
                  <c:v>114</c:v>
                </c:pt>
                <c:pt idx="545">
                  <c:v>114</c:v>
                </c:pt>
                <c:pt idx="546">
                  <c:v>114</c:v>
                </c:pt>
                <c:pt idx="547">
                  <c:v>114</c:v>
                </c:pt>
                <c:pt idx="548">
                  <c:v>114</c:v>
                </c:pt>
                <c:pt idx="549">
                  <c:v>114</c:v>
                </c:pt>
                <c:pt idx="550">
                  <c:v>114</c:v>
                </c:pt>
                <c:pt idx="551">
                  <c:v>114</c:v>
                </c:pt>
                <c:pt idx="552">
                  <c:v>114</c:v>
                </c:pt>
                <c:pt idx="553">
                  <c:v>114</c:v>
                </c:pt>
                <c:pt idx="554">
                  <c:v>114</c:v>
                </c:pt>
                <c:pt idx="555">
                  <c:v>114</c:v>
                </c:pt>
                <c:pt idx="556">
                  <c:v>114</c:v>
                </c:pt>
                <c:pt idx="557">
                  <c:v>115</c:v>
                </c:pt>
                <c:pt idx="558">
                  <c:v>115</c:v>
                </c:pt>
                <c:pt idx="559">
                  <c:v>115</c:v>
                </c:pt>
                <c:pt idx="560">
                  <c:v>115</c:v>
                </c:pt>
                <c:pt idx="561">
                  <c:v>115</c:v>
                </c:pt>
                <c:pt idx="562">
                  <c:v>115</c:v>
                </c:pt>
                <c:pt idx="563">
                  <c:v>115</c:v>
                </c:pt>
                <c:pt idx="564">
                  <c:v>115</c:v>
                </c:pt>
                <c:pt idx="565">
                  <c:v>115</c:v>
                </c:pt>
                <c:pt idx="566">
                  <c:v>115</c:v>
                </c:pt>
                <c:pt idx="567">
                  <c:v>115</c:v>
                </c:pt>
                <c:pt idx="568">
                  <c:v>115</c:v>
                </c:pt>
                <c:pt idx="569">
                  <c:v>115</c:v>
                </c:pt>
                <c:pt idx="570">
                  <c:v>115</c:v>
                </c:pt>
                <c:pt idx="571">
                  <c:v>115</c:v>
                </c:pt>
                <c:pt idx="572">
                  <c:v>115</c:v>
                </c:pt>
                <c:pt idx="573">
                  <c:v>115</c:v>
                </c:pt>
                <c:pt idx="574">
                  <c:v>115</c:v>
                </c:pt>
                <c:pt idx="575">
                  <c:v>115</c:v>
                </c:pt>
                <c:pt idx="576">
                  <c:v>115</c:v>
                </c:pt>
                <c:pt idx="577">
                  <c:v>115</c:v>
                </c:pt>
                <c:pt idx="578">
                  <c:v>116</c:v>
                </c:pt>
                <c:pt idx="579">
                  <c:v>116</c:v>
                </c:pt>
                <c:pt idx="580">
                  <c:v>116</c:v>
                </c:pt>
                <c:pt idx="581">
                  <c:v>116</c:v>
                </c:pt>
                <c:pt idx="582">
                  <c:v>116</c:v>
                </c:pt>
                <c:pt idx="583">
                  <c:v>116</c:v>
                </c:pt>
                <c:pt idx="584">
                  <c:v>116</c:v>
                </c:pt>
                <c:pt idx="585">
                  <c:v>116</c:v>
                </c:pt>
                <c:pt idx="586">
                  <c:v>116</c:v>
                </c:pt>
                <c:pt idx="587">
                  <c:v>116</c:v>
                </c:pt>
                <c:pt idx="588">
                  <c:v>116</c:v>
                </c:pt>
                <c:pt idx="589">
                  <c:v>116</c:v>
                </c:pt>
                <c:pt idx="590">
                  <c:v>116</c:v>
                </c:pt>
                <c:pt idx="591">
                  <c:v>116</c:v>
                </c:pt>
                <c:pt idx="592">
                  <c:v>116</c:v>
                </c:pt>
                <c:pt idx="593">
                  <c:v>116</c:v>
                </c:pt>
                <c:pt idx="594">
                  <c:v>116</c:v>
                </c:pt>
                <c:pt idx="595">
                  <c:v>116</c:v>
                </c:pt>
                <c:pt idx="596">
                  <c:v>116</c:v>
                </c:pt>
                <c:pt idx="597">
                  <c:v>116</c:v>
                </c:pt>
                <c:pt idx="598">
                  <c:v>116</c:v>
                </c:pt>
                <c:pt idx="599">
                  <c:v>116</c:v>
                </c:pt>
                <c:pt idx="600">
                  <c:v>116</c:v>
                </c:pt>
                <c:pt idx="601">
                  <c:v>117</c:v>
                </c:pt>
                <c:pt idx="602">
                  <c:v>117</c:v>
                </c:pt>
                <c:pt idx="603">
                  <c:v>117</c:v>
                </c:pt>
                <c:pt idx="604">
                  <c:v>117</c:v>
                </c:pt>
                <c:pt idx="605">
                  <c:v>117</c:v>
                </c:pt>
                <c:pt idx="606">
                  <c:v>117</c:v>
                </c:pt>
                <c:pt idx="607">
                  <c:v>117</c:v>
                </c:pt>
                <c:pt idx="608">
                  <c:v>117</c:v>
                </c:pt>
                <c:pt idx="609">
                  <c:v>117</c:v>
                </c:pt>
                <c:pt idx="610">
                  <c:v>117</c:v>
                </c:pt>
                <c:pt idx="611">
                  <c:v>117</c:v>
                </c:pt>
                <c:pt idx="612">
                  <c:v>117</c:v>
                </c:pt>
                <c:pt idx="613">
                  <c:v>117</c:v>
                </c:pt>
                <c:pt idx="614">
                  <c:v>117</c:v>
                </c:pt>
                <c:pt idx="615">
                  <c:v>117</c:v>
                </c:pt>
                <c:pt idx="616">
                  <c:v>118</c:v>
                </c:pt>
                <c:pt idx="617">
                  <c:v>118</c:v>
                </c:pt>
                <c:pt idx="618">
                  <c:v>118</c:v>
                </c:pt>
                <c:pt idx="619">
                  <c:v>118</c:v>
                </c:pt>
                <c:pt idx="620">
                  <c:v>118</c:v>
                </c:pt>
                <c:pt idx="621">
                  <c:v>118</c:v>
                </c:pt>
                <c:pt idx="622">
                  <c:v>118</c:v>
                </c:pt>
                <c:pt idx="623">
                  <c:v>118</c:v>
                </c:pt>
                <c:pt idx="624">
                  <c:v>118</c:v>
                </c:pt>
                <c:pt idx="625">
                  <c:v>118</c:v>
                </c:pt>
                <c:pt idx="626">
                  <c:v>119</c:v>
                </c:pt>
                <c:pt idx="627">
                  <c:v>119</c:v>
                </c:pt>
                <c:pt idx="628">
                  <c:v>119</c:v>
                </c:pt>
                <c:pt idx="629">
                  <c:v>119</c:v>
                </c:pt>
                <c:pt idx="630">
                  <c:v>119</c:v>
                </c:pt>
                <c:pt idx="631">
                  <c:v>119</c:v>
                </c:pt>
                <c:pt idx="632">
                  <c:v>119</c:v>
                </c:pt>
                <c:pt idx="633">
                  <c:v>119</c:v>
                </c:pt>
                <c:pt idx="634">
                  <c:v>119</c:v>
                </c:pt>
                <c:pt idx="635">
                  <c:v>119</c:v>
                </c:pt>
                <c:pt idx="636">
                  <c:v>119</c:v>
                </c:pt>
                <c:pt idx="637">
                  <c:v>119</c:v>
                </c:pt>
                <c:pt idx="638">
                  <c:v>119</c:v>
                </c:pt>
                <c:pt idx="639">
                  <c:v>119</c:v>
                </c:pt>
                <c:pt idx="640">
                  <c:v>119</c:v>
                </c:pt>
                <c:pt idx="641">
                  <c:v>119</c:v>
                </c:pt>
                <c:pt idx="642">
                  <c:v>119</c:v>
                </c:pt>
                <c:pt idx="643">
                  <c:v>119</c:v>
                </c:pt>
                <c:pt idx="644">
                  <c:v>119</c:v>
                </c:pt>
                <c:pt idx="645">
                  <c:v>120</c:v>
                </c:pt>
                <c:pt idx="646">
                  <c:v>120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120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121</c:v>
                </c:pt>
                <c:pt idx="657">
                  <c:v>121</c:v>
                </c:pt>
                <c:pt idx="658">
                  <c:v>121</c:v>
                </c:pt>
                <c:pt idx="659">
                  <c:v>121</c:v>
                </c:pt>
                <c:pt idx="660">
                  <c:v>121</c:v>
                </c:pt>
                <c:pt idx="661">
                  <c:v>121</c:v>
                </c:pt>
                <c:pt idx="662">
                  <c:v>121</c:v>
                </c:pt>
                <c:pt idx="663">
                  <c:v>121</c:v>
                </c:pt>
                <c:pt idx="664">
                  <c:v>121</c:v>
                </c:pt>
                <c:pt idx="665">
                  <c:v>121</c:v>
                </c:pt>
                <c:pt idx="666">
                  <c:v>121</c:v>
                </c:pt>
                <c:pt idx="667">
                  <c:v>121</c:v>
                </c:pt>
                <c:pt idx="668">
                  <c:v>121</c:v>
                </c:pt>
                <c:pt idx="669">
                  <c:v>121</c:v>
                </c:pt>
                <c:pt idx="670">
                  <c:v>121</c:v>
                </c:pt>
                <c:pt idx="671">
                  <c:v>121</c:v>
                </c:pt>
                <c:pt idx="672">
                  <c:v>121</c:v>
                </c:pt>
                <c:pt idx="673">
                  <c:v>121</c:v>
                </c:pt>
                <c:pt idx="674">
                  <c:v>121</c:v>
                </c:pt>
                <c:pt idx="675">
                  <c:v>121</c:v>
                </c:pt>
                <c:pt idx="676">
                  <c:v>122</c:v>
                </c:pt>
                <c:pt idx="677">
                  <c:v>122</c:v>
                </c:pt>
                <c:pt idx="678">
                  <c:v>122</c:v>
                </c:pt>
                <c:pt idx="679">
                  <c:v>122</c:v>
                </c:pt>
                <c:pt idx="680">
                  <c:v>122</c:v>
                </c:pt>
                <c:pt idx="681">
                  <c:v>122</c:v>
                </c:pt>
                <c:pt idx="682">
                  <c:v>122</c:v>
                </c:pt>
                <c:pt idx="683">
                  <c:v>122</c:v>
                </c:pt>
                <c:pt idx="684">
                  <c:v>122</c:v>
                </c:pt>
                <c:pt idx="685">
                  <c:v>123</c:v>
                </c:pt>
                <c:pt idx="686">
                  <c:v>123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123</c:v>
                </c:pt>
                <c:pt idx="693">
                  <c:v>123</c:v>
                </c:pt>
                <c:pt idx="694">
                  <c:v>123</c:v>
                </c:pt>
                <c:pt idx="695">
                  <c:v>123</c:v>
                </c:pt>
                <c:pt idx="696">
                  <c:v>123</c:v>
                </c:pt>
                <c:pt idx="697">
                  <c:v>123</c:v>
                </c:pt>
                <c:pt idx="698">
                  <c:v>123</c:v>
                </c:pt>
                <c:pt idx="699">
                  <c:v>123</c:v>
                </c:pt>
                <c:pt idx="700">
                  <c:v>123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124</c:v>
                </c:pt>
                <c:pt idx="717">
                  <c:v>124</c:v>
                </c:pt>
                <c:pt idx="718">
                  <c:v>124</c:v>
                </c:pt>
                <c:pt idx="719">
                  <c:v>124</c:v>
                </c:pt>
                <c:pt idx="720">
                  <c:v>125</c:v>
                </c:pt>
                <c:pt idx="721">
                  <c:v>125</c:v>
                </c:pt>
                <c:pt idx="722">
                  <c:v>125</c:v>
                </c:pt>
                <c:pt idx="723">
                  <c:v>125</c:v>
                </c:pt>
                <c:pt idx="724">
                  <c:v>125</c:v>
                </c:pt>
                <c:pt idx="725">
                  <c:v>125</c:v>
                </c:pt>
                <c:pt idx="726">
                  <c:v>125</c:v>
                </c:pt>
                <c:pt idx="727">
                  <c:v>125</c:v>
                </c:pt>
                <c:pt idx="728">
                  <c:v>125</c:v>
                </c:pt>
                <c:pt idx="729">
                  <c:v>125</c:v>
                </c:pt>
                <c:pt idx="730">
                  <c:v>125</c:v>
                </c:pt>
                <c:pt idx="731">
                  <c:v>125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126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129</c:v>
                </c:pt>
                <c:pt idx="763">
                  <c:v>129</c:v>
                </c:pt>
                <c:pt idx="764">
                  <c:v>129</c:v>
                </c:pt>
                <c:pt idx="765">
                  <c:v>129</c:v>
                </c:pt>
                <c:pt idx="766">
                  <c:v>129</c:v>
                </c:pt>
                <c:pt idx="767">
                  <c:v>129</c:v>
                </c:pt>
                <c:pt idx="768">
                  <c:v>129</c:v>
                </c:pt>
                <c:pt idx="769">
                  <c:v>129</c:v>
                </c:pt>
                <c:pt idx="770">
                  <c:v>129</c:v>
                </c:pt>
                <c:pt idx="771">
                  <c:v>130</c:v>
                </c:pt>
                <c:pt idx="772">
                  <c:v>130</c:v>
                </c:pt>
                <c:pt idx="773">
                  <c:v>130</c:v>
                </c:pt>
                <c:pt idx="774">
                  <c:v>130</c:v>
                </c:pt>
                <c:pt idx="775">
                  <c:v>130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131</c:v>
                </c:pt>
                <c:pt idx="784">
                  <c:v>131</c:v>
                </c:pt>
                <c:pt idx="785">
                  <c:v>131</c:v>
                </c:pt>
                <c:pt idx="786">
                  <c:v>131</c:v>
                </c:pt>
                <c:pt idx="787">
                  <c:v>131</c:v>
                </c:pt>
                <c:pt idx="788">
                  <c:v>131</c:v>
                </c:pt>
                <c:pt idx="789">
                  <c:v>131</c:v>
                </c:pt>
                <c:pt idx="790">
                  <c:v>131</c:v>
                </c:pt>
                <c:pt idx="791">
                  <c:v>131</c:v>
                </c:pt>
                <c:pt idx="792">
                  <c:v>131</c:v>
                </c:pt>
                <c:pt idx="793">
                  <c:v>131</c:v>
                </c:pt>
                <c:pt idx="794">
                  <c:v>132</c:v>
                </c:pt>
                <c:pt idx="795">
                  <c:v>132</c:v>
                </c:pt>
                <c:pt idx="796">
                  <c:v>132</c:v>
                </c:pt>
                <c:pt idx="797">
                  <c:v>132</c:v>
                </c:pt>
                <c:pt idx="798">
                  <c:v>132</c:v>
                </c:pt>
                <c:pt idx="799">
                  <c:v>132</c:v>
                </c:pt>
                <c:pt idx="800">
                  <c:v>132</c:v>
                </c:pt>
                <c:pt idx="801">
                  <c:v>132</c:v>
                </c:pt>
                <c:pt idx="802">
                  <c:v>132</c:v>
                </c:pt>
                <c:pt idx="803">
                  <c:v>132</c:v>
                </c:pt>
                <c:pt idx="804">
                  <c:v>132</c:v>
                </c:pt>
                <c:pt idx="805">
                  <c:v>132</c:v>
                </c:pt>
                <c:pt idx="806">
                  <c:v>132</c:v>
                </c:pt>
                <c:pt idx="807">
                  <c:v>132</c:v>
                </c:pt>
                <c:pt idx="808">
                  <c:v>132</c:v>
                </c:pt>
                <c:pt idx="809">
                  <c:v>133</c:v>
                </c:pt>
                <c:pt idx="810">
                  <c:v>133</c:v>
                </c:pt>
                <c:pt idx="811">
                  <c:v>133</c:v>
                </c:pt>
                <c:pt idx="812">
                  <c:v>133</c:v>
                </c:pt>
                <c:pt idx="813">
                  <c:v>133</c:v>
                </c:pt>
                <c:pt idx="814">
                  <c:v>133</c:v>
                </c:pt>
                <c:pt idx="815">
                  <c:v>133</c:v>
                </c:pt>
                <c:pt idx="816">
                  <c:v>133</c:v>
                </c:pt>
                <c:pt idx="817">
                  <c:v>134</c:v>
                </c:pt>
                <c:pt idx="818">
                  <c:v>134</c:v>
                </c:pt>
                <c:pt idx="819">
                  <c:v>134</c:v>
                </c:pt>
                <c:pt idx="820">
                  <c:v>134</c:v>
                </c:pt>
                <c:pt idx="821">
                  <c:v>134</c:v>
                </c:pt>
                <c:pt idx="822">
                  <c:v>134</c:v>
                </c:pt>
                <c:pt idx="823">
                  <c:v>134</c:v>
                </c:pt>
                <c:pt idx="824">
                  <c:v>135</c:v>
                </c:pt>
                <c:pt idx="825">
                  <c:v>135</c:v>
                </c:pt>
                <c:pt idx="826">
                  <c:v>135</c:v>
                </c:pt>
                <c:pt idx="827">
                  <c:v>135</c:v>
                </c:pt>
                <c:pt idx="828">
                  <c:v>135</c:v>
                </c:pt>
                <c:pt idx="829">
                  <c:v>135</c:v>
                </c:pt>
                <c:pt idx="830">
                  <c:v>135</c:v>
                </c:pt>
                <c:pt idx="831">
                  <c:v>135</c:v>
                </c:pt>
                <c:pt idx="832">
                  <c:v>135</c:v>
                </c:pt>
                <c:pt idx="833">
                  <c:v>136</c:v>
                </c:pt>
                <c:pt idx="834">
                  <c:v>136</c:v>
                </c:pt>
                <c:pt idx="835">
                  <c:v>136</c:v>
                </c:pt>
                <c:pt idx="836">
                  <c:v>136</c:v>
                </c:pt>
                <c:pt idx="837">
                  <c:v>136</c:v>
                </c:pt>
                <c:pt idx="838">
                  <c:v>136</c:v>
                </c:pt>
                <c:pt idx="839">
                  <c:v>136</c:v>
                </c:pt>
                <c:pt idx="840">
                  <c:v>136</c:v>
                </c:pt>
                <c:pt idx="841">
                  <c:v>136</c:v>
                </c:pt>
                <c:pt idx="842">
                  <c:v>137</c:v>
                </c:pt>
                <c:pt idx="843">
                  <c:v>137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138</c:v>
                </c:pt>
                <c:pt idx="850">
                  <c:v>138</c:v>
                </c:pt>
                <c:pt idx="851">
                  <c:v>139</c:v>
                </c:pt>
                <c:pt idx="852">
                  <c:v>139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141</c:v>
                </c:pt>
                <c:pt idx="860">
                  <c:v>141</c:v>
                </c:pt>
                <c:pt idx="861">
                  <c:v>141</c:v>
                </c:pt>
                <c:pt idx="862">
                  <c:v>142</c:v>
                </c:pt>
                <c:pt idx="863">
                  <c:v>142</c:v>
                </c:pt>
                <c:pt idx="864">
                  <c:v>142</c:v>
                </c:pt>
                <c:pt idx="865">
                  <c:v>142</c:v>
                </c:pt>
                <c:pt idx="866">
                  <c:v>142</c:v>
                </c:pt>
                <c:pt idx="867">
                  <c:v>143</c:v>
                </c:pt>
                <c:pt idx="868">
                  <c:v>143</c:v>
                </c:pt>
                <c:pt idx="869">
                  <c:v>143</c:v>
                </c:pt>
                <c:pt idx="870">
                  <c:v>144</c:v>
                </c:pt>
                <c:pt idx="871">
                  <c:v>144</c:v>
                </c:pt>
                <c:pt idx="872">
                  <c:v>144</c:v>
                </c:pt>
                <c:pt idx="873">
                  <c:v>144</c:v>
                </c:pt>
                <c:pt idx="874">
                  <c:v>144</c:v>
                </c:pt>
                <c:pt idx="875">
                  <c:v>145</c:v>
                </c:pt>
                <c:pt idx="876">
                  <c:v>145</c:v>
                </c:pt>
                <c:pt idx="877">
                  <c:v>146</c:v>
                </c:pt>
                <c:pt idx="878">
                  <c:v>147</c:v>
                </c:pt>
                <c:pt idx="879">
                  <c:v>147</c:v>
                </c:pt>
                <c:pt idx="880">
                  <c:v>148</c:v>
                </c:pt>
                <c:pt idx="881">
                  <c:v>148</c:v>
                </c:pt>
                <c:pt idx="882">
                  <c:v>148</c:v>
                </c:pt>
                <c:pt idx="883">
                  <c:v>148</c:v>
                </c:pt>
                <c:pt idx="884">
                  <c:v>149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151</c:v>
                </c:pt>
                <c:pt idx="891">
                  <c:v>152</c:v>
                </c:pt>
                <c:pt idx="892">
                  <c:v>153</c:v>
                </c:pt>
                <c:pt idx="893">
                  <c:v>153</c:v>
                </c:pt>
                <c:pt idx="894">
                  <c:v>153</c:v>
                </c:pt>
                <c:pt idx="895">
                  <c:v>153</c:v>
                </c:pt>
                <c:pt idx="896">
                  <c:v>154</c:v>
                </c:pt>
                <c:pt idx="897">
                  <c:v>154</c:v>
                </c:pt>
                <c:pt idx="898">
                  <c:v>154</c:v>
                </c:pt>
                <c:pt idx="899">
                  <c:v>154</c:v>
                </c:pt>
                <c:pt idx="900">
                  <c:v>155</c:v>
                </c:pt>
                <c:pt idx="901">
                  <c:v>156</c:v>
                </c:pt>
                <c:pt idx="902">
                  <c:v>156</c:v>
                </c:pt>
                <c:pt idx="903">
                  <c:v>156</c:v>
                </c:pt>
                <c:pt idx="904">
                  <c:v>158</c:v>
                </c:pt>
                <c:pt idx="905">
                  <c:v>159</c:v>
                </c:pt>
                <c:pt idx="906">
                  <c:v>160</c:v>
                </c:pt>
                <c:pt idx="907">
                  <c:v>160</c:v>
                </c:pt>
                <c:pt idx="908">
                  <c:v>164</c:v>
                </c:pt>
                <c:pt idx="909">
                  <c:v>165</c:v>
                </c:pt>
                <c:pt idx="910">
                  <c:v>169</c:v>
                </c:pt>
                <c:pt idx="911">
                  <c:v>169</c:v>
                </c:pt>
                <c:pt idx="912">
                  <c:v>169</c:v>
                </c:pt>
                <c:pt idx="913">
                  <c:v>171</c:v>
                </c:pt>
                <c:pt idx="914">
                  <c:v>171</c:v>
                </c:pt>
                <c:pt idx="915">
                  <c:v>172</c:v>
                </c:pt>
                <c:pt idx="916">
                  <c:v>173</c:v>
                </c:pt>
                <c:pt idx="917">
                  <c:v>176</c:v>
                </c:pt>
                <c:pt idx="918">
                  <c:v>177</c:v>
                </c:pt>
                <c:pt idx="919">
                  <c:v>177</c:v>
                </c:pt>
                <c:pt idx="920">
                  <c:v>178</c:v>
                </c:pt>
                <c:pt idx="921">
                  <c:v>183</c:v>
                </c:pt>
                <c:pt idx="922">
                  <c:v>184</c:v>
                </c:pt>
                <c:pt idx="923">
                  <c:v>184</c:v>
                </c:pt>
                <c:pt idx="924">
                  <c:v>188</c:v>
                </c:pt>
                <c:pt idx="925">
                  <c:v>189</c:v>
                </c:pt>
                <c:pt idx="926">
                  <c:v>192</c:v>
                </c:pt>
                <c:pt idx="927">
                  <c:v>194</c:v>
                </c:pt>
                <c:pt idx="928">
                  <c:v>195</c:v>
                </c:pt>
                <c:pt idx="929">
                  <c:v>197</c:v>
                </c:pt>
                <c:pt idx="930">
                  <c:v>201</c:v>
                </c:pt>
                <c:pt idx="931">
                  <c:v>202</c:v>
                </c:pt>
                <c:pt idx="932">
                  <c:v>206</c:v>
                </c:pt>
                <c:pt idx="933">
                  <c:v>215</c:v>
                </c:pt>
                <c:pt idx="934">
                  <c:v>300</c:v>
                </c:pt>
                <c:pt idx="935">
                  <c:v>42</c:v>
                </c:pt>
                <c:pt idx="936">
                  <c:v>63</c:v>
                </c:pt>
                <c:pt idx="937">
                  <c:v>69</c:v>
                </c:pt>
                <c:pt idx="938">
                  <c:v>72</c:v>
                </c:pt>
                <c:pt idx="939">
                  <c:v>72</c:v>
                </c:pt>
                <c:pt idx="940">
                  <c:v>72</c:v>
                </c:pt>
                <c:pt idx="941">
                  <c:v>73</c:v>
                </c:pt>
                <c:pt idx="942">
                  <c:v>73</c:v>
                </c:pt>
                <c:pt idx="943">
                  <c:v>74</c:v>
                </c:pt>
                <c:pt idx="944">
                  <c:v>75</c:v>
                </c:pt>
                <c:pt idx="945">
                  <c:v>75</c:v>
                </c:pt>
                <c:pt idx="946">
                  <c:v>76</c:v>
                </c:pt>
                <c:pt idx="947">
                  <c:v>76</c:v>
                </c:pt>
                <c:pt idx="948">
                  <c:v>76</c:v>
                </c:pt>
                <c:pt idx="949">
                  <c:v>77</c:v>
                </c:pt>
                <c:pt idx="950">
                  <c:v>77</c:v>
                </c:pt>
                <c:pt idx="951">
                  <c:v>78</c:v>
                </c:pt>
                <c:pt idx="952">
                  <c:v>78</c:v>
                </c:pt>
                <c:pt idx="953">
                  <c:v>78</c:v>
                </c:pt>
                <c:pt idx="954">
                  <c:v>79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81</c:v>
                </c:pt>
                <c:pt idx="959">
                  <c:v>81</c:v>
                </c:pt>
                <c:pt idx="960">
                  <c:v>81</c:v>
                </c:pt>
                <c:pt idx="961">
                  <c:v>82</c:v>
                </c:pt>
                <c:pt idx="962">
                  <c:v>82</c:v>
                </c:pt>
                <c:pt idx="963">
                  <c:v>82</c:v>
                </c:pt>
                <c:pt idx="964">
                  <c:v>82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84</c:v>
                </c:pt>
                <c:pt idx="971">
                  <c:v>84</c:v>
                </c:pt>
                <c:pt idx="972">
                  <c:v>84</c:v>
                </c:pt>
                <c:pt idx="973">
                  <c:v>84</c:v>
                </c:pt>
                <c:pt idx="974">
                  <c:v>85</c:v>
                </c:pt>
                <c:pt idx="975">
                  <c:v>85</c:v>
                </c:pt>
                <c:pt idx="976">
                  <c:v>85</c:v>
                </c:pt>
                <c:pt idx="977">
                  <c:v>85</c:v>
                </c:pt>
                <c:pt idx="978">
                  <c:v>85</c:v>
                </c:pt>
                <c:pt idx="979">
                  <c:v>85</c:v>
                </c:pt>
                <c:pt idx="980">
                  <c:v>85</c:v>
                </c:pt>
                <c:pt idx="981">
                  <c:v>85</c:v>
                </c:pt>
                <c:pt idx="982">
                  <c:v>85</c:v>
                </c:pt>
                <c:pt idx="983">
                  <c:v>86</c:v>
                </c:pt>
                <c:pt idx="984">
                  <c:v>86</c:v>
                </c:pt>
                <c:pt idx="985">
                  <c:v>86</c:v>
                </c:pt>
                <c:pt idx="986">
                  <c:v>86</c:v>
                </c:pt>
                <c:pt idx="987">
                  <c:v>86</c:v>
                </c:pt>
                <c:pt idx="988">
                  <c:v>86</c:v>
                </c:pt>
                <c:pt idx="989">
                  <c:v>87</c:v>
                </c:pt>
                <c:pt idx="990">
                  <c:v>87</c:v>
                </c:pt>
                <c:pt idx="991">
                  <c:v>87</c:v>
                </c:pt>
                <c:pt idx="992">
                  <c:v>87</c:v>
                </c:pt>
                <c:pt idx="993">
                  <c:v>87</c:v>
                </c:pt>
                <c:pt idx="994">
                  <c:v>87</c:v>
                </c:pt>
                <c:pt idx="995">
                  <c:v>87</c:v>
                </c:pt>
                <c:pt idx="996">
                  <c:v>87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88</c:v>
                </c:pt>
                <c:pt idx="1006">
                  <c:v>88</c:v>
                </c:pt>
                <c:pt idx="1007">
                  <c:v>88</c:v>
                </c:pt>
                <c:pt idx="1008">
                  <c:v>89</c:v>
                </c:pt>
                <c:pt idx="1009">
                  <c:v>89</c:v>
                </c:pt>
                <c:pt idx="1010">
                  <c:v>89</c:v>
                </c:pt>
                <c:pt idx="1011">
                  <c:v>89</c:v>
                </c:pt>
                <c:pt idx="1012">
                  <c:v>89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91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91</c:v>
                </c:pt>
                <c:pt idx="1031">
                  <c:v>91</c:v>
                </c:pt>
                <c:pt idx="1032">
                  <c:v>91</c:v>
                </c:pt>
                <c:pt idx="1033">
                  <c:v>91</c:v>
                </c:pt>
                <c:pt idx="1034">
                  <c:v>91</c:v>
                </c:pt>
                <c:pt idx="1035">
                  <c:v>91</c:v>
                </c:pt>
                <c:pt idx="1036">
                  <c:v>91</c:v>
                </c:pt>
                <c:pt idx="1037">
                  <c:v>91</c:v>
                </c:pt>
                <c:pt idx="1038">
                  <c:v>92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92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94</c:v>
                </c:pt>
                <c:pt idx="1060">
                  <c:v>94</c:v>
                </c:pt>
                <c:pt idx="1061">
                  <c:v>94</c:v>
                </c:pt>
                <c:pt idx="1062">
                  <c:v>94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94</c:v>
                </c:pt>
                <c:pt idx="1069">
                  <c:v>95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96</c:v>
                </c:pt>
                <c:pt idx="1082">
                  <c:v>96</c:v>
                </c:pt>
                <c:pt idx="1083">
                  <c:v>96</c:v>
                </c:pt>
                <c:pt idx="1084">
                  <c:v>96</c:v>
                </c:pt>
                <c:pt idx="1085">
                  <c:v>96</c:v>
                </c:pt>
                <c:pt idx="1086">
                  <c:v>96</c:v>
                </c:pt>
                <c:pt idx="1087">
                  <c:v>96</c:v>
                </c:pt>
                <c:pt idx="1088">
                  <c:v>96</c:v>
                </c:pt>
                <c:pt idx="1089">
                  <c:v>96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98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101</c:v>
                </c:pt>
                <c:pt idx="1126">
                  <c:v>101</c:v>
                </c:pt>
                <c:pt idx="1127">
                  <c:v>101</c:v>
                </c:pt>
                <c:pt idx="1128">
                  <c:v>101</c:v>
                </c:pt>
                <c:pt idx="1129">
                  <c:v>101</c:v>
                </c:pt>
                <c:pt idx="1130">
                  <c:v>101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102</c:v>
                </c:pt>
                <c:pt idx="1136">
                  <c:v>102</c:v>
                </c:pt>
                <c:pt idx="1137">
                  <c:v>102</c:v>
                </c:pt>
                <c:pt idx="1138">
                  <c:v>102</c:v>
                </c:pt>
                <c:pt idx="1139">
                  <c:v>102</c:v>
                </c:pt>
                <c:pt idx="1140">
                  <c:v>102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103</c:v>
                </c:pt>
                <c:pt idx="1147">
                  <c:v>103</c:v>
                </c:pt>
                <c:pt idx="1148">
                  <c:v>103</c:v>
                </c:pt>
                <c:pt idx="1149">
                  <c:v>103</c:v>
                </c:pt>
                <c:pt idx="1150">
                  <c:v>104</c:v>
                </c:pt>
                <c:pt idx="1151">
                  <c:v>104</c:v>
                </c:pt>
                <c:pt idx="1152">
                  <c:v>104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106</c:v>
                </c:pt>
                <c:pt idx="1157">
                  <c:v>106</c:v>
                </c:pt>
                <c:pt idx="1158">
                  <c:v>106</c:v>
                </c:pt>
                <c:pt idx="1159">
                  <c:v>106</c:v>
                </c:pt>
                <c:pt idx="1160">
                  <c:v>106</c:v>
                </c:pt>
                <c:pt idx="1161">
                  <c:v>106</c:v>
                </c:pt>
                <c:pt idx="1162">
                  <c:v>106</c:v>
                </c:pt>
                <c:pt idx="1163">
                  <c:v>107</c:v>
                </c:pt>
                <c:pt idx="1164">
                  <c:v>107</c:v>
                </c:pt>
                <c:pt idx="1165">
                  <c:v>107</c:v>
                </c:pt>
                <c:pt idx="1166">
                  <c:v>107</c:v>
                </c:pt>
                <c:pt idx="1167">
                  <c:v>107</c:v>
                </c:pt>
                <c:pt idx="1168">
                  <c:v>107</c:v>
                </c:pt>
                <c:pt idx="1169">
                  <c:v>107</c:v>
                </c:pt>
                <c:pt idx="1170">
                  <c:v>108</c:v>
                </c:pt>
                <c:pt idx="1171">
                  <c:v>108</c:v>
                </c:pt>
                <c:pt idx="1172">
                  <c:v>108</c:v>
                </c:pt>
                <c:pt idx="1173">
                  <c:v>108</c:v>
                </c:pt>
                <c:pt idx="1174">
                  <c:v>108</c:v>
                </c:pt>
                <c:pt idx="1175">
                  <c:v>108</c:v>
                </c:pt>
                <c:pt idx="1176">
                  <c:v>108</c:v>
                </c:pt>
                <c:pt idx="1177">
                  <c:v>108</c:v>
                </c:pt>
                <c:pt idx="1178">
                  <c:v>109</c:v>
                </c:pt>
                <c:pt idx="1179">
                  <c:v>109</c:v>
                </c:pt>
                <c:pt idx="1180">
                  <c:v>109</c:v>
                </c:pt>
                <c:pt idx="1181">
                  <c:v>109</c:v>
                </c:pt>
                <c:pt idx="1182">
                  <c:v>109</c:v>
                </c:pt>
                <c:pt idx="1183">
                  <c:v>110</c:v>
                </c:pt>
                <c:pt idx="1184">
                  <c:v>110</c:v>
                </c:pt>
                <c:pt idx="1185">
                  <c:v>111</c:v>
                </c:pt>
                <c:pt idx="1186">
                  <c:v>111</c:v>
                </c:pt>
                <c:pt idx="1187">
                  <c:v>111</c:v>
                </c:pt>
                <c:pt idx="1188">
                  <c:v>112</c:v>
                </c:pt>
                <c:pt idx="1189">
                  <c:v>112</c:v>
                </c:pt>
                <c:pt idx="1190">
                  <c:v>112</c:v>
                </c:pt>
                <c:pt idx="1191">
                  <c:v>113</c:v>
                </c:pt>
                <c:pt idx="1192">
                  <c:v>113</c:v>
                </c:pt>
                <c:pt idx="1193">
                  <c:v>113</c:v>
                </c:pt>
                <c:pt idx="1194">
                  <c:v>113</c:v>
                </c:pt>
                <c:pt idx="1195">
                  <c:v>114</c:v>
                </c:pt>
                <c:pt idx="1196">
                  <c:v>114</c:v>
                </c:pt>
                <c:pt idx="1197">
                  <c:v>114</c:v>
                </c:pt>
                <c:pt idx="1198">
                  <c:v>114</c:v>
                </c:pt>
                <c:pt idx="1199">
                  <c:v>114</c:v>
                </c:pt>
                <c:pt idx="1200">
                  <c:v>115</c:v>
                </c:pt>
                <c:pt idx="1201">
                  <c:v>115</c:v>
                </c:pt>
                <c:pt idx="1202">
                  <c:v>115</c:v>
                </c:pt>
                <c:pt idx="1203">
                  <c:v>115</c:v>
                </c:pt>
                <c:pt idx="1204">
                  <c:v>116</c:v>
                </c:pt>
                <c:pt idx="1205">
                  <c:v>116</c:v>
                </c:pt>
                <c:pt idx="1206">
                  <c:v>117</c:v>
                </c:pt>
                <c:pt idx="1207">
                  <c:v>117</c:v>
                </c:pt>
                <c:pt idx="1208">
                  <c:v>117</c:v>
                </c:pt>
                <c:pt idx="1209">
                  <c:v>118</c:v>
                </c:pt>
                <c:pt idx="1210">
                  <c:v>118</c:v>
                </c:pt>
                <c:pt idx="1211">
                  <c:v>118</c:v>
                </c:pt>
                <c:pt idx="1212">
                  <c:v>118</c:v>
                </c:pt>
                <c:pt idx="1213">
                  <c:v>118</c:v>
                </c:pt>
                <c:pt idx="1214">
                  <c:v>119</c:v>
                </c:pt>
                <c:pt idx="1215">
                  <c:v>119</c:v>
                </c:pt>
                <c:pt idx="1216">
                  <c:v>119</c:v>
                </c:pt>
                <c:pt idx="1217">
                  <c:v>119</c:v>
                </c:pt>
                <c:pt idx="1218">
                  <c:v>119</c:v>
                </c:pt>
                <c:pt idx="1219">
                  <c:v>119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121</c:v>
                </c:pt>
                <c:pt idx="1226">
                  <c:v>122</c:v>
                </c:pt>
                <c:pt idx="1227">
                  <c:v>123</c:v>
                </c:pt>
                <c:pt idx="1228">
                  <c:v>123</c:v>
                </c:pt>
                <c:pt idx="1229">
                  <c:v>123</c:v>
                </c:pt>
                <c:pt idx="1230">
                  <c:v>123</c:v>
                </c:pt>
                <c:pt idx="1231">
                  <c:v>124</c:v>
                </c:pt>
                <c:pt idx="1232">
                  <c:v>124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126</c:v>
                </c:pt>
                <c:pt idx="1238">
                  <c:v>126</c:v>
                </c:pt>
                <c:pt idx="1239">
                  <c:v>126</c:v>
                </c:pt>
                <c:pt idx="1240">
                  <c:v>126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128</c:v>
                </c:pt>
                <c:pt idx="1246">
                  <c:v>129</c:v>
                </c:pt>
                <c:pt idx="1247">
                  <c:v>129</c:v>
                </c:pt>
                <c:pt idx="1248">
                  <c:v>129</c:v>
                </c:pt>
                <c:pt idx="1249">
                  <c:v>129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131</c:v>
                </c:pt>
                <c:pt idx="1255">
                  <c:v>132</c:v>
                </c:pt>
                <c:pt idx="1256">
                  <c:v>134</c:v>
                </c:pt>
                <c:pt idx="1257">
                  <c:v>136</c:v>
                </c:pt>
                <c:pt idx="1258">
                  <c:v>137</c:v>
                </c:pt>
                <c:pt idx="1259">
                  <c:v>137</c:v>
                </c:pt>
                <c:pt idx="1260">
                  <c:v>138</c:v>
                </c:pt>
                <c:pt idx="1261">
                  <c:v>139</c:v>
                </c:pt>
                <c:pt idx="1262">
                  <c:v>139</c:v>
                </c:pt>
                <c:pt idx="1263">
                  <c:v>140</c:v>
                </c:pt>
                <c:pt idx="1264">
                  <c:v>141</c:v>
                </c:pt>
                <c:pt idx="1265">
                  <c:v>142</c:v>
                </c:pt>
                <c:pt idx="1266">
                  <c:v>142</c:v>
                </c:pt>
                <c:pt idx="1267">
                  <c:v>142</c:v>
                </c:pt>
                <c:pt idx="1268">
                  <c:v>143</c:v>
                </c:pt>
                <c:pt idx="1269">
                  <c:v>143</c:v>
                </c:pt>
                <c:pt idx="1270">
                  <c:v>143</c:v>
                </c:pt>
                <c:pt idx="1271">
                  <c:v>146</c:v>
                </c:pt>
                <c:pt idx="1272">
                  <c:v>146</c:v>
                </c:pt>
                <c:pt idx="1273">
                  <c:v>148</c:v>
                </c:pt>
                <c:pt idx="1274">
                  <c:v>150</c:v>
                </c:pt>
                <c:pt idx="1275">
                  <c:v>151</c:v>
                </c:pt>
                <c:pt idx="1276">
                  <c:v>152</c:v>
                </c:pt>
                <c:pt idx="1277">
                  <c:v>152</c:v>
                </c:pt>
                <c:pt idx="1278">
                  <c:v>153</c:v>
                </c:pt>
                <c:pt idx="1279">
                  <c:v>153</c:v>
                </c:pt>
                <c:pt idx="1280">
                  <c:v>154</c:v>
                </c:pt>
                <c:pt idx="1281">
                  <c:v>156</c:v>
                </c:pt>
                <c:pt idx="1282">
                  <c:v>157</c:v>
                </c:pt>
                <c:pt idx="1283">
                  <c:v>158</c:v>
                </c:pt>
                <c:pt idx="1284">
                  <c:v>159</c:v>
                </c:pt>
                <c:pt idx="1285">
                  <c:v>161</c:v>
                </c:pt>
                <c:pt idx="1286">
                  <c:v>161</c:v>
                </c:pt>
                <c:pt idx="1287">
                  <c:v>164</c:v>
                </c:pt>
                <c:pt idx="1288">
                  <c:v>164</c:v>
                </c:pt>
                <c:pt idx="1289">
                  <c:v>165</c:v>
                </c:pt>
                <c:pt idx="1290">
                  <c:v>169</c:v>
                </c:pt>
                <c:pt idx="1291">
                  <c:v>171</c:v>
                </c:pt>
                <c:pt idx="1292">
                  <c:v>174</c:v>
                </c:pt>
                <c:pt idx="1293">
                  <c:v>182</c:v>
                </c:pt>
                <c:pt idx="1294">
                  <c:v>186</c:v>
                </c:pt>
                <c:pt idx="1295">
                  <c:v>193</c:v>
                </c:pt>
                <c:pt idx="1296">
                  <c:v>196</c:v>
                </c:pt>
                <c:pt idx="1297">
                  <c:v>212</c:v>
                </c:pt>
                <c:pt idx="1298">
                  <c:v>227</c:v>
                </c:pt>
                <c:pt idx="1299">
                  <c:v>236</c:v>
                </c:pt>
                <c:pt idx="1300">
                  <c:v>293</c:v>
                </c:pt>
                <c:pt idx="1301">
                  <c:v>325</c:v>
                </c:pt>
                <c:pt idx="1302">
                  <c:v>68</c:v>
                </c:pt>
                <c:pt idx="1303">
                  <c:v>74</c:v>
                </c:pt>
                <c:pt idx="1304">
                  <c:v>74</c:v>
                </c:pt>
                <c:pt idx="1305">
                  <c:v>75</c:v>
                </c:pt>
                <c:pt idx="1306">
                  <c:v>75</c:v>
                </c:pt>
                <c:pt idx="1307">
                  <c:v>76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81</c:v>
                </c:pt>
                <c:pt idx="1315">
                  <c:v>82</c:v>
                </c:pt>
                <c:pt idx="1316">
                  <c:v>83</c:v>
                </c:pt>
                <c:pt idx="1317">
                  <c:v>85</c:v>
                </c:pt>
                <c:pt idx="1318">
                  <c:v>85</c:v>
                </c:pt>
                <c:pt idx="1319">
                  <c:v>86</c:v>
                </c:pt>
                <c:pt idx="1320">
                  <c:v>87</c:v>
                </c:pt>
                <c:pt idx="1321">
                  <c:v>87</c:v>
                </c:pt>
                <c:pt idx="1322">
                  <c:v>87</c:v>
                </c:pt>
                <c:pt idx="1323">
                  <c:v>88</c:v>
                </c:pt>
                <c:pt idx="1324">
                  <c:v>88</c:v>
                </c:pt>
                <c:pt idx="1325">
                  <c:v>89</c:v>
                </c:pt>
                <c:pt idx="1326">
                  <c:v>89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92</c:v>
                </c:pt>
                <c:pt idx="1335">
                  <c:v>93</c:v>
                </c:pt>
                <c:pt idx="1336">
                  <c:v>95</c:v>
                </c:pt>
                <c:pt idx="1337">
                  <c:v>95</c:v>
                </c:pt>
                <c:pt idx="1338">
                  <c:v>96</c:v>
                </c:pt>
                <c:pt idx="1339">
                  <c:v>97</c:v>
                </c:pt>
                <c:pt idx="1340">
                  <c:v>98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107</c:v>
                </c:pt>
                <c:pt idx="1345">
                  <c:v>108</c:v>
                </c:pt>
                <c:pt idx="1346">
                  <c:v>111</c:v>
                </c:pt>
                <c:pt idx="1347">
                  <c:v>120</c:v>
                </c:pt>
                <c:pt idx="1348">
                  <c:v>85</c:v>
                </c:pt>
                <c:pt idx="1349">
                  <c:v>87</c:v>
                </c:pt>
                <c:pt idx="1350">
                  <c:v>88</c:v>
                </c:pt>
                <c:pt idx="1351">
                  <c:v>88</c:v>
                </c:pt>
                <c:pt idx="1352">
                  <c:v>89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91</c:v>
                </c:pt>
                <c:pt idx="1357">
                  <c:v>92</c:v>
                </c:pt>
                <c:pt idx="1358">
                  <c:v>92</c:v>
                </c:pt>
                <c:pt idx="1359">
                  <c:v>93</c:v>
                </c:pt>
                <c:pt idx="1360">
                  <c:v>94</c:v>
                </c:pt>
                <c:pt idx="1361">
                  <c:v>94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96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100</c:v>
                </c:pt>
                <c:pt idx="1376">
                  <c:v>101</c:v>
                </c:pt>
                <c:pt idx="1377">
                  <c:v>102</c:v>
                </c:pt>
                <c:pt idx="1378">
                  <c:v>102</c:v>
                </c:pt>
                <c:pt idx="1379">
                  <c:v>102</c:v>
                </c:pt>
                <c:pt idx="1380">
                  <c:v>103</c:v>
                </c:pt>
                <c:pt idx="1381">
                  <c:v>103</c:v>
                </c:pt>
                <c:pt idx="1382">
                  <c:v>104</c:v>
                </c:pt>
                <c:pt idx="1383">
                  <c:v>104</c:v>
                </c:pt>
                <c:pt idx="1384">
                  <c:v>105</c:v>
                </c:pt>
                <c:pt idx="1385">
                  <c:v>105</c:v>
                </c:pt>
                <c:pt idx="1386">
                  <c:v>105</c:v>
                </c:pt>
                <c:pt idx="1387">
                  <c:v>105</c:v>
                </c:pt>
                <c:pt idx="1388">
                  <c:v>106</c:v>
                </c:pt>
                <c:pt idx="1389">
                  <c:v>106</c:v>
                </c:pt>
                <c:pt idx="1390">
                  <c:v>106</c:v>
                </c:pt>
                <c:pt idx="1391">
                  <c:v>106</c:v>
                </c:pt>
                <c:pt idx="1392">
                  <c:v>106</c:v>
                </c:pt>
                <c:pt idx="1393">
                  <c:v>106</c:v>
                </c:pt>
                <c:pt idx="1394">
                  <c:v>107</c:v>
                </c:pt>
                <c:pt idx="1395">
                  <c:v>107</c:v>
                </c:pt>
                <c:pt idx="1396">
                  <c:v>107</c:v>
                </c:pt>
                <c:pt idx="1397">
                  <c:v>107</c:v>
                </c:pt>
                <c:pt idx="1398">
                  <c:v>108</c:v>
                </c:pt>
                <c:pt idx="1399">
                  <c:v>108</c:v>
                </c:pt>
                <c:pt idx="1400">
                  <c:v>108</c:v>
                </c:pt>
                <c:pt idx="1401">
                  <c:v>108</c:v>
                </c:pt>
                <c:pt idx="1402">
                  <c:v>108</c:v>
                </c:pt>
                <c:pt idx="1403">
                  <c:v>108</c:v>
                </c:pt>
                <c:pt idx="1404">
                  <c:v>108</c:v>
                </c:pt>
                <c:pt idx="1405">
                  <c:v>109</c:v>
                </c:pt>
                <c:pt idx="1406">
                  <c:v>109</c:v>
                </c:pt>
                <c:pt idx="1407">
                  <c:v>109</c:v>
                </c:pt>
                <c:pt idx="1408">
                  <c:v>109</c:v>
                </c:pt>
                <c:pt idx="1409">
                  <c:v>109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111</c:v>
                </c:pt>
                <c:pt idx="1415">
                  <c:v>112</c:v>
                </c:pt>
                <c:pt idx="1416">
                  <c:v>112</c:v>
                </c:pt>
                <c:pt idx="1417">
                  <c:v>112</c:v>
                </c:pt>
                <c:pt idx="1418">
                  <c:v>112</c:v>
                </c:pt>
                <c:pt idx="1419">
                  <c:v>113</c:v>
                </c:pt>
                <c:pt idx="1420">
                  <c:v>113</c:v>
                </c:pt>
                <c:pt idx="1421">
                  <c:v>114</c:v>
                </c:pt>
                <c:pt idx="1422">
                  <c:v>114</c:v>
                </c:pt>
                <c:pt idx="1423">
                  <c:v>115</c:v>
                </c:pt>
                <c:pt idx="1424">
                  <c:v>115</c:v>
                </c:pt>
                <c:pt idx="1425">
                  <c:v>115</c:v>
                </c:pt>
                <c:pt idx="1426">
                  <c:v>116</c:v>
                </c:pt>
                <c:pt idx="1427">
                  <c:v>116</c:v>
                </c:pt>
                <c:pt idx="1428">
                  <c:v>116</c:v>
                </c:pt>
                <c:pt idx="1429">
                  <c:v>117</c:v>
                </c:pt>
                <c:pt idx="1430">
                  <c:v>117</c:v>
                </c:pt>
                <c:pt idx="1431">
                  <c:v>117</c:v>
                </c:pt>
                <c:pt idx="1432">
                  <c:v>117</c:v>
                </c:pt>
                <c:pt idx="1433">
                  <c:v>117</c:v>
                </c:pt>
                <c:pt idx="1434">
                  <c:v>117</c:v>
                </c:pt>
                <c:pt idx="1435">
                  <c:v>118</c:v>
                </c:pt>
                <c:pt idx="1436">
                  <c:v>118</c:v>
                </c:pt>
                <c:pt idx="1437">
                  <c:v>118</c:v>
                </c:pt>
                <c:pt idx="1438">
                  <c:v>118</c:v>
                </c:pt>
                <c:pt idx="1439">
                  <c:v>118</c:v>
                </c:pt>
                <c:pt idx="1440">
                  <c:v>118</c:v>
                </c:pt>
                <c:pt idx="1441">
                  <c:v>118</c:v>
                </c:pt>
                <c:pt idx="1442">
                  <c:v>119</c:v>
                </c:pt>
                <c:pt idx="1443">
                  <c:v>119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121</c:v>
                </c:pt>
                <c:pt idx="1448">
                  <c:v>121</c:v>
                </c:pt>
                <c:pt idx="1449">
                  <c:v>121</c:v>
                </c:pt>
                <c:pt idx="1450">
                  <c:v>122</c:v>
                </c:pt>
                <c:pt idx="1451">
                  <c:v>122</c:v>
                </c:pt>
                <c:pt idx="1452">
                  <c:v>122</c:v>
                </c:pt>
                <c:pt idx="1453">
                  <c:v>122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124</c:v>
                </c:pt>
                <c:pt idx="1464">
                  <c:v>124</c:v>
                </c:pt>
                <c:pt idx="1465">
                  <c:v>124</c:v>
                </c:pt>
                <c:pt idx="1466">
                  <c:v>124</c:v>
                </c:pt>
                <c:pt idx="1467">
                  <c:v>124</c:v>
                </c:pt>
                <c:pt idx="1468">
                  <c:v>124</c:v>
                </c:pt>
                <c:pt idx="1469">
                  <c:v>125</c:v>
                </c:pt>
                <c:pt idx="1470">
                  <c:v>125</c:v>
                </c:pt>
                <c:pt idx="1471">
                  <c:v>125</c:v>
                </c:pt>
                <c:pt idx="1472">
                  <c:v>125</c:v>
                </c:pt>
                <c:pt idx="1473">
                  <c:v>125</c:v>
                </c:pt>
                <c:pt idx="1474">
                  <c:v>125</c:v>
                </c:pt>
                <c:pt idx="1475">
                  <c:v>125</c:v>
                </c:pt>
                <c:pt idx="1476">
                  <c:v>126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129</c:v>
                </c:pt>
                <c:pt idx="1489">
                  <c:v>129</c:v>
                </c:pt>
                <c:pt idx="1490">
                  <c:v>129</c:v>
                </c:pt>
                <c:pt idx="1491">
                  <c:v>129</c:v>
                </c:pt>
                <c:pt idx="1492">
                  <c:v>130</c:v>
                </c:pt>
                <c:pt idx="1493">
                  <c:v>130</c:v>
                </c:pt>
                <c:pt idx="1494">
                  <c:v>130</c:v>
                </c:pt>
                <c:pt idx="1495">
                  <c:v>131</c:v>
                </c:pt>
                <c:pt idx="1496">
                  <c:v>132</c:v>
                </c:pt>
                <c:pt idx="1497">
                  <c:v>132</c:v>
                </c:pt>
                <c:pt idx="1498">
                  <c:v>132</c:v>
                </c:pt>
                <c:pt idx="1499">
                  <c:v>132</c:v>
                </c:pt>
                <c:pt idx="1500">
                  <c:v>133</c:v>
                </c:pt>
                <c:pt idx="1501">
                  <c:v>133</c:v>
                </c:pt>
                <c:pt idx="1502">
                  <c:v>134</c:v>
                </c:pt>
                <c:pt idx="1503">
                  <c:v>134</c:v>
                </c:pt>
                <c:pt idx="1504">
                  <c:v>134</c:v>
                </c:pt>
                <c:pt idx="1505">
                  <c:v>134</c:v>
                </c:pt>
                <c:pt idx="1506">
                  <c:v>134</c:v>
                </c:pt>
                <c:pt idx="1507">
                  <c:v>135</c:v>
                </c:pt>
                <c:pt idx="1508">
                  <c:v>135</c:v>
                </c:pt>
                <c:pt idx="1509">
                  <c:v>135</c:v>
                </c:pt>
                <c:pt idx="1510">
                  <c:v>135</c:v>
                </c:pt>
                <c:pt idx="1511">
                  <c:v>137</c:v>
                </c:pt>
                <c:pt idx="1512">
                  <c:v>137</c:v>
                </c:pt>
                <c:pt idx="1513">
                  <c:v>139</c:v>
                </c:pt>
                <c:pt idx="1514">
                  <c:v>139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141</c:v>
                </c:pt>
                <c:pt idx="1519">
                  <c:v>141</c:v>
                </c:pt>
                <c:pt idx="1520">
                  <c:v>141</c:v>
                </c:pt>
                <c:pt idx="1521">
                  <c:v>144</c:v>
                </c:pt>
                <c:pt idx="1522">
                  <c:v>145</c:v>
                </c:pt>
                <c:pt idx="1523">
                  <c:v>146</c:v>
                </c:pt>
                <c:pt idx="1524">
                  <c:v>146</c:v>
                </c:pt>
                <c:pt idx="1525">
                  <c:v>147</c:v>
                </c:pt>
                <c:pt idx="1526">
                  <c:v>147</c:v>
                </c:pt>
                <c:pt idx="1527">
                  <c:v>150</c:v>
                </c:pt>
                <c:pt idx="1528">
                  <c:v>150</c:v>
                </c:pt>
                <c:pt idx="1529">
                  <c:v>150</c:v>
                </c:pt>
                <c:pt idx="1530">
                  <c:v>150</c:v>
                </c:pt>
                <c:pt idx="1531">
                  <c:v>153</c:v>
                </c:pt>
                <c:pt idx="1532">
                  <c:v>154</c:v>
                </c:pt>
                <c:pt idx="1533">
                  <c:v>157</c:v>
                </c:pt>
                <c:pt idx="1534">
                  <c:v>160</c:v>
                </c:pt>
                <c:pt idx="1535">
                  <c:v>161</c:v>
                </c:pt>
                <c:pt idx="1536">
                  <c:v>165</c:v>
                </c:pt>
                <c:pt idx="1537">
                  <c:v>167</c:v>
                </c:pt>
                <c:pt idx="1538">
                  <c:v>170</c:v>
                </c:pt>
                <c:pt idx="1539">
                  <c:v>170</c:v>
                </c:pt>
                <c:pt idx="1540">
                  <c:v>174</c:v>
                </c:pt>
                <c:pt idx="1541">
                  <c:v>176</c:v>
                </c:pt>
                <c:pt idx="1542">
                  <c:v>178</c:v>
                </c:pt>
                <c:pt idx="1543">
                  <c:v>178</c:v>
                </c:pt>
                <c:pt idx="1544">
                  <c:v>178</c:v>
                </c:pt>
                <c:pt idx="1545">
                  <c:v>178</c:v>
                </c:pt>
                <c:pt idx="1546">
                  <c:v>180</c:v>
                </c:pt>
                <c:pt idx="1547">
                  <c:v>185</c:v>
                </c:pt>
                <c:pt idx="1548">
                  <c:v>202</c:v>
                </c:pt>
                <c:pt idx="1549">
                  <c:v>212</c:v>
                </c:pt>
                <c:pt idx="1550">
                  <c:v>219</c:v>
                </c:pt>
                <c:pt idx="1551">
                  <c:v>225</c:v>
                </c:pt>
                <c:pt idx="1552">
                  <c:v>240</c:v>
                </c:pt>
                <c:pt idx="1553">
                  <c:v>251</c:v>
                </c:pt>
                <c:pt idx="1554">
                  <c:v>34</c:v>
                </c:pt>
                <c:pt idx="1555">
                  <c:v>37</c:v>
                </c:pt>
                <c:pt idx="1556">
                  <c:v>68</c:v>
                </c:pt>
                <c:pt idx="1557">
                  <c:v>73</c:v>
                </c:pt>
                <c:pt idx="1558">
                  <c:v>74</c:v>
                </c:pt>
                <c:pt idx="1559">
                  <c:v>74</c:v>
                </c:pt>
                <c:pt idx="1560">
                  <c:v>75</c:v>
                </c:pt>
                <c:pt idx="1561">
                  <c:v>75</c:v>
                </c:pt>
                <c:pt idx="1562">
                  <c:v>76</c:v>
                </c:pt>
                <c:pt idx="1563">
                  <c:v>77</c:v>
                </c:pt>
                <c:pt idx="1564">
                  <c:v>78</c:v>
                </c:pt>
                <c:pt idx="1565">
                  <c:v>78</c:v>
                </c:pt>
                <c:pt idx="1566">
                  <c:v>79</c:v>
                </c:pt>
                <c:pt idx="1567">
                  <c:v>79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81</c:v>
                </c:pt>
                <c:pt idx="1573">
                  <c:v>81</c:v>
                </c:pt>
                <c:pt idx="1574">
                  <c:v>81</c:v>
                </c:pt>
                <c:pt idx="1575">
                  <c:v>81</c:v>
                </c:pt>
                <c:pt idx="1576">
                  <c:v>81</c:v>
                </c:pt>
                <c:pt idx="1577">
                  <c:v>81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82</c:v>
                </c:pt>
                <c:pt idx="1582">
                  <c:v>82</c:v>
                </c:pt>
                <c:pt idx="1583">
                  <c:v>82</c:v>
                </c:pt>
                <c:pt idx="1584">
                  <c:v>82</c:v>
                </c:pt>
                <c:pt idx="1585">
                  <c:v>82</c:v>
                </c:pt>
                <c:pt idx="1586">
                  <c:v>82</c:v>
                </c:pt>
                <c:pt idx="1587">
                  <c:v>82</c:v>
                </c:pt>
                <c:pt idx="1588">
                  <c:v>82</c:v>
                </c:pt>
                <c:pt idx="1589">
                  <c:v>82</c:v>
                </c:pt>
                <c:pt idx="1590">
                  <c:v>82</c:v>
                </c:pt>
                <c:pt idx="1591">
                  <c:v>82</c:v>
                </c:pt>
                <c:pt idx="1592">
                  <c:v>83</c:v>
                </c:pt>
                <c:pt idx="1593">
                  <c:v>83</c:v>
                </c:pt>
                <c:pt idx="1594">
                  <c:v>83</c:v>
                </c:pt>
                <c:pt idx="1595">
                  <c:v>83</c:v>
                </c:pt>
                <c:pt idx="1596">
                  <c:v>83</c:v>
                </c:pt>
                <c:pt idx="1597">
                  <c:v>83</c:v>
                </c:pt>
                <c:pt idx="1598">
                  <c:v>83</c:v>
                </c:pt>
                <c:pt idx="1599">
                  <c:v>83</c:v>
                </c:pt>
                <c:pt idx="1600">
                  <c:v>84</c:v>
                </c:pt>
                <c:pt idx="1601">
                  <c:v>84</c:v>
                </c:pt>
                <c:pt idx="1602">
                  <c:v>84</c:v>
                </c:pt>
                <c:pt idx="1603">
                  <c:v>84</c:v>
                </c:pt>
                <c:pt idx="1604">
                  <c:v>84</c:v>
                </c:pt>
                <c:pt idx="1605">
                  <c:v>84</c:v>
                </c:pt>
                <c:pt idx="1606">
                  <c:v>84</c:v>
                </c:pt>
                <c:pt idx="1607">
                  <c:v>84</c:v>
                </c:pt>
                <c:pt idx="1608">
                  <c:v>84</c:v>
                </c:pt>
                <c:pt idx="1609">
                  <c:v>84</c:v>
                </c:pt>
                <c:pt idx="1610">
                  <c:v>84</c:v>
                </c:pt>
                <c:pt idx="1611">
                  <c:v>84</c:v>
                </c:pt>
                <c:pt idx="1612">
                  <c:v>84</c:v>
                </c:pt>
                <c:pt idx="1613">
                  <c:v>84</c:v>
                </c:pt>
                <c:pt idx="1614">
                  <c:v>85</c:v>
                </c:pt>
                <c:pt idx="1615">
                  <c:v>85</c:v>
                </c:pt>
                <c:pt idx="1616">
                  <c:v>85</c:v>
                </c:pt>
                <c:pt idx="1617">
                  <c:v>85</c:v>
                </c:pt>
                <c:pt idx="1618">
                  <c:v>85</c:v>
                </c:pt>
                <c:pt idx="1619">
                  <c:v>85</c:v>
                </c:pt>
                <c:pt idx="1620">
                  <c:v>85</c:v>
                </c:pt>
                <c:pt idx="1621">
                  <c:v>85</c:v>
                </c:pt>
                <c:pt idx="1622">
                  <c:v>85</c:v>
                </c:pt>
                <c:pt idx="1623">
                  <c:v>85</c:v>
                </c:pt>
                <c:pt idx="1624">
                  <c:v>85</c:v>
                </c:pt>
                <c:pt idx="1625">
                  <c:v>85</c:v>
                </c:pt>
                <c:pt idx="1626">
                  <c:v>85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86</c:v>
                </c:pt>
                <c:pt idx="1632">
                  <c:v>86</c:v>
                </c:pt>
                <c:pt idx="1633">
                  <c:v>86</c:v>
                </c:pt>
                <c:pt idx="1634">
                  <c:v>86</c:v>
                </c:pt>
                <c:pt idx="1635">
                  <c:v>86</c:v>
                </c:pt>
                <c:pt idx="1636">
                  <c:v>86</c:v>
                </c:pt>
                <c:pt idx="1637">
                  <c:v>86</c:v>
                </c:pt>
                <c:pt idx="1638">
                  <c:v>86</c:v>
                </c:pt>
                <c:pt idx="1639">
                  <c:v>86</c:v>
                </c:pt>
                <c:pt idx="1640">
                  <c:v>86</c:v>
                </c:pt>
                <c:pt idx="1641">
                  <c:v>86</c:v>
                </c:pt>
                <c:pt idx="1642">
                  <c:v>86</c:v>
                </c:pt>
                <c:pt idx="1643">
                  <c:v>86</c:v>
                </c:pt>
                <c:pt idx="1644">
                  <c:v>86</c:v>
                </c:pt>
                <c:pt idx="1645">
                  <c:v>86</c:v>
                </c:pt>
                <c:pt idx="1646">
                  <c:v>86</c:v>
                </c:pt>
                <c:pt idx="1647">
                  <c:v>86</c:v>
                </c:pt>
                <c:pt idx="1648">
                  <c:v>87</c:v>
                </c:pt>
                <c:pt idx="1649">
                  <c:v>87</c:v>
                </c:pt>
                <c:pt idx="1650">
                  <c:v>87</c:v>
                </c:pt>
                <c:pt idx="1651">
                  <c:v>87</c:v>
                </c:pt>
                <c:pt idx="1652">
                  <c:v>87</c:v>
                </c:pt>
                <c:pt idx="1653">
                  <c:v>87</c:v>
                </c:pt>
                <c:pt idx="1654">
                  <c:v>87</c:v>
                </c:pt>
                <c:pt idx="1655">
                  <c:v>87</c:v>
                </c:pt>
                <c:pt idx="1656">
                  <c:v>87</c:v>
                </c:pt>
                <c:pt idx="1657">
                  <c:v>87</c:v>
                </c:pt>
                <c:pt idx="1658">
                  <c:v>87</c:v>
                </c:pt>
                <c:pt idx="1659">
                  <c:v>87</c:v>
                </c:pt>
                <c:pt idx="1660">
                  <c:v>87</c:v>
                </c:pt>
                <c:pt idx="1661">
                  <c:v>87</c:v>
                </c:pt>
                <c:pt idx="1662">
                  <c:v>87</c:v>
                </c:pt>
                <c:pt idx="1663">
                  <c:v>87</c:v>
                </c:pt>
                <c:pt idx="1664">
                  <c:v>87</c:v>
                </c:pt>
                <c:pt idx="1665">
                  <c:v>88</c:v>
                </c:pt>
                <c:pt idx="1666">
                  <c:v>88</c:v>
                </c:pt>
                <c:pt idx="1667">
                  <c:v>88</c:v>
                </c:pt>
                <c:pt idx="1668">
                  <c:v>88</c:v>
                </c:pt>
                <c:pt idx="1669">
                  <c:v>88</c:v>
                </c:pt>
                <c:pt idx="1670">
                  <c:v>88</c:v>
                </c:pt>
                <c:pt idx="1671">
                  <c:v>88</c:v>
                </c:pt>
                <c:pt idx="1672">
                  <c:v>88</c:v>
                </c:pt>
                <c:pt idx="1673">
                  <c:v>88</c:v>
                </c:pt>
                <c:pt idx="1674">
                  <c:v>88</c:v>
                </c:pt>
                <c:pt idx="1675">
                  <c:v>88</c:v>
                </c:pt>
                <c:pt idx="1676">
                  <c:v>88</c:v>
                </c:pt>
                <c:pt idx="1677">
                  <c:v>88</c:v>
                </c:pt>
                <c:pt idx="1678">
                  <c:v>88</c:v>
                </c:pt>
                <c:pt idx="1679">
                  <c:v>88</c:v>
                </c:pt>
                <c:pt idx="1680">
                  <c:v>88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88</c:v>
                </c:pt>
                <c:pt idx="1690">
                  <c:v>88</c:v>
                </c:pt>
                <c:pt idx="1691">
                  <c:v>88</c:v>
                </c:pt>
                <c:pt idx="1692">
                  <c:v>88</c:v>
                </c:pt>
                <c:pt idx="1693">
                  <c:v>88</c:v>
                </c:pt>
                <c:pt idx="1694">
                  <c:v>89</c:v>
                </c:pt>
                <c:pt idx="1695">
                  <c:v>89</c:v>
                </c:pt>
                <c:pt idx="1696">
                  <c:v>89</c:v>
                </c:pt>
                <c:pt idx="1697">
                  <c:v>89</c:v>
                </c:pt>
                <c:pt idx="1698">
                  <c:v>89</c:v>
                </c:pt>
                <c:pt idx="1699">
                  <c:v>89</c:v>
                </c:pt>
                <c:pt idx="1700">
                  <c:v>89</c:v>
                </c:pt>
                <c:pt idx="1701">
                  <c:v>89</c:v>
                </c:pt>
                <c:pt idx="1702">
                  <c:v>89</c:v>
                </c:pt>
                <c:pt idx="1703">
                  <c:v>89</c:v>
                </c:pt>
                <c:pt idx="1704">
                  <c:v>89</c:v>
                </c:pt>
                <c:pt idx="1705">
                  <c:v>89</c:v>
                </c:pt>
                <c:pt idx="1706">
                  <c:v>89</c:v>
                </c:pt>
                <c:pt idx="1707">
                  <c:v>89</c:v>
                </c:pt>
                <c:pt idx="1708">
                  <c:v>89</c:v>
                </c:pt>
                <c:pt idx="1709">
                  <c:v>89</c:v>
                </c:pt>
                <c:pt idx="1710">
                  <c:v>89</c:v>
                </c:pt>
                <c:pt idx="1711">
                  <c:v>89</c:v>
                </c:pt>
                <c:pt idx="1712">
                  <c:v>89</c:v>
                </c:pt>
                <c:pt idx="1713">
                  <c:v>89</c:v>
                </c:pt>
                <c:pt idx="1714">
                  <c:v>89</c:v>
                </c:pt>
                <c:pt idx="1715">
                  <c:v>89</c:v>
                </c:pt>
                <c:pt idx="1716">
                  <c:v>89</c:v>
                </c:pt>
                <c:pt idx="1717">
                  <c:v>89</c:v>
                </c:pt>
                <c:pt idx="1718">
                  <c:v>89</c:v>
                </c:pt>
                <c:pt idx="1719">
                  <c:v>89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91</c:v>
                </c:pt>
                <c:pt idx="1756">
                  <c:v>91</c:v>
                </c:pt>
                <c:pt idx="1757">
                  <c:v>91</c:v>
                </c:pt>
                <c:pt idx="1758">
                  <c:v>91</c:v>
                </c:pt>
                <c:pt idx="1759">
                  <c:v>91</c:v>
                </c:pt>
                <c:pt idx="1760">
                  <c:v>91</c:v>
                </c:pt>
                <c:pt idx="1761">
                  <c:v>91</c:v>
                </c:pt>
                <c:pt idx="1762">
                  <c:v>91</c:v>
                </c:pt>
                <c:pt idx="1763">
                  <c:v>91</c:v>
                </c:pt>
                <c:pt idx="1764">
                  <c:v>91</c:v>
                </c:pt>
                <c:pt idx="1765">
                  <c:v>91</c:v>
                </c:pt>
                <c:pt idx="1766">
                  <c:v>91</c:v>
                </c:pt>
                <c:pt idx="1767">
                  <c:v>91</c:v>
                </c:pt>
                <c:pt idx="1768">
                  <c:v>91</c:v>
                </c:pt>
                <c:pt idx="1769">
                  <c:v>91</c:v>
                </c:pt>
                <c:pt idx="1770">
                  <c:v>91</c:v>
                </c:pt>
                <c:pt idx="1771">
                  <c:v>91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92</c:v>
                </c:pt>
                <c:pt idx="1783">
                  <c:v>92</c:v>
                </c:pt>
                <c:pt idx="1784">
                  <c:v>92</c:v>
                </c:pt>
                <c:pt idx="1785">
                  <c:v>92</c:v>
                </c:pt>
                <c:pt idx="1786">
                  <c:v>92</c:v>
                </c:pt>
                <c:pt idx="1787">
                  <c:v>92</c:v>
                </c:pt>
                <c:pt idx="1788">
                  <c:v>92</c:v>
                </c:pt>
                <c:pt idx="1789">
                  <c:v>92</c:v>
                </c:pt>
                <c:pt idx="1790">
                  <c:v>92</c:v>
                </c:pt>
                <c:pt idx="1791">
                  <c:v>92</c:v>
                </c:pt>
                <c:pt idx="1792">
                  <c:v>92</c:v>
                </c:pt>
                <c:pt idx="1793">
                  <c:v>92</c:v>
                </c:pt>
                <c:pt idx="1794">
                  <c:v>92</c:v>
                </c:pt>
                <c:pt idx="1795">
                  <c:v>92</c:v>
                </c:pt>
                <c:pt idx="1796">
                  <c:v>92</c:v>
                </c:pt>
                <c:pt idx="1797">
                  <c:v>92</c:v>
                </c:pt>
                <c:pt idx="1798">
                  <c:v>92</c:v>
                </c:pt>
                <c:pt idx="1799">
                  <c:v>92</c:v>
                </c:pt>
                <c:pt idx="1800">
                  <c:v>92</c:v>
                </c:pt>
                <c:pt idx="1801">
                  <c:v>92</c:v>
                </c:pt>
                <c:pt idx="1802">
                  <c:v>92</c:v>
                </c:pt>
                <c:pt idx="1803">
                  <c:v>92</c:v>
                </c:pt>
                <c:pt idx="1804">
                  <c:v>92</c:v>
                </c:pt>
                <c:pt idx="1805">
                  <c:v>92</c:v>
                </c:pt>
                <c:pt idx="1806">
                  <c:v>92</c:v>
                </c:pt>
                <c:pt idx="1807">
                  <c:v>93</c:v>
                </c:pt>
                <c:pt idx="1808">
                  <c:v>93</c:v>
                </c:pt>
                <c:pt idx="1809">
                  <c:v>93</c:v>
                </c:pt>
                <c:pt idx="1810">
                  <c:v>93</c:v>
                </c:pt>
                <c:pt idx="1811">
                  <c:v>93</c:v>
                </c:pt>
                <c:pt idx="1812">
                  <c:v>93</c:v>
                </c:pt>
                <c:pt idx="1813">
                  <c:v>93</c:v>
                </c:pt>
                <c:pt idx="1814">
                  <c:v>93</c:v>
                </c:pt>
                <c:pt idx="1815">
                  <c:v>93</c:v>
                </c:pt>
                <c:pt idx="1816">
                  <c:v>93</c:v>
                </c:pt>
                <c:pt idx="1817">
                  <c:v>93</c:v>
                </c:pt>
                <c:pt idx="1818">
                  <c:v>93</c:v>
                </c:pt>
                <c:pt idx="1819">
                  <c:v>93</c:v>
                </c:pt>
                <c:pt idx="1820">
                  <c:v>93</c:v>
                </c:pt>
                <c:pt idx="1821">
                  <c:v>93</c:v>
                </c:pt>
                <c:pt idx="1822">
                  <c:v>93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</c:v>
                </c:pt>
                <c:pt idx="1834">
                  <c:v>93</c:v>
                </c:pt>
                <c:pt idx="1835">
                  <c:v>93</c:v>
                </c:pt>
                <c:pt idx="1836">
                  <c:v>93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95</c:v>
                </c:pt>
                <c:pt idx="1875">
                  <c:v>95</c:v>
                </c:pt>
                <c:pt idx="1876">
                  <c:v>95</c:v>
                </c:pt>
                <c:pt idx="1877">
                  <c:v>95</c:v>
                </c:pt>
                <c:pt idx="1878">
                  <c:v>95</c:v>
                </c:pt>
                <c:pt idx="1879">
                  <c:v>95</c:v>
                </c:pt>
                <c:pt idx="1880">
                  <c:v>95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95</c:v>
                </c:pt>
                <c:pt idx="1885">
                  <c:v>95</c:v>
                </c:pt>
                <c:pt idx="1886">
                  <c:v>95</c:v>
                </c:pt>
                <c:pt idx="1887">
                  <c:v>95</c:v>
                </c:pt>
                <c:pt idx="1888">
                  <c:v>95</c:v>
                </c:pt>
                <c:pt idx="1889">
                  <c:v>95</c:v>
                </c:pt>
                <c:pt idx="1890">
                  <c:v>95</c:v>
                </c:pt>
                <c:pt idx="1891">
                  <c:v>95</c:v>
                </c:pt>
                <c:pt idx="1892">
                  <c:v>95</c:v>
                </c:pt>
                <c:pt idx="1893">
                  <c:v>95</c:v>
                </c:pt>
                <c:pt idx="1894">
                  <c:v>95</c:v>
                </c:pt>
                <c:pt idx="1895">
                  <c:v>95</c:v>
                </c:pt>
                <c:pt idx="1896">
                  <c:v>95</c:v>
                </c:pt>
                <c:pt idx="1897">
                  <c:v>95</c:v>
                </c:pt>
                <c:pt idx="1898">
                  <c:v>95</c:v>
                </c:pt>
                <c:pt idx="1899">
                  <c:v>95</c:v>
                </c:pt>
                <c:pt idx="1900">
                  <c:v>95</c:v>
                </c:pt>
                <c:pt idx="1901">
                  <c:v>95</c:v>
                </c:pt>
                <c:pt idx="1902">
                  <c:v>95</c:v>
                </c:pt>
                <c:pt idx="1903">
                  <c:v>95</c:v>
                </c:pt>
                <c:pt idx="1904">
                  <c:v>95</c:v>
                </c:pt>
                <c:pt idx="1905">
                  <c:v>95</c:v>
                </c:pt>
                <c:pt idx="1906">
                  <c:v>95</c:v>
                </c:pt>
                <c:pt idx="1907">
                  <c:v>95</c:v>
                </c:pt>
                <c:pt idx="1908">
                  <c:v>95</c:v>
                </c:pt>
                <c:pt idx="1909">
                  <c:v>95</c:v>
                </c:pt>
                <c:pt idx="1910">
                  <c:v>95</c:v>
                </c:pt>
                <c:pt idx="1911">
                  <c:v>95</c:v>
                </c:pt>
                <c:pt idx="1912">
                  <c:v>96</c:v>
                </c:pt>
                <c:pt idx="1913">
                  <c:v>96</c:v>
                </c:pt>
                <c:pt idx="1914">
                  <c:v>96</c:v>
                </c:pt>
                <c:pt idx="1915">
                  <c:v>96</c:v>
                </c:pt>
                <c:pt idx="1916">
                  <c:v>96</c:v>
                </c:pt>
                <c:pt idx="1917">
                  <c:v>96</c:v>
                </c:pt>
                <c:pt idx="1918">
                  <c:v>96</c:v>
                </c:pt>
                <c:pt idx="1919">
                  <c:v>96</c:v>
                </c:pt>
                <c:pt idx="1920">
                  <c:v>96</c:v>
                </c:pt>
                <c:pt idx="1921">
                  <c:v>96</c:v>
                </c:pt>
                <c:pt idx="1922">
                  <c:v>96</c:v>
                </c:pt>
                <c:pt idx="1923">
                  <c:v>96</c:v>
                </c:pt>
                <c:pt idx="1924">
                  <c:v>96</c:v>
                </c:pt>
                <c:pt idx="1925">
                  <c:v>96</c:v>
                </c:pt>
                <c:pt idx="1926">
                  <c:v>96</c:v>
                </c:pt>
                <c:pt idx="1927">
                  <c:v>96</c:v>
                </c:pt>
                <c:pt idx="1928">
                  <c:v>96</c:v>
                </c:pt>
                <c:pt idx="1929">
                  <c:v>96</c:v>
                </c:pt>
                <c:pt idx="1930">
                  <c:v>96</c:v>
                </c:pt>
                <c:pt idx="1931">
                  <c:v>96</c:v>
                </c:pt>
                <c:pt idx="1932">
                  <c:v>96</c:v>
                </c:pt>
                <c:pt idx="1933">
                  <c:v>96</c:v>
                </c:pt>
                <c:pt idx="1934">
                  <c:v>96</c:v>
                </c:pt>
                <c:pt idx="1935">
                  <c:v>96</c:v>
                </c:pt>
                <c:pt idx="1936">
                  <c:v>96</c:v>
                </c:pt>
                <c:pt idx="1937">
                  <c:v>96</c:v>
                </c:pt>
                <c:pt idx="1938">
                  <c:v>96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96</c:v>
                </c:pt>
                <c:pt idx="1945">
                  <c:v>96</c:v>
                </c:pt>
                <c:pt idx="1946">
                  <c:v>96</c:v>
                </c:pt>
                <c:pt idx="1947">
                  <c:v>96</c:v>
                </c:pt>
                <c:pt idx="1948">
                  <c:v>96</c:v>
                </c:pt>
                <c:pt idx="1949">
                  <c:v>97</c:v>
                </c:pt>
                <c:pt idx="1950">
                  <c:v>97</c:v>
                </c:pt>
                <c:pt idx="1951">
                  <c:v>97</c:v>
                </c:pt>
                <c:pt idx="1952">
                  <c:v>97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97</c:v>
                </c:pt>
                <c:pt idx="1958">
                  <c:v>97</c:v>
                </c:pt>
                <c:pt idx="1959">
                  <c:v>97</c:v>
                </c:pt>
                <c:pt idx="1960">
                  <c:v>97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97</c:v>
                </c:pt>
                <c:pt idx="1971">
                  <c:v>97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97</c:v>
                </c:pt>
                <c:pt idx="1978">
                  <c:v>97</c:v>
                </c:pt>
                <c:pt idx="1979">
                  <c:v>97</c:v>
                </c:pt>
                <c:pt idx="1980">
                  <c:v>97</c:v>
                </c:pt>
                <c:pt idx="1981">
                  <c:v>97</c:v>
                </c:pt>
                <c:pt idx="1982">
                  <c:v>97</c:v>
                </c:pt>
                <c:pt idx="1983">
                  <c:v>97</c:v>
                </c:pt>
                <c:pt idx="1984">
                  <c:v>97</c:v>
                </c:pt>
                <c:pt idx="1985">
                  <c:v>97</c:v>
                </c:pt>
                <c:pt idx="1986">
                  <c:v>97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98</c:v>
                </c:pt>
                <c:pt idx="2001">
                  <c:v>98</c:v>
                </c:pt>
                <c:pt idx="2002">
                  <c:v>98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98</c:v>
                </c:pt>
                <c:pt idx="2018">
                  <c:v>98</c:v>
                </c:pt>
                <c:pt idx="2019">
                  <c:v>98</c:v>
                </c:pt>
                <c:pt idx="2020">
                  <c:v>98</c:v>
                </c:pt>
                <c:pt idx="2021">
                  <c:v>98</c:v>
                </c:pt>
                <c:pt idx="2022">
                  <c:v>98</c:v>
                </c:pt>
                <c:pt idx="2023">
                  <c:v>98</c:v>
                </c:pt>
                <c:pt idx="2024">
                  <c:v>98</c:v>
                </c:pt>
                <c:pt idx="2025">
                  <c:v>98</c:v>
                </c:pt>
                <c:pt idx="2026">
                  <c:v>98</c:v>
                </c:pt>
                <c:pt idx="2027">
                  <c:v>98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101</c:v>
                </c:pt>
                <c:pt idx="2097">
                  <c:v>101</c:v>
                </c:pt>
                <c:pt idx="2098">
                  <c:v>101</c:v>
                </c:pt>
                <c:pt idx="2099">
                  <c:v>101</c:v>
                </c:pt>
                <c:pt idx="2100">
                  <c:v>101</c:v>
                </c:pt>
                <c:pt idx="2101">
                  <c:v>101</c:v>
                </c:pt>
                <c:pt idx="2102">
                  <c:v>101</c:v>
                </c:pt>
                <c:pt idx="2103">
                  <c:v>101</c:v>
                </c:pt>
                <c:pt idx="2104">
                  <c:v>101</c:v>
                </c:pt>
                <c:pt idx="2105">
                  <c:v>101</c:v>
                </c:pt>
                <c:pt idx="2106">
                  <c:v>101</c:v>
                </c:pt>
                <c:pt idx="2107">
                  <c:v>101</c:v>
                </c:pt>
                <c:pt idx="2108">
                  <c:v>101</c:v>
                </c:pt>
                <c:pt idx="2109">
                  <c:v>101</c:v>
                </c:pt>
                <c:pt idx="2110">
                  <c:v>101</c:v>
                </c:pt>
                <c:pt idx="2111">
                  <c:v>101</c:v>
                </c:pt>
                <c:pt idx="2112">
                  <c:v>101</c:v>
                </c:pt>
                <c:pt idx="2113">
                  <c:v>101</c:v>
                </c:pt>
                <c:pt idx="2114">
                  <c:v>101</c:v>
                </c:pt>
                <c:pt idx="2115">
                  <c:v>101</c:v>
                </c:pt>
                <c:pt idx="2116">
                  <c:v>101</c:v>
                </c:pt>
                <c:pt idx="2117">
                  <c:v>101</c:v>
                </c:pt>
                <c:pt idx="2118">
                  <c:v>101</c:v>
                </c:pt>
                <c:pt idx="2119">
                  <c:v>101</c:v>
                </c:pt>
                <c:pt idx="2120">
                  <c:v>101</c:v>
                </c:pt>
                <c:pt idx="2121">
                  <c:v>101</c:v>
                </c:pt>
                <c:pt idx="2122">
                  <c:v>101</c:v>
                </c:pt>
                <c:pt idx="2123">
                  <c:v>101</c:v>
                </c:pt>
                <c:pt idx="2124">
                  <c:v>101</c:v>
                </c:pt>
                <c:pt idx="2125">
                  <c:v>101</c:v>
                </c:pt>
                <c:pt idx="2126">
                  <c:v>101</c:v>
                </c:pt>
                <c:pt idx="2127">
                  <c:v>101</c:v>
                </c:pt>
                <c:pt idx="2128">
                  <c:v>101</c:v>
                </c:pt>
                <c:pt idx="2129">
                  <c:v>101</c:v>
                </c:pt>
                <c:pt idx="2130">
                  <c:v>102</c:v>
                </c:pt>
                <c:pt idx="2131">
                  <c:v>102</c:v>
                </c:pt>
                <c:pt idx="2132">
                  <c:v>102</c:v>
                </c:pt>
                <c:pt idx="2133">
                  <c:v>102</c:v>
                </c:pt>
                <c:pt idx="2134">
                  <c:v>102</c:v>
                </c:pt>
                <c:pt idx="2135">
                  <c:v>102</c:v>
                </c:pt>
                <c:pt idx="2136">
                  <c:v>102</c:v>
                </c:pt>
                <c:pt idx="2137">
                  <c:v>102</c:v>
                </c:pt>
                <c:pt idx="2138">
                  <c:v>102</c:v>
                </c:pt>
                <c:pt idx="2139">
                  <c:v>102</c:v>
                </c:pt>
                <c:pt idx="2140">
                  <c:v>102</c:v>
                </c:pt>
                <c:pt idx="2141">
                  <c:v>102</c:v>
                </c:pt>
                <c:pt idx="2142">
                  <c:v>102</c:v>
                </c:pt>
                <c:pt idx="2143">
                  <c:v>102</c:v>
                </c:pt>
                <c:pt idx="2144">
                  <c:v>102</c:v>
                </c:pt>
                <c:pt idx="2145">
                  <c:v>102</c:v>
                </c:pt>
                <c:pt idx="2146">
                  <c:v>102</c:v>
                </c:pt>
                <c:pt idx="2147">
                  <c:v>102</c:v>
                </c:pt>
                <c:pt idx="2148">
                  <c:v>102</c:v>
                </c:pt>
                <c:pt idx="2149">
                  <c:v>102</c:v>
                </c:pt>
                <c:pt idx="2150">
                  <c:v>102</c:v>
                </c:pt>
                <c:pt idx="2151">
                  <c:v>102</c:v>
                </c:pt>
                <c:pt idx="2152">
                  <c:v>102</c:v>
                </c:pt>
                <c:pt idx="2153">
                  <c:v>102</c:v>
                </c:pt>
                <c:pt idx="2154">
                  <c:v>102</c:v>
                </c:pt>
                <c:pt idx="2155">
                  <c:v>102</c:v>
                </c:pt>
                <c:pt idx="2156">
                  <c:v>102</c:v>
                </c:pt>
                <c:pt idx="2157">
                  <c:v>102</c:v>
                </c:pt>
                <c:pt idx="2158">
                  <c:v>102</c:v>
                </c:pt>
                <c:pt idx="2159">
                  <c:v>102</c:v>
                </c:pt>
                <c:pt idx="2160">
                  <c:v>102</c:v>
                </c:pt>
                <c:pt idx="2161">
                  <c:v>102</c:v>
                </c:pt>
                <c:pt idx="2162">
                  <c:v>102</c:v>
                </c:pt>
                <c:pt idx="2163">
                  <c:v>103</c:v>
                </c:pt>
                <c:pt idx="2164">
                  <c:v>103</c:v>
                </c:pt>
                <c:pt idx="2165">
                  <c:v>103</c:v>
                </c:pt>
                <c:pt idx="2166">
                  <c:v>103</c:v>
                </c:pt>
                <c:pt idx="2167">
                  <c:v>103</c:v>
                </c:pt>
                <c:pt idx="2168">
                  <c:v>103</c:v>
                </c:pt>
                <c:pt idx="2169">
                  <c:v>103</c:v>
                </c:pt>
                <c:pt idx="2170">
                  <c:v>103</c:v>
                </c:pt>
                <c:pt idx="2171">
                  <c:v>103</c:v>
                </c:pt>
                <c:pt idx="2172">
                  <c:v>103</c:v>
                </c:pt>
                <c:pt idx="2173">
                  <c:v>103</c:v>
                </c:pt>
                <c:pt idx="2174">
                  <c:v>103</c:v>
                </c:pt>
                <c:pt idx="2175">
                  <c:v>103</c:v>
                </c:pt>
                <c:pt idx="2176">
                  <c:v>103</c:v>
                </c:pt>
                <c:pt idx="2177">
                  <c:v>103</c:v>
                </c:pt>
                <c:pt idx="2178">
                  <c:v>103</c:v>
                </c:pt>
                <c:pt idx="2179">
                  <c:v>103</c:v>
                </c:pt>
                <c:pt idx="2180">
                  <c:v>103</c:v>
                </c:pt>
                <c:pt idx="2181">
                  <c:v>103</c:v>
                </c:pt>
                <c:pt idx="2182">
                  <c:v>103</c:v>
                </c:pt>
                <c:pt idx="2183">
                  <c:v>103</c:v>
                </c:pt>
                <c:pt idx="2184">
                  <c:v>103</c:v>
                </c:pt>
                <c:pt idx="2185">
                  <c:v>103</c:v>
                </c:pt>
                <c:pt idx="2186">
                  <c:v>103</c:v>
                </c:pt>
                <c:pt idx="2187">
                  <c:v>103</c:v>
                </c:pt>
                <c:pt idx="2188">
                  <c:v>103</c:v>
                </c:pt>
                <c:pt idx="2189">
                  <c:v>103</c:v>
                </c:pt>
                <c:pt idx="2190">
                  <c:v>103</c:v>
                </c:pt>
                <c:pt idx="2191">
                  <c:v>104</c:v>
                </c:pt>
                <c:pt idx="2192">
                  <c:v>104</c:v>
                </c:pt>
                <c:pt idx="2193">
                  <c:v>104</c:v>
                </c:pt>
                <c:pt idx="2194">
                  <c:v>104</c:v>
                </c:pt>
                <c:pt idx="2195">
                  <c:v>104</c:v>
                </c:pt>
                <c:pt idx="2196">
                  <c:v>104</c:v>
                </c:pt>
                <c:pt idx="2197">
                  <c:v>104</c:v>
                </c:pt>
                <c:pt idx="2198">
                  <c:v>104</c:v>
                </c:pt>
                <c:pt idx="2199">
                  <c:v>104</c:v>
                </c:pt>
                <c:pt idx="2200">
                  <c:v>104</c:v>
                </c:pt>
                <c:pt idx="2201">
                  <c:v>104</c:v>
                </c:pt>
                <c:pt idx="2202">
                  <c:v>104</c:v>
                </c:pt>
                <c:pt idx="2203">
                  <c:v>104</c:v>
                </c:pt>
                <c:pt idx="2204">
                  <c:v>104</c:v>
                </c:pt>
                <c:pt idx="2205">
                  <c:v>104</c:v>
                </c:pt>
                <c:pt idx="2206">
                  <c:v>104</c:v>
                </c:pt>
                <c:pt idx="2207">
                  <c:v>104</c:v>
                </c:pt>
                <c:pt idx="2208">
                  <c:v>104</c:v>
                </c:pt>
                <c:pt idx="2209">
                  <c:v>104</c:v>
                </c:pt>
                <c:pt idx="2210">
                  <c:v>104</c:v>
                </c:pt>
                <c:pt idx="2211">
                  <c:v>104</c:v>
                </c:pt>
                <c:pt idx="2212">
                  <c:v>104</c:v>
                </c:pt>
                <c:pt idx="2213">
                  <c:v>104</c:v>
                </c:pt>
                <c:pt idx="2214">
                  <c:v>104</c:v>
                </c:pt>
                <c:pt idx="2215">
                  <c:v>104</c:v>
                </c:pt>
                <c:pt idx="2216">
                  <c:v>104</c:v>
                </c:pt>
                <c:pt idx="2217">
                  <c:v>104</c:v>
                </c:pt>
                <c:pt idx="2218">
                  <c:v>104</c:v>
                </c:pt>
                <c:pt idx="2219">
                  <c:v>105</c:v>
                </c:pt>
                <c:pt idx="2220">
                  <c:v>105</c:v>
                </c:pt>
                <c:pt idx="2221">
                  <c:v>105</c:v>
                </c:pt>
                <c:pt idx="2222">
                  <c:v>105</c:v>
                </c:pt>
                <c:pt idx="2223">
                  <c:v>105</c:v>
                </c:pt>
                <c:pt idx="2224">
                  <c:v>105</c:v>
                </c:pt>
                <c:pt idx="2225">
                  <c:v>105</c:v>
                </c:pt>
                <c:pt idx="2226">
                  <c:v>105</c:v>
                </c:pt>
                <c:pt idx="2227">
                  <c:v>105</c:v>
                </c:pt>
                <c:pt idx="2228">
                  <c:v>105</c:v>
                </c:pt>
                <c:pt idx="2229">
                  <c:v>105</c:v>
                </c:pt>
                <c:pt idx="2230">
                  <c:v>105</c:v>
                </c:pt>
                <c:pt idx="2231">
                  <c:v>105</c:v>
                </c:pt>
                <c:pt idx="2232">
                  <c:v>105</c:v>
                </c:pt>
                <c:pt idx="2233">
                  <c:v>105</c:v>
                </c:pt>
                <c:pt idx="2234">
                  <c:v>105</c:v>
                </c:pt>
                <c:pt idx="2235">
                  <c:v>105</c:v>
                </c:pt>
                <c:pt idx="2236">
                  <c:v>105</c:v>
                </c:pt>
                <c:pt idx="2237">
                  <c:v>105</c:v>
                </c:pt>
                <c:pt idx="2238">
                  <c:v>105</c:v>
                </c:pt>
                <c:pt idx="2239">
                  <c:v>105</c:v>
                </c:pt>
                <c:pt idx="2240">
                  <c:v>105</c:v>
                </c:pt>
                <c:pt idx="2241">
                  <c:v>105</c:v>
                </c:pt>
                <c:pt idx="2242">
                  <c:v>105</c:v>
                </c:pt>
                <c:pt idx="2243">
                  <c:v>105</c:v>
                </c:pt>
                <c:pt idx="2244">
                  <c:v>106</c:v>
                </c:pt>
                <c:pt idx="2245">
                  <c:v>106</c:v>
                </c:pt>
                <c:pt idx="2246">
                  <c:v>106</c:v>
                </c:pt>
                <c:pt idx="2247">
                  <c:v>106</c:v>
                </c:pt>
                <c:pt idx="2248">
                  <c:v>106</c:v>
                </c:pt>
                <c:pt idx="2249">
                  <c:v>106</c:v>
                </c:pt>
                <c:pt idx="2250">
                  <c:v>106</c:v>
                </c:pt>
                <c:pt idx="2251">
                  <c:v>106</c:v>
                </c:pt>
                <c:pt idx="2252">
                  <c:v>106</c:v>
                </c:pt>
                <c:pt idx="2253">
                  <c:v>106</c:v>
                </c:pt>
                <c:pt idx="2254">
                  <c:v>106</c:v>
                </c:pt>
                <c:pt idx="2255">
                  <c:v>106</c:v>
                </c:pt>
                <c:pt idx="2256">
                  <c:v>106</c:v>
                </c:pt>
                <c:pt idx="2257">
                  <c:v>106</c:v>
                </c:pt>
                <c:pt idx="2258">
                  <c:v>106</c:v>
                </c:pt>
                <c:pt idx="2259">
                  <c:v>106</c:v>
                </c:pt>
                <c:pt idx="2260">
                  <c:v>106</c:v>
                </c:pt>
                <c:pt idx="2261">
                  <c:v>106</c:v>
                </c:pt>
                <c:pt idx="2262">
                  <c:v>106</c:v>
                </c:pt>
                <c:pt idx="2263">
                  <c:v>106</c:v>
                </c:pt>
                <c:pt idx="2264">
                  <c:v>106</c:v>
                </c:pt>
                <c:pt idx="2265">
                  <c:v>106</c:v>
                </c:pt>
                <c:pt idx="2266">
                  <c:v>106</c:v>
                </c:pt>
                <c:pt idx="2267">
                  <c:v>106</c:v>
                </c:pt>
                <c:pt idx="2268">
                  <c:v>106</c:v>
                </c:pt>
                <c:pt idx="2269">
                  <c:v>106</c:v>
                </c:pt>
                <c:pt idx="2270">
                  <c:v>106</c:v>
                </c:pt>
                <c:pt idx="2271">
                  <c:v>107</c:v>
                </c:pt>
                <c:pt idx="2272">
                  <c:v>107</c:v>
                </c:pt>
                <c:pt idx="2273">
                  <c:v>107</c:v>
                </c:pt>
                <c:pt idx="2274">
                  <c:v>107</c:v>
                </c:pt>
                <c:pt idx="2275">
                  <c:v>107</c:v>
                </c:pt>
                <c:pt idx="2276">
                  <c:v>107</c:v>
                </c:pt>
                <c:pt idx="2277">
                  <c:v>107</c:v>
                </c:pt>
                <c:pt idx="2278">
                  <c:v>107</c:v>
                </c:pt>
                <c:pt idx="2279">
                  <c:v>107</c:v>
                </c:pt>
                <c:pt idx="2280">
                  <c:v>107</c:v>
                </c:pt>
                <c:pt idx="2281">
                  <c:v>107</c:v>
                </c:pt>
                <c:pt idx="2282">
                  <c:v>107</c:v>
                </c:pt>
                <c:pt idx="2283">
                  <c:v>107</c:v>
                </c:pt>
                <c:pt idx="2284">
                  <c:v>107</c:v>
                </c:pt>
                <c:pt idx="2285">
                  <c:v>107</c:v>
                </c:pt>
                <c:pt idx="2286">
                  <c:v>107</c:v>
                </c:pt>
                <c:pt idx="2287">
                  <c:v>107</c:v>
                </c:pt>
                <c:pt idx="2288">
                  <c:v>107</c:v>
                </c:pt>
                <c:pt idx="2289">
                  <c:v>107</c:v>
                </c:pt>
                <c:pt idx="2290">
                  <c:v>107</c:v>
                </c:pt>
                <c:pt idx="2291">
                  <c:v>107</c:v>
                </c:pt>
                <c:pt idx="2292">
                  <c:v>107</c:v>
                </c:pt>
                <c:pt idx="2293">
                  <c:v>107</c:v>
                </c:pt>
                <c:pt idx="2294">
                  <c:v>107</c:v>
                </c:pt>
                <c:pt idx="2295">
                  <c:v>107</c:v>
                </c:pt>
                <c:pt idx="2296">
                  <c:v>108</c:v>
                </c:pt>
                <c:pt idx="2297">
                  <c:v>108</c:v>
                </c:pt>
                <c:pt idx="2298">
                  <c:v>108</c:v>
                </c:pt>
                <c:pt idx="2299">
                  <c:v>108</c:v>
                </c:pt>
                <c:pt idx="2300">
                  <c:v>108</c:v>
                </c:pt>
                <c:pt idx="2301">
                  <c:v>108</c:v>
                </c:pt>
                <c:pt idx="2302">
                  <c:v>108</c:v>
                </c:pt>
                <c:pt idx="2303">
                  <c:v>108</c:v>
                </c:pt>
                <c:pt idx="2304">
                  <c:v>108</c:v>
                </c:pt>
                <c:pt idx="2305">
                  <c:v>108</c:v>
                </c:pt>
                <c:pt idx="2306">
                  <c:v>108</c:v>
                </c:pt>
                <c:pt idx="2307">
                  <c:v>108</c:v>
                </c:pt>
                <c:pt idx="2308">
                  <c:v>108</c:v>
                </c:pt>
                <c:pt idx="2309">
                  <c:v>108</c:v>
                </c:pt>
                <c:pt idx="2310">
                  <c:v>108</c:v>
                </c:pt>
                <c:pt idx="2311">
                  <c:v>108</c:v>
                </c:pt>
                <c:pt idx="2312">
                  <c:v>108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108</c:v>
                </c:pt>
                <c:pt idx="2317">
                  <c:v>108</c:v>
                </c:pt>
                <c:pt idx="2318">
                  <c:v>108</c:v>
                </c:pt>
                <c:pt idx="2319">
                  <c:v>109</c:v>
                </c:pt>
                <c:pt idx="2320">
                  <c:v>109</c:v>
                </c:pt>
                <c:pt idx="2321">
                  <c:v>109</c:v>
                </c:pt>
                <c:pt idx="2322">
                  <c:v>109</c:v>
                </c:pt>
                <c:pt idx="2323">
                  <c:v>109</c:v>
                </c:pt>
                <c:pt idx="2324">
                  <c:v>109</c:v>
                </c:pt>
                <c:pt idx="2325">
                  <c:v>109</c:v>
                </c:pt>
                <c:pt idx="2326">
                  <c:v>109</c:v>
                </c:pt>
                <c:pt idx="2327">
                  <c:v>109</c:v>
                </c:pt>
                <c:pt idx="2328">
                  <c:v>109</c:v>
                </c:pt>
                <c:pt idx="2329">
                  <c:v>109</c:v>
                </c:pt>
                <c:pt idx="2330">
                  <c:v>109</c:v>
                </c:pt>
                <c:pt idx="2331">
                  <c:v>109</c:v>
                </c:pt>
                <c:pt idx="2332">
                  <c:v>109</c:v>
                </c:pt>
                <c:pt idx="2333">
                  <c:v>109</c:v>
                </c:pt>
                <c:pt idx="2334">
                  <c:v>109</c:v>
                </c:pt>
                <c:pt idx="2335">
                  <c:v>109</c:v>
                </c:pt>
                <c:pt idx="2336">
                  <c:v>110</c:v>
                </c:pt>
                <c:pt idx="2337">
                  <c:v>110</c:v>
                </c:pt>
                <c:pt idx="2338">
                  <c:v>110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110</c:v>
                </c:pt>
                <c:pt idx="2344">
                  <c:v>110</c:v>
                </c:pt>
                <c:pt idx="2345">
                  <c:v>110</c:v>
                </c:pt>
                <c:pt idx="2346">
                  <c:v>110</c:v>
                </c:pt>
                <c:pt idx="2347">
                  <c:v>110</c:v>
                </c:pt>
                <c:pt idx="2348">
                  <c:v>110</c:v>
                </c:pt>
                <c:pt idx="2349">
                  <c:v>110</c:v>
                </c:pt>
                <c:pt idx="2350">
                  <c:v>110</c:v>
                </c:pt>
                <c:pt idx="2351">
                  <c:v>110</c:v>
                </c:pt>
                <c:pt idx="2352">
                  <c:v>110</c:v>
                </c:pt>
                <c:pt idx="2353">
                  <c:v>110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110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112</c:v>
                </c:pt>
                <c:pt idx="2374">
                  <c:v>112</c:v>
                </c:pt>
                <c:pt idx="2375">
                  <c:v>112</c:v>
                </c:pt>
                <c:pt idx="2376">
                  <c:v>112</c:v>
                </c:pt>
                <c:pt idx="2377">
                  <c:v>112</c:v>
                </c:pt>
                <c:pt idx="2378">
                  <c:v>112</c:v>
                </c:pt>
                <c:pt idx="2379">
                  <c:v>112</c:v>
                </c:pt>
                <c:pt idx="2380">
                  <c:v>112</c:v>
                </c:pt>
                <c:pt idx="2381">
                  <c:v>112</c:v>
                </c:pt>
                <c:pt idx="2382">
                  <c:v>112</c:v>
                </c:pt>
                <c:pt idx="2383">
                  <c:v>112</c:v>
                </c:pt>
                <c:pt idx="2384">
                  <c:v>112</c:v>
                </c:pt>
                <c:pt idx="2385">
                  <c:v>112</c:v>
                </c:pt>
                <c:pt idx="2386">
                  <c:v>112</c:v>
                </c:pt>
                <c:pt idx="2387">
                  <c:v>112</c:v>
                </c:pt>
                <c:pt idx="2388">
                  <c:v>112</c:v>
                </c:pt>
                <c:pt idx="2389">
                  <c:v>112</c:v>
                </c:pt>
                <c:pt idx="2390">
                  <c:v>112</c:v>
                </c:pt>
                <c:pt idx="2391">
                  <c:v>112</c:v>
                </c:pt>
                <c:pt idx="2392">
                  <c:v>113</c:v>
                </c:pt>
                <c:pt idx="2393">
                  <c:v>113</c:v>
                </c:pt>
                <c:pt idx="2394">
                  <c:v>113</c:v>
                </c:pt>
                <c:pt idx="2395">
                  <c:v>113</c:v>
                </c:pt>
                <c:pt idx="2396">
                  <c:v>113</c:v>
                </c:pt>
                <c:pt idx="2397">
                  <c:v>113</c:v>
                </c:pt>
                <c:pt idx="2398">
                  <c:v>113</c:v>
                </c:pt>
                <c:pt idx="2399">
                  <c:v>113</c:v>
                </c:pt>
                <c:pt idx="2400">
                  <c:v>113</c:v>
                </c:pt>
                <c:pt idx="2401">
                  <c:v>113</c:v>
                </c:pt>
                <c:pt idx="2402">
                  <c:v>113</c:v>
                </c:pt>
                <c:pt idx="2403">
                  <c:v>113</c:v>
                </c:pt>
                <c:pt idx="2404">
                  <c:v>113</c:v>
                </c:pt>
                <c:pt idx="2405">
                  <c:v>113</c:v>
                </c:pt>
                <c:pt idx="2406">
                  <c:v>113</c:v>
                </c:pt>
                <c:pt idx="2407">
                  <c:v>113</c:v>
                </c:pt>
                <c:pt idx="2408">
                  <c:v>113</c:v>
                </c:pt>
                <c:pt idx="2409">
                  <c:v>113</c:v>
                </c:pt>
                <c:pt idx="2410">
                  <c:v>113</c:v>
                </c:pt>
                <c:pt idx="2411">
                  <c:v>113</c:v>
                </c:pt>
                <c:pt idx="2412">
                  <c:v>114</c:v>
                </c:pt>
                <c:pt idx="2413">
                  <c:v>114</c:v>
                </c:pt>
                <c:pt idx="2414">
                  <c:v>114</c:v>
                </c:pt>
                <c:pt idx="2415">
                  <c:v>114</c:v>
                </c:pt>
                <c:pt idx="2416">
                  <c:v>114</c:v>
                </c:pt>
                <c:pt idx="2417">
                  <c:v>114</c:v>
                </c:pt>
                <c:pt idx="2418">
                  <c:v>114</c:v>
                </c:pt>
                <c:pt idx="2419">
                  <c:v>114</c:v>
                </c:pt>
                <c:pt idx="2420">
                  <c:v>114</c:v>
                </c:pt>
                <c:pt idx="2421">
                  <c:v>114</c:v>
                </c:pt>
                <c:pt idx="2422">
                  <c:v>114</c:v>
                </c:pt>
                <c:pt idx="2423">
                  <c:v>114</c:v>
                </c:pt>
                <c:pt idx="2424">
                  <c:v>115</c:v>
                </c:pt>
                <c:pt idx="2425">
                  <c:v>115</c:v>
                </c:pt>
                <c:pt idx="2426">
                  <c:v>115</c:v>
                </c:pt>
                <c:pt idx="2427">
                  <c:v>115</c:v>
                </c:pt>
                <c:pt idx="2428">
                  <c:v>115</c:v>
                </c:pt>
                <c:pt idx="2429">
                  <c:v>115</c:v>
                </c:pt>
                <c:pt idx="2430">
                  <c:v>115</c:v>
                </c:pt>
                <c:pt idx="2431">
                  <c:v>115</c:v>
                </c:pt>
                <c:pt idx="2432">
                  <c:v>115</c:v>
                </c:pt>
                <c:pt idx="2433">
                  <c:v>115</c:v>
                </c:pt>
                <c:pt idx="2434">
                  <c:v>115</c:v>
                </c:pt>
                <c:pt idx="2435">
                  <c:v>116</c:v>
                </c:pt>
                <c:pt idx="2436">
                  <c:v>116</c:v>
                </c:pt>
                <c:pt idx="2437">
                  <c:v>116</c:v>
                </c:pt>
                <c:pt idx="2438">
                  <c:v>116</c:v>
                </c:pt>
                <c:pt idx="2439">
                  <c:v>116</c:v>
                </c:pt>
                <c:pt idx="2440">
                  <c:v>116</c:v>
                </c:pt>
                <c:pt idx="2441">
                  <c:v>116</c:v>
                </c:pt>
                <c:pt idx="2442">
                  <c:v>116</c:v>
                </c:pt>
                <c:pt idx="2443">
                  <c:v>116</c:v>
                </c:pt>
                <c:pt idx="2444">
                  <c:v>116</c:v>
                </c:pt>
                <c:pt idx="2445">
                  <c:v>117</c:v>
                </c:pt>
                <c:pt idx="2446">
                  <c:v>117</c:v>
                </c:pt>
                <c:pt idx="2447">
                  <c:v>117</c:v>
                </c:pt>
                <c:pt idx="2448">
                  <c:v>117</c:v>
                </c:pt>
                <c:pt idx="2449">
                  <c:v>117</c:v>
                </c:pt>
                <c:pt idx="2450">
                  <c:v>117</c:v>
                </c:pt>
                <c:pt idx="2451">
                  <c:v>117</c:v>
                </c:pt>
                <c:pt idx="2452">
                  <c:v>117</c:v>
                </c:pt>
                <c:pt idx="2453">
                  <c:v>117</c:v>
                </c:pt>
                <c:pt idx="2454">
                  <c:v>117</c:v>
                </c:pt>
                <c:pt idx="2455">
                  <c:v>117</c:v>
                </c:pt>
                <c:pt idx="2456">
                  <c:v>117</c:v>
                </c:pt>
                <c:pt idx="2457">
                  <c:v>117</c:v>
                </c:pt>
                <c:pt idx="2458">
                  <c:v>117</c:v>
                </c:pt>
                <c:pt idx="2459">
                  <c:v>118</c:v>
                </c:pt>
                <c:pt idx="2460">
                  <c:v>118</c:v>
                </c:pt>
                <c:pt idx="2461">
                  <c:v>118</c:v>
                </c:pt>
                <c:pt idx="2462">
                  <c:v>118</c:v>
                </c:pt>
                <c:pt idx="2463">
                  <c:v>118</c:v>
                </c:pt>
                <c:pt idx="2464">
                  <c:v>118</c:v>
                </c:pt>
                <c:pt idx="2465">
                  <c:v>118</c:v>
                </c:pt>
                <c:pt idx="2466">
                  <c:v>118</c:v>
                </c:pt>
                <c:pt idx="2467">
                  <c:v>118</c:v>
                </c:pt>
                <c:pt idx="2468">
                  <c:v>118</c:v>
                </c:pt>
                <c:pt idx="2469">
                  <c:v>118</c:v>
                </c:pt>
                <c:pt idx="2470">
                  <c:v>118</c:v>
                </c:pt>
                <c:pt idx="2471">
                  <c:v>118</c:v>
                </c:pt>
                <c:pt idx="2472">
                  <c:v>118</c:v>
                </c:pt>
                <c:pt idx="2473">
                  <c:v>118</c:v>
                </c:pt>
                <c:pt idx="2474">
                  <c:v>119</c:v>
                </c:pt>
                <c:pt idx="2475">
                  <c:v>119</c:v>
                </c:pt>
                <c:pt idx="2476">
                  <c:v>119</c:v>
                </c:pt>
                <c:pt idx="2477">
                  <c:v>119</c:v>
                </c:pt>
                <c:pt idx="2478">
                  <c:v>119</c:v>
                </c:pt>
                <c:pt idx="2479">
                  <c:v>119</c:v>
                </c:pt>
                <c:pt idx="2480">
                  <c:v>119</c:v>
                </c:pt>
                <c:pt idx="2481">
                  <c:v>120</c:v>
                </c:pt>
                <c:pt idx="2482">
                  <c:v>120</c:v>
                </c:pt>
                <c:pt idx="2483">
                  <c:v>120</c:v>
                </c:pt>
                <c:pt idx="2484">
                  <c:v>120</c:v>
                </c:pt>
                <c:pt idx="2485">
                  <c:v>120</c:v>
                </c:pt>
                <c:pt idx="2486">
                  <c:v>120</c:v>
                </c:pt>
                <c:pt idx="2487">
                  <c:v>120</c:v>
                </c:pt>
                <c:pt idx="2488">
                  <c:v>120</c:v>
                </c:pt>
                <c:pt idx="2489">
                  <c:v>120</c:v>
                </c:pt>
                <c:pt idx="2490">
                  <c:v>120</c:v>
                </c:pt>
                <c:pt idx="2491">
                  <c:v>120</c:v>
                </c:pt>
                <c:pt idx="2492">
                  <c:v>120</c:v>
                </c:pt>
                <c:pt idx="2493">
                  <c:v>121</c:v>
                </c:pt>
                <c:pt idx="2494">
                  <c:v>121</c:v>
                </c:pt>
                <c:pt idx="2495">
                  <c:v>121</c:v>
                </c:pt>
                <c:pt idx="2496">
                  <c:v>121</c:v>
                </c:pt>
                <c:pt idx="2497">
                  <c:v>121</c:v>
                </c:pt>
                <c:pt idx="2498">
                  <c:v>121</c:v>
                </c:pt>
                <c:pt idx="2499">
                  <c:v>122</c:v>
                </c:pt>
                <c:pt idx="2500">
                  <c:v>122</c:v>
                </c:pt>
                <c:pt idx="2501">
                  <c:v>122</c:v>
                </c:pt>
                <c:pt idx="2502">
                  <c:v>122</c:v>
                </c:pt>
                <c:pt idx="2503">
                  <c:v>122</c:v>
                </c:pt>
                <c:pt idx="2504">
                  <c:v>122</c:v>
                </c:pt>
                <c:pt idx="2505">
                  <c:v>122</c:v>
                </c:pt>
                <c:pt idx="2506">
                  <c:v>122</c:v>
                </c:pt>
                <c:pt idx="2507">
                  <c:v>122</c:v>
                </c:pt>
                <c:pt idx="2508">
                  <c:v>123</c:v>
                </c:pt>
                <c:pt idx="2509">
                  <c:v>123</c:v>
                </c:pt>
                <c:pt idx="2510">
                  <c:v>123</c:v>
                </c:pt>
                <c:pt idx="2511">
                  <c:v>123</c:v>
                </c:pt>
                <c:pt idx="2512">
                  <c:v>123</c:v>
                </c:pt>
                <c:pt idx="2513">
                  <c:v>123</c:v>
                </c:pt>
                <c:pt idx="2514">
                  <c:v>123</c:v>
                </c:pt>
                <c:pt idx="2515">
                  <c:v>123</c:v>
                </c:pt>
                <c:pt idx="2516">
                  <c:v>124</c:v>
                </c:pt>
                <c:pt idx="2517">
                  <c:v>124</c:v>
                </c:pt>
                <c:pt idx="2518">
                  <c:v>124</c:v>
                </c:pt>
                <c:pt idx="2519">
                  <c:v>124</c:v>
                </c:pt>
                <c:pt idx="2520">
                  <c:v>124</c:v>
                </c:pt>
                <c:pt idx="2521">
                  <c:v>124</c:v>
                </c:pt>
                <c:pt idx="2522">
                  <c:v>124</c:v>
                </c:pt>
                <c:pt idx="2523">
                  <c:v>124</c:v>
                </c:pt>
                <c:pt idx="2524">
                  <c:v>125</c:v>
                </c:pt>
                <c:pt idx="2525">
                  <c:v>125</c:v>
                </c:pt>
                <c:pt idx="2526">
                  <c:v>125</c:v>
                </c:pt>
                <c:pt idx="2527">
                  <c:v>125</c:v>
                </c:pt>
                <c:pt idx="2528">
                  <c:v>125</c:v>
                </c:pt>
                <c:pt idx="2529">
                  <c:v>125</c:v>
                </c:pt>
                <c:pt idx="2530">
                  <c:v>125</c:v>
                </c:pt>
                <c:pt idx="2531">
                  <c:v>125</c:v>
                </c:pt>
                <c:pt idx="2532">
                  <c:v>125</c:v>
                </c:pt>
                <c:pt idx="2533">
                  <c:v>127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129</c:v>
                </c:pt>
                <c:pt idx="2541">
                  <c:v>129</c:v>
                </c:pt>
                <c:pt idx="2542">
                  <c:v>129</c:v>
                </c:pt>
                <c:pt idx="2543">
                  <c:v>129</c:v>
                </c:pt>
                <c:pt idx="2544">
                  <c:v>129</c:v>
                </c:pt>
                <c:pt idx="2545">
                  <c:v>129</c:v>
                </c:pt>
                <c:pt idx="2546">
                  <c:v>130</c:v>
                </c:pt>
                <c:pt idx="2547">
                  <c:v>131</c:v>
                </c:pt>
                <c:pt idx="2548">
                  <c:v>131</c:v>
                </c:pt>
                <c:pt idx="2549">
                  <c:v>131</c:v>
                </c:pt>
                <c:pt idx="2550">
                  <c:v>132</c:v>
                </c:pt>
                <c:pt idx="2551">
                  <c:v>133</c:v>
                </c:pt>
                <c:pt idx="2552">
                  <c:v>133</c:v>
                </c:pt>
                <c:pt idx="2553">
                  <c:v>133</c:v>
                </c:pt>
                <c:pt idx="2554">
                  <c:v>133</c:v>
                </c:pt>
                <c:pt idx="2555">
                  <c:v>134</c:v>
                </c:pt>
                <c:pt idx="2556">
                  <c:v>134</c:v>
                </c:pt>
                <c:pt idx="2557">
                  <c:v>134</c:v>
                </c:pt>
                <c:pt idx="2558">
                  <c:v>134</c:v>
                </c:pt>
                <c:pt idx="2559">
                  <c:v>135</c:v>
                </c:pt>
                <c:pt idx="2560">
                  <c:v>135</c:v>
                </c:pt>
                <c:pt idx="2561">
                  <c:v>136</c:v>
                </c:pt>
                <c:pt idx="2562">
                  <c:v>136</c:v>
                </c:pt>
                <c:pt idx="2563">
                  <c:v>137</c:v>
                </c:pt>
                <c:pt idx="2564">
                  <c:v>138</c:v>
                </c:pt>
                <c:pt idx="2565">
                  <c:v>139</c:v>
                </c:pt>
                <c:pt idx="2566">
                  <c:v>139</c:v>
                </c:pt>
                <c:pt idx="2567">
                  <c:v>139</c:v>
                </c:pt>
                <c:pt idx="2568">
                  <c:v>142</c:v>
                </c:pt>
                <c:pt idx="2569">
                  <c:v>143</c:v>
                </c:pt>
                <c:pt idx="2570">
                  <c:v>143</c:v>
                </c:pt>
                <c:pt idx="2571">
                  <c:v>143</c:v>
                </c:pt>
                <c:pt idx="2572">
                  <c:v>146</c:v>
                </c:pt>
                <c:pt idx="2573">
                  <c:v>148</c:v>
                </c:pt>
                <c:pt idx="2574">
                  <c:v>149</c:v>
                </c:pt>
                <c:pt idx="2575">
                  <c:v>150</c:v>
                </c:pt>
                <c:pt idx="2576">
                  <c:v>153</c:v>
                </c:pt>
                <c:pt idx="2577">
                  <c:v>153</c:v>
                </c:pt>
                <c:pt idx="2578">
                  <c:v>160</c:v>
                </c:pt>
                <c:pt idx="2579">
                  <c:v>53</c:v>
                </c:pt>
                <c:pt idx="2580">
                  <c:v>78</c:v>
                </c:pt>
                <c:pt idx="2581">
                  <c:v>81</c:v>
                </c:pt>
                <c:pt idx="2582">
                  <c:v>81</c:v>
                </c:pt>
                <c:pt idx="2583">
                  <c:v>81</c:v>
                </c:pt>
                <c:pt idx="2584">
                  <c:v>84</c:v>
                </c:pt>
                <c:pt idx="2585">
                  <c:v>84</c:v>
                </c:pt>
                <c:pt idx="2586">
                  <c:v>86</c:v>
                </c:pt>
                <c:pt idx="2587">
                  <c:v>88</c:v>
                </c:pt>
                <c:pt idx="2588">
                  <c:v>89</c:v>
                </c:pt>
                <c:pt idx="2589">
                  <c:v>89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</c:v>
                </c:pt>
                <c:pt idx="2597">
                  <c:v>91</c:v>
                </c:pt>
                <c:pt idx="2598">
                  <c:v>91</c:v>
                </c:pt>
                <c:pt idx="2599">
                  <c:v>91</c:v>
                </c:pt>
                <c:pt idx="2600">
                  <c:v>91</c:v>
                </c:pt>
                <c:pt idx="2601">
                  <c:v>92</c:v>
                </c:pt>
                <c:pt idx="2602">
                  <c:v>92</c:v>
                </c:pt>
                <c:pt idx="2603">
                  <c:v>94</c:v>
                </c:pt>
                <c:pt idx="2604">
                  <c:v>94</c:v>
                </c:pt>
                <c:pt idx="2605">
                  <c:v>94</c:v>
                </c:pt>
                <c:pt idx="2606">
                  <c:v>95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96</c:v>
                </c:pt>
                <c:pt idx="2612">
                  <c:v>96</c:v>
                </c:pt>
                <c:pt idx="2613">
                  <c:v>97</c:v>
                </c:pt>
                <c:pt idx="2614">
                  <c:v>97</c:v>
                </c:pt>
                <c:pt idx="2615">
                  <c:v>97</c:v>
                </c:pt>
                <c:pt idx="2616">
                  <c:v>97</c:v>
                </c:pt>
                <c:pt idx="2617">
                  <c:v>97</c:v>
                </c:pt>
                <c:pt idx="2618">
                  <c:v>97</c:v>
                </c:pt>
                <c:pt idx="2619">
                  <c:v>97</c:v>
                </c:pt>
                <c:pt idx="2620">
                  <c:v>97</c:v>
                </c:pt>
                <c:pt idx="2621">
                  <c:v>97</c:v>
                </c:pt>
                <c:pt idx="2622">
                  <c:v>97</c:v>
                </c:pt>
                <c:pt idx="2623">
                  <c:v>98</c:v>
                </c:pt>
                <c:pt idx="2624">
                  <c:v>98</c:v>
                </c:pt>
                <c:pt idx="2625">
                  <c:v>98</c:v>
                </c:pt>
                <c:pt idx="2626">
                  <c:v>98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101</c:v>
                </c:pt>
                <c:pt idx="2640">
                  <c:v>101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101</c:v>
                </c:pt>
                <c:pt idx="2646">
                  <c:v>101</c:v>
                </c:pt>
                <c:pt idx="2647">
                  <c:v>101</c:v>
                </c:pt>
                <c:pt idx="2648">
                  <c:v>101</c:v>
                </c:pt>
                <c:pt idx="2649">
                  <c:v>101</c:v>
                </c:pt>
                <c:pt idx="2650">
                  <c:v>102</c:v>
                </c:pt>
                <c:pt idx="2651">
                  <c:v>102</c:v>
                </c:pt>
                <c:pt idx="2652">
                  <c:v>103</c:v>
                </c:pt>
                <c:pt idx="2653">
                  <c:v>103</c:v>
                </c:pt>
                <c:pt idx="2654">
                  <c:v>104</c:v>
                </c:pt>
                <c:pt idx="2655">
                  <c:v>104</c:v>
                </c:pt>
                <c:pt idx="2656">
                  <c:v>104</c:v>
                </c:pt>
                <c:pt idx="2657">
                  <c:v>104</c:v>
                </c:pt>
                <c:pt idx="2658">
                  <c:v>104</c:v>
                </c:pt>
                <c:pt idx="2659">
                  <c:v>104</c:v>
                </c:pt>
                <c:pt idx="2660">
                  <c:v>104</c:v>
                </c:pt>
                <c:pt idx="2661">
                  <c:v>105</c:v>
                </c:pt>
                <c:pt idx="2662">
                  <c:v>105</c:v>
                </c:pt>
                <c:pt idx="2663">
                  <c:v>105</c:v>
                </c:pt>
                <c:pt idx="2664">
                  <c:v>105</c:v>
                </c:pt>
                <c:pt idx="2665">
                  <c:v>105</c:v>
                </c:pt>
                <c:pt idx="2666">
                  <c:v>106</c:v>
                </c:pt>
                <c:pt idx="2667">
                  <c:v>106</c:v>
                </c:pt>
                <c:pt idx="2668">
                  <c:v>106</c:v>
                </c:pt>
                <c:pt idx="2669">
                  <c:v>106</c:v>
                </c:pt>
                <c:pt idx="2670">
                  <c:v>106</c:v>
                </c:pt>
                <c:pt idx="2671">
                  <c:v>107</c:v>
                </c:pt>
                <c:pt idx="2672">
                  <c:v>107</c:v>
                </c:pt>
                <c:pt idx="2673">
                  <c:v>107</c:v>
                </c:pt>
                <c:pt idx="2674">
                  <c:v>107</c:v>
                </c:pt>
                <c:pt idx="2675">
                  <c:v>108</c:v>
                </c:pt>
                <c:pt idx="2676">
                  <c:v>108</c:v>
                </c:pt>
                <c:pt idx="2677">
                  <c:v>108</c:v>
                </c:pt>
                <c:pt idx="2678">
                  <c:v>108</c:v>
                </c:pt>
                <c:pt idx="2679">
                  <c:v>109</c:v>
                </c:pt>
                <c:pt idx="2680">
                  <c:v>109</c:v>
                </c:pt>
                <c:pt idx="2681">
                  <c:v>109</c:v>
                </c:pt>
                <c:pt idx="2682">
                  <c:v>109</c:v>
                </c:pt>
                <c:pt idx="2683">
                  <c:v>109</c:v>
                </c:pt>
                <c:pt idx="2684">
                  <c:v>109</c:v>
                </c:pt>
                <c:pt idx="2685">
                  <c:v>110</c:v>
                </c:pt>
                <c:pt idx="2686">
                  <c:v>110</c:v>
                </c:pt>
                <c:pt idx="2687">
                  <c:v>110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112</c:v>
                </c:pt>
                <c:pt idx="2694">
                  <c:v>112</c:v>
                </c:pt>
                <c:pt idx="2695">
                  <c:v>112</c:v>
                </c:pt>
                <c:pt idx="2696">
                  <c:v>112</c:v>
                </c:pt>
                <c:pt idx="2697">
                  <c:v>112</c:v>
                </c:pt>
                <c:pt idx="2698">
                  <c:v>112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114</c:v>
                </c:pt>
                <c:pt idx="2703">
                  <c:v>114</c:v>
                </c:pt>
                <c:pt idx="2704">
                  <c:v>114</c:v>
                </c:pt>
                <c:pt idx="2705">
                  <c:v>114</c:v>
                </c:pt>
                <c:pt idx="2706">
                  <c:v>114</c:v>
                </c:pt>
                <c:pt idx="2707">
                  <c:v>114</c:v>
                </c:pt>
                <c:pt idx="2708">
                  <c:v>114</c:v>
                </c:pt>
                <c:pt idx="2709">
                  <c:v>115</c:v>
                </c:pt>
                <c:pt idx="2710">
                  <c:v>115</c:v>
                </c:pt>
                <c:pt idx="2711">
                  <c:v>115</c:v>
                </c:pt>
                <c:pt idx="2712">
                  <c:v>115</c:v>
                </c:pt>
                <c:pt idx="2713">
                  <c:v>115</c:v>
                </c:pt>
                <c:pt idx="2714">
                  <c:v>115</c:v>
                </c:pt>
                <c:pt idx="2715">
                  <c:v>115</c:v>
                </c:pt>
                <c:pt idx="2716">
                  <c:v>115</c:v>
                </c:pt>
                <c:pt idx="2717">
                  <c:v>115</c:v>
                </c:pt>
                <c:pt idx="2718">
                  <c:v>116</c:v>
                </c:pt>
                <c:pt idx="2719">
                  <c:v>116</c:v>
                </c:pt>
                <c:pt idx="2720">
                  <c:v>116</c:v>
                </c:pt>
                <c:pt idx="2721">
                  <c:v>116</c:v>
                </c:pt>
                <c:pt idx="2722">
                  <c:v>116</c:v>
                </c:pt>
                <c:pt idx="2723">
                  <c:v>116</c:v>
                </c:pt>
                <c:pt idx="2724">
                  <c:v>116</c:v>
                </c:pt>
                <c:pt idx="2725">
                  <c:v>117</c:v>
                </c:pt>
                <c:pt idx="2726">
                  <c:v>117</c:v>
                </c:pt>
                <c:pt idx="2727">
                  <c:v>117</c:v>
                </c:pt>
                <c:pt idx="2728">
                  <c:v>117</c:v>
                </c:pt>
                <c:pt idx="2729">
                  <c:v>117</c:v>
                </c:pt>
                <c:pt idx="2730">
                  <c:v>118</c:v>
                </c:pt>
                <c:pt idx="2731">
                  <c:v>118</c:v>
                </c:pt>
                <c:pt idx="2732">
                  <c:v>118</c:v>
                </c:pt>
                <c:pt idx="2733">
                  <c:v>118</c:v>
                </c:pt>
                <c:pt idx="2734">
                  <c:v>118</c:v>
                </c:pt>
                <c:pt idx="2735">
                  <c:v>118</c:v>
                </c:pt>
                <c:pt idx="2736">
                  <c:v>118</c:v>
                </c:pt>
                <c:pt idx="2737">
                  <c:v>118</c:v>
                </c:pt>
                <c:pt idx="2738">
                  <c:v>119</c:v>
                </c:pt>
                <c:pt idx="2739">
                  <c:v>119</c:v>
                </c:pt>
                <c:pt idx="2740">
                  <c:v>119</c:v>
                </c:pt>
                <c:pt idx="2741">
                  <c:v>119</c:v>
                </c:pt>
                <c:pt idx="2742">
                  <c:v>120</c:v>
                </c:pt>
                <c:pt idx="2743">
                  <c:v>120</c:v>
                </c:pt>
                <c:pt idx="2744">
                  <c:v>120</c:v>
                </c:pt>
                <c:pt idx="2745">
                  <c:v>120</c:v>
                </c:pt>
                <c:pt idx="2746">
                  <c:v>120</c:v>
                </c:pt>
                <c:pt idx="2747">
                  <c:v>120</c:v>
                </c:pt>
                <c:pt idx="2748">
                  <c:v>121</c:v>
                </c:pt>
                <c:pt idx="2749">
                  <c:v>121</c:v>
                </c:pt>
                <c:pt idx="2750">
                  <c:v>121</c:v>
                </c:pt>
                <c:pt idx="2751">
                  <c:v>121</c:v>
                </c:pt>
                <c:pt idx="2752">
                  <c:v>122</c:v>
                </c:pt>
                <c:pt idx="2753">
                  <c:v>122</c:v>
                </c:pt>
                <c:pt idx="2754">
                  <c:v>122</c:v>
                </c:pt>
                <c:pt idx="2755">
                  <c:v>122</c:v>
                </c:pt>
                <c:pt idx="2756">
                  <c:v>122</c:v>
                </c:pt>
                <c:pt idx="2757">
                  <c:v>122</c:v>
                </c:pt>
                <c:pt idx="2758">
                  <c:v>122</c:v>
                </c:pt>
                <c:pt idx="2759">
                  <c:v>122</c:v>
                </c:pt>
                <c:pt idx="2760">
                  <c:v>122</c:v>
                </c:pt>
                <c:pt idx="2761">
                  <c:v>123</c:v>
                </c:pt>
                <c:pt idx="2762">
                  <c:v>123</c:v>
                </c:pt>
                <c:pt idx="2763">
                  <c:v>123</c:v>
                </c:pt>
                <c:pt idx="2764">
                  <c:v>123</c:v>
                </c:pt>
                <c:pt idx="2765">
                  <c:v>123</c:v>
                </c:pt>
                <c:pt idx="2766">
                  <c:v>124</c:v>
                </c:pt>
                <c:pt idx="2767">
                  <c:v>124</c:v>
                </c:pt>
                <c:pt idx="2768">
                  <c:v>124</c:v>
                </c:pt>
                <c:pt idx="2769">
                  <c:v>125</c:v>
                </c:pt>
                <c:pt idx="2770">
                  <c:v>125</c:v>
                </c:pt>
                <c:pt idx="2771">
                  <c:v>125</c:v>
                </c:pt>
                <c:pt idx="2772">
                  <c:v>125</c:v>
                </c:pt>
                <c:pt idx="2773">
                  <c:v>125</c:v>
                </c:pt>
                <c:pt idx="2774">
                  <c:v>126</c:v>
                </c:pt>
                <c:pt idx="2775">
                  <c:v>127</c:v>
                </c:pt>
                <c:pt idx="2776">
                  <c:v>128</c:v>
                </c:pt>
                <c:pt idx="2777">
                  <c:v>128</c:v>
                </c:pt>
                <c:pt idx="2778">
                  <c:v>129</c:v>
                </c:pt>
                <c:pt idx="2779">
                  <c:v>130</c:v>
                </c:pt>
                <c:pt idx="2780">
                  <c:v>130</c:v>
                </c:pt>
                <c:pt idx="2781">
                  <c:v>130</c:v>
                </c:pt>
                <c:pt idx="2782">
                  <c:v>130</c:v>
                </c:pt>
                <c:pt idx="2783">
                  <c:v>131</c:v>
                </c:pt>
                <c:pt idx="2784">
                  <c:v>131</c:v>
                </c:pt>
                <c:pt idx="2785">
                  <c:v>132</c:v>
                </c:pt>
                <c:pt idx="2786">
                  <c:v>133</c:v>
                </c:pt>
                <c:pt idx="2787">
                  <c:v>135</c:v>
                </c:pt>
                <c:pt idx="2788">
                  <c:v>135</c:v>
                </c:pt>
                <c:pt idx="2789">
                  <c:v>137</c:v>
                </c:pt>
                <c:pt idx="2790">
                  <c:v>138</c:v>
                </c:pt>
                <c:pt idx="2791">
                  <c:v>138</c:v>
                </c:pt>
                <c:pt idx="2792">
                  <c:v>138</c:v>
                </c:pt>
                <c:pt idx="2793">
                  <c:v>138</c:v>
                </c:pt>
                <c:pt idx="2794">
                  <c:v>138</c:v>
                </c:pt>
                <c:pt idx="2795">
                  <c:v>138</c:v>
                </c:pt>
                <c:pt idx="2796">
                  <c:v>139</c:v>
                </c:pt>
                <c:pt idx="2797">
                  <c:v>139</c:v>
                </c:pt>
                <c:pt idx="2798">
                  <c:v>140</c:v>
                </c:pt>
                <c:pt idx="2799">
                  <c:v>140</c:v>
                </c:pt>
                <c:pt idx="2800">
                  <c:v>141</c:v>
                </c:pt>
                <c:pt idx="2801">
                  <c:v>141</c:v>
                </c:pt>
                <c:pt idx="2802">
                  <c:v>141</c:v>
                </c:pt>
                <c:pt idx="2803">
                  <c:v>141</c:v>
                </c:pt>
                <c:pt idx="2804">
                  <c:v>142</c:v>
                </c:pt>
                <c:pt idx="2805">
                  <c:v>142</c:v>
                </c:pt>
                <c:pt idx="2806">
                  <c:v>142</c:v>
                </c:pt>
                <c:pt idx="2807">
                  <c:v>144</c:v>
                </c:pt>
                <c:pt idx="2808">
                  <c:v>147</c:v>
                </c:pt>
                <c:pt idx="2809">
                  <c:v>147</c:v>
                </c:pt>
                <c:pt idx="2810">
                  <c:v>147</c:v>
                </c:pt>
                <c:pt idx="2811">
                  <c:v>149</c:v>
                </c:pt>
                <c:pt idx="2812">
                  <c:v>149</c:v>
                </c:pt>
                <c:pt idx="2813">
                  <c:v>150</c:v>
                </c:pt>
                <c:pt idx="2814">
                  <c:v>151</c:v>
                </c:pt>
                <c:pt idx="2815">
                  <c:v>152</c:v>
                </c:pt>
                <c:pt idx="2816">
                  <c:v>153</c:v>
                </c:pt>
                <c:pt idx="2817">
                  <c:v>154</c:v>
                </c:pt>
                <c:pt idx="2818">
                  <c:v>155</c:v>
                </c:pt>
                <c:pt idx="2819">
                  <c:v>158</c:v>
                </c:pt>
                <c:pt idx="2820">
                  <c:v>162</c:v>
                </c:pt>
                <c:pt idx="2821">
                  <c:v>170</c:v>
                </c:pt>
                <c:pt idx="2822">
                  <c:v>175</c:v>
                </c:pt>
                <c:pt idx="2823">
                  <c:v>178</c:v>
                </c:pt>
                <c:pt idx="2824">
                  <c:v>187</c:v>
                </c:pt>
                <c:pt idx="2825">
                  <c:v>189</c:v>
                </c:pt>
                <c:pt idx="2826">
                  <c:v>190</c:v>
                </c:pt>
                <c:pt idx="2827">
                  <c:v>216</c:v>
                </c:pt>
                <c:pt idx="2828">
                  <c:v>220</c:v>
                </c:pt>
                <c:pt idx="2829">
                  <c:v>251</c:v>
                </c:pt>
                <c:pt idx="2830">
                  <c:v>330</c:v>
                </c:pt>
                <c:pt idx="2831">
                  <c:v>41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81</c:v>
                </c:pt>
                <c:pt idx="2837">
                  <c:v>84</c:v>
                </c:pt>
                <c:pt idx="2838">
                  <c:v>84</c:v>
                </c:pt>
                <c:pt idx="2839">
                  <c:v>85</c:v>
                </c:pt>
                <c:pt idx="2840">
                  <c:v>86</c:v>
                </c:pt>
                <c:pt idx="2841">
                  <c:v>86</c:v>
                </c:pt>
                <c:pt idx="2842">
                  <c:v>86</c:v>
                </c:pt>
                <c:pt idx="2843">
                  <c:v>87</c:v>
                </c:pt>
                <c:pt idx="2844">
                  <c:v>88</c:v>
                </c:pt>
                <c:pt idx="2845">
                  <c:v>88</c:v>
                </c:pt>
                <c:pt idx="2846">
                  <c:v>89</c:v>
                </c:pt>
                <c:pt idx="2847">
                  <c:v>90</c:v>
                </c:pt>
                <c:pt idx="2848">
                  <c:v>91</c:v>
                </c:pt>
                <c:pt idx="2849">
                  <c:v>91</c:v>
                </c:pt>
                <c:pt idx="2850">
                  <c:v>92</c:v>
                </c:pt>
                <c:pt idx="2851">
                  <c:v>92</c:v>
                </c:pt>
                <c:pt idx="2852">
                  <c:v>93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96</c:v>
                </c:pt>
                <c:pt idx="2858">
                  <c:v>97</c:v>
                </c:pt>
                <c:pt idx="2859">
                  <c:v>97</c:v>
                </c:pt>
                <c:pt idx="2860">
                  <c:v>100</c:v>
                </c:pt>
                <c:pt idx="2861">
                  <c:v>100</c:v>
                </c:pt>
                <c:pt idx="2862">
                  <c:v>102</c:v>
                </c:pt>
                <c:pt idx="2863">
                  <c:v>102</c:v>
                </c:pt>
                <c:pt idx="2864">
                  <c:v>104</c:v>
                </c:pt>
                <c:pt idx="2865">
                  <c:v>106</c:v>
                </c:pt>
                <c:pt idx="2866">
                  <c:v>111</c:v>
                </c:pt>
                <c:pt idx="2867">
                  <c:v>112</c:v>
                </c:pt>
                <c:pt idx="2868">
                  <c:v>115</c:v>
                </c:pt>
                <c:pt idx="2869">
                  <c:v>122</c:v>
                </c:pt>
                <c:pt idx="2870">
                  <c:v>123</c:v>
                </c:pt>
                <c:pt idx="2871">
                  <c:v>170</c:v>
                </c:pt>
                <c:pt idx="2872">
                  <c:v>215</c:v>
                </c:pt>
                <c:pt idx="2873">
                  <c:v>45</c:v>
                </c:pt>
                <c:pt idx="2874">
                  <c:v>65</c:v>
                </c:pt>
                <c:pt idx="2875">
                  <c:v>76</c:v>
                </c:pt>
                <c:pt idx="2876">
                  <c:v>77</c:v>
                </c:pt>
                <c:pt idx="2877">
                  <c:v>78</c:v>
                </c:pt>
                <c:pt idx="2878">
                  <c:v>80</c:v>
                </c:pt>
                <c:pt idx="2879">
                  <c:v>80</c:v>
                </c:pt>
                <c:pt idx="2880">
                  <c:v>80</c:v>
                </c:pt>
                <c:pt idx="2881">
                  <c:v>82</c:v>
                </c:pt>
                <c:pt idx="2882">
                  <c:v>82</c:v>
                </c:pt>
                <c:pt idx="2883">
                  <c:v>83</c:v>
                </c:pt>
                <c:pt idx="2884">
                  <c:v>84</c:v>
                </c:pt>
                <c:pt idx="2885">
                  <c:v>84</c:v>
                </c:pt>
                <c:pt idx="2886">
                  <c:v>84</c:v>
                </c:pt>
                <c:pt idx="2887">
                  <c:v>85</c:v>
                </c:pt>
                <c:pt idx="2888">
                  <c:v>85</c:v>
                </c:pt>
                <c:pt idx="2889">
                  <c:v>86</c:v>
                </c:pt>
                <c:pt idx="2890">
                  <c:v>86</c:v>
                </c:pt>
                <c:pt idx="2891">
                  <c:v>86</c:v>
                </c:pt>
                <c:pt idx="2892">
                  <c:v>86</c:v>
                </c:pt>
                <c:pt idx="2893">
                  <c:v>86</c:v>
                </c:pt>
                <c:pt idx="2894">
                  <c:v>86</c:v>
                </c:pt>
                <c:pt idx="2895">
                  <c:v>86</c:v>
                </c:pt>
                <c:pt idx="2896">
                  <c:v>87</c:v>
                </c:pt>
                <c:pt idx="2897">
                  <c:v>88</c:v>
                </c:pt>
                <c:pt idx="2898">
                  <c:v>88</c:v>
                </c:pt>
                <c:pt idx="2899">
                  <c:v>88</c:v>
                </c:pt>
                <c:pt idx="2900">
                  <c:v>89</c:v>
                </c:pt>
                <c:pt idx="2901">
                  <c:v>89</c:v>
                </c:pt>
                <c:pt idx="2902">
                  <c:v>89</c:v>
                </c:pt>
                <c:pt idx="2903">
                  <c:v>89</c:v>
                </c:pt>
                <c:pt idx="2904">
                  <c:v>89</c:v>
                </c:pt>
                <c:pt idx="2905">
                  <c:v>90</c:v>
                </c:pt>
                <c:pt idx="2906">
                  <c:v>90</c:v>
                </c:pt>
                <c:pt idx="2907">
                  <c:v>90</c:v>
                </c:pt>
                <c:pt idx="2908">
                  <c:v>90</c:v>
                </c:pt>
                <c:pt idx="2909">
                  <c:v>90</c:v>
                </c:pt>
                <c:pt idx="2910">
                  <c:v>90</c:v>
                </c:pt>
                <c:pt idx="2911">
                  <c:v>90</c:v>
                </c:pt>
                <c:pt idx="2912">
                  <c:v>90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90</c:v>
                </c:pt>
                <c:pt idx="2920">
                  <c:v>90</c:v>
                </c:pt>
                <c:pt idx="2921">
                  <c:v>91</c:v>
                </c:pt>
                <c:pt idx="2922">
                  <c:v>91</c:v>
                </c:pt>
                <c:pt idx="2923">
                  <c:v>91</c:v>
                </c:pt>
                <c:pt idx="2924">
                  <c:v>91</c:v>
                </c:pt>
                <c:pt idx="2925">
                  <c:v>91</c:v>
                </c:pt>
                <c:pt idx="2926">
                  <c:v>91</c:v>
                </c:pt>
                <c:pt idx="2927">
                  <c:v>91</c:v>
                </c:pt>
                <c:pt idx="2928">
                  <c:v>91</c:v>
                </c:pt>
                <c:pt idx="2929">
                  <c:v>92</c:v>
                </c:pt>
                <c:pt idx="2930">
                  <c:v>92</c:v>
                </c:pt>
                <c:pt idx="2931">
                  <c:v>92</c:v>
                </c:pt>
                <c:pt idx="2932">
                  <c:v>92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95</c:v>
                </c:pt>
                <c:pt idx="2953">
                  <c:v>95</c:v>
                </c:pt>
                <c:pt idx="2954">
                  <c:v>95</c:v>
                </c:pt>
                <c:pt idx="2955">
                  <c:v>95</c:v>
                </c:pt>
                <c:pt idx="2956">
                  <c:v>95</c:v>
                </c:pt>
                <c:pt idx="2957">
                  <c:v>95</c:v>
                </c:pt>
                <c:pt idx="2958">
                  <c:v>95</c:v>
                </c:pt>
                <c:pt idx="2959">
                  <c:v>95</c:v>
                </c:pt>
                <c:pt idx="2960">
                  <c:v>95</c:v>
                </c:pt>
                <c:pt idx="2961">
                  <c:v>95</c:v>
                </c:pt>
                <c:pt idx="2962">
                  <c:v>95</c:v>
                </c:pt>
                <c:pt idx="2963">
                  <c:v>95</c:v>
                </c:pt>
                <c:pt idx="2964">
                  <c:v>96</c:v>
                </c:pt>
                <c:pt idx="2965">
                  <c:v>96</c:v>
                </c:pt>
                <c:pt idx="2966">
                  <c:v>96</c:v>
                </c:pt>
                <c:pt idx="2967">
                  <c:v>96</c:v>
                </c:pt>
                <c:pt idx="2968">
                  <c:v>96</c:v>
                </c:pt>
                <c:pt idx="2969">
                  <c:v>96</c:v>
                </c:pt>
                <c:pt idx="2970">
                  <c:v>96</c:v>
                </c:pt>
                <c:pt idx="2971">
                  <c:v>96</c:v>
                </c:pt>
                <c:pt idx="2972">
                  <c:v>96</c:v>
                </c:pt>
                <c:pt idx="2973">
                  <c:v>96</c:v>
                </c:pt>
                <c:pt idx="2974">
                  <c:v>96</c:v>
                </c:pt>
                <c:pt idx="2975">
                  <c:v>96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97</c:v>
                </c:pt>
                <c:pt idx="2980">
                  <c:v>97</c:v>
                </c:pt>
                <c:pt idx="2981">
                  <c:v>97</c:v>
                </c:pt>
                <c:pt idx="2982">
                  <c:v>97</c:v>
                </c:pt>
                <c:pt idx="2983">
                  <c:v>97</c:v>
                </c:pt>
                <c:pt idx="2984">
                  <c:v>97</c:v>
                </c:pt>
                <c:pt idx="2985">
                  <c:v>97</c:v>
                </c:pt>
                <c:pt idx="2986">
                  <c:v>97</c:v>
                </c:pt>
                <c:pt idx="2987">
                  <c:v>97</c:v>
                </c:pt>
                <c:pt idx="2988">
                  <c:v>97</c:v>
                </c:pt>
                <c:pt idx="2989">
                  <c:v>97</c:v>
                </c:pt>
                <c:pt idx="2990">
                  <c:v>98</c:v>
                </c:pt>
                <c:pt idx="2991">
                  <c:v>98</c:v>
                </c:pt>
                <c:pt idx="2992">
                  <c:v>98</c:v>
                </c:pt>
                <c:pt idx="2993">
                  <c:v>98</c:v>
                </c:pt>
                <c:pt idx="2994">
                  <c:v>98</c:v>
                </c:pt>
                <c:pt idx="2995">
                  <c:v>98</c:v>
                </c:pt>
                <c:pt idx="2996">
                  <c:v>98</c:v>
                </c:pt>
                <c:pt idx="2997">
                  <c:v>98</c:v>
                </c:pt>
                <c:pt idx="2998">
                  <c:v>98</c:v>
                </c:pt>
                <c:pt idx="2999">
                  <c:v>98</c:v>
                </c:pt>
                <c:pt idx="3000">
                  <c:v>99</c:v>
                </c:pt>
                <c:pt idx="3001">
                  <c:v>99</c:v>
                </c:pt>
                <c:pt idx="3002">
                  <c:v>99</c:v>
                </c:pt>
                <c:pt idx="3003">
                  <c:v>99</c:v>
                </c:pt>
                <c:pt idx="3004">
                  <c:v>99</c:v>
                </c:pt>
                <c:pt idx="3005">
                  <c:v>99</c:v>
                </c:pt>
                <c:pt idx="3006">
                  <c:v>99</c:v>
                </c:pt>
                <c:pt idx="3007">
                  <c:v>99</c:v>
                </c:pt>
                <c:pt idx="3008">
                  <c:v>99</c:v>
                </c:pt>
                <c:pt idx="3009">
                  <c:v>99</c:v>
                </c:pt>
                <c:pt idx="3010">
                  <c:v>99</c:v>
                </c:pt>
                <c:pt idx="3011">
                  <c:v>99</c:v>
                </c:pt>
                <c:pt idx="3012">
                  <c:v>99</c:v>
                </c:pt>
                <c:pt idx="3013">
                  <c:v>99</c:v>
                </c:pt>
                <c:pt idx="3014">
                  <c:v>99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101</c:v>
                </c:pt>
                <c:pt idx="3033">
                  <c:v>101</c:v>
                </c:pt>
                <c:pt idx="3034">
                  <c:v>101</c:v>
                </c:pt>
                <c:pt idx="3035">
                  <c:v>101</c:v>
                </c:pt>
                <c:pt idx="3036">
                  <c:v>101</c:v>
                </c:pt>
                <c:pt idx="3037">
                  <c:v>101</c:v>
                </c:pt>
                <c:pt idx="3038">
                  <c:v>101</c:v>
                </c:pt>
                <c:pt idx="3039">
                  <c:v>101</c:v>
                </c:pt>
                <c:pt idx="3040">
                  <c:v>101</c:v>
                </c:pt>
                <c:pt idx="3041">
                  <c:v>101</c:v>
                </c:pt>
                <c:pt idx="3042">
                  <c:v>101</c:v>
                </c:pt>
                <c:pt idx="3043">
                  <c:v>101</c:v>
                </c:pt>
                <c:pt idx="3044">
                  <c:v>101</c:v>
                </c:pt>
                <c:pt idx="3045">
                  <c:v>101</c:v>
                </c:pt>
                <c:pt idx="3046">
                  <c:v>101</c:v>
                </c:pt>
                <c:pt idx="3047">
                  <c:v>101</c:v>
                </c:pt>
                <c:pt idx="3048">
                  <c:v>101</c:v>
                </c:pt>
                <c:pt idx="3049">
                  <c:v>101</c:v>
                </c:pt>
                <c:pt idx="3050">
                  <c:v>101</c:v>
                </c:pt>
                <c:pt idx="3051">
                  <c:v>101</c:v>
                </c:pt>
                <c:pt idx="3052">
                  <c:v>102</c:v>
                </c:pt>
                <c:pt idx="3053">
                  <c:v>102</c:v>
                </c:pt>
                <c:pt idx="3054">
                  <c:v>102</c:v>
                </c:pt>
                <c:pt idx="3055">
                  <c:v>102</c:v>
                </c:pt>
                <c:pt idx="3056">
                  <c:v>102</c:v>
                </c:pt>
                <c:pt idx="3057">
                  <c:v>102</c:v>
                </c:pt>
                <c:pt idx="3058">
                  <c:v>102</c:v>
                </c:pt>
                <c:pt idx="3059">
                  <c:v>102</c:v>
                </c:pt>
                <c:pt idx="3060">
                  <c:v>102</c:v>
                </c:pt>
                <c:pt idx="3061">
                  <c:v>103</c:v>
                </c:pt>
                <c:pt idx="3062">
                  <c:v>103</c:v>
                </c:pt>
                <c:pt idx="3063">
                  <c:v>103</c:v>
                </c:pt>
                <c:pt idx="3064">
                  <c:v>103</c:v>
                </c:pt>
                <c:pt idx="3065">
                  <c:v>103</c:v>
                </c:pt>
                <c:pt idx="3066">
                  <c:v>103</c:v>
                </c:pt>
                <c:pt idx="3067">
                  <c:v>103</c:v>
                </c:pt>
                <c:pt idx="3068">
                  <c:v>104</c:v>
                </c:pt>
                <c:pt idx="3069">
                  <c:v>104</c:v>
                </c:pt>
                <c:pt idx="3070">
                  <c:v>104</c:v>
                </c:pt>
                <c:pt idx="3071">
                  <c:v>104</c:v>
                </c:pt>
                <c:pt idx="3072">
                  <c:v>104</c:v>
                </c:pt>
                <c:pt idx="3073">
                  <c:v>104</c:v>
                </c:pt>
                <c:pt idx="3074">
                  <c:v>104</c:v>
                </c:pt>
                <c:pt idx="3075">
                  <c:v>104</c:v>
                </c:pt>
                <c:pt idx="3076">
                  <c:v>104</c:v>
                </c:pt>
                <c:pt idx="3077">
                  <c:v>104</c:v>
                </c:pt>
                <c:pt idx="3078">
                  <c:v>104</c:v>
                </c:pt>
                <c:pt idx="3079">
                  <c:v>104</c:v>
                </c:pt>
                <c:pt idx="3080">
                  <c:v>104</c:v>
                </c:pt>
                <c:pt idx="3081">
                  <c:v>104</c:v>
                </c:pt>
                <c:pt idx="3082">
                  <c:v>104</c:v>
                </c:pt>
                <c:pt idx="3083">
                  <c:v>104</c:v>
                </c:pt>
                <c:pt idx="3084">
                  <c:v>104</c:v>
                </c:pt>
                <c:pt idx="3085">
                  <c:v>104</c:v>
                </c:pt>
                <c:pt idx="3086">
                  <c:v>104</c:v>
                </c:pt>
                <c:pt idx="3087">
                  <c:v>104</c:v>
                </c:pt>
                <c:pt idx="3088">
                  <c:v>105</c:v>
                </c:pt>
                <c:pt idx="3089">
                  <c:v>105</c:v>
                </c:pt>
                <c:pt idx="3090">
                  <c:v>105</c:v>
                </c:pt>
                <c:pt idx="3091">
                  <c:v>105</c:v>
                </c:pt>
                <c:pt idx="3092">
                  <c:v>105</c:v>
                </c:pt>
                <c:pt idx="3093">
                  <c:v>105</c:v>
                </c:pt>
                <c:pt idx="3094">
                  <c:v>105</c:v>
                </c:pt>
                <c:pt idx="3095">
                  <c:v>105</c:v>
                </c:pt>
                <c:pt idx="3096">
                  <c:v>105</c:v>
                </c:pt>
                <c:pt idx="3097">
                  <c:v>105</c:v>
                </c:pt>
                <c:pt idx="3098">
                  <c:v>105</c:v>
                </c:pt>
                <c:pt idx="3099">
                  <c:v>105</c:v>
                </c:pt>
                <c:pt idx="3100">
                  <c:v>105</c:v>
                </c:pt>
                <c:pt idx="3101">
                  <c:v>106</c:v>
                </c:pt>
                <c:pt idx="3102">
                  <c:v>106</c:v>
                </c:pt>
                <c:pt idx="3103">
                  <c:v>106</c:v>
                </c:pt>
                <c:pt idx="3104">
                  <c:v>106</c:v>
                </c:pt>
                <c:pt idx="3105">
                  <c:v>106</c:v>
                </c:pt>
                <c:pt idx="3106">
                  <c:v>106</c:v>
                </c:pt>
                <c:pt idx="3107">
                  <c:v>106</c:v>
                </c:pt>
                <c:pt idx="3108">
                  <c:v>106</c:v>
                </c:pt>
                <c:pt idx="3109">
                  <c:v>106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106</c:v>
                </c:pt>
                <c:pt idx="3114">
                  <c:v>106</c:v>
                </c:pt>
                <c:pt idx="3115">
                  <c:v>106</c:v>
                </c:pt>
                <c:pt idx="3116">
                  <c:v>106</c:v>
                </c:pt>
                <c:pt idx="3117">
                  <c:v>106</c:v>
                </c:pt>
                <c:pt idx="3118">
                  <c:v>106</c:v>
                </c:pt>
                <c:pt idx="3119">
                  <c:v>106</c:v>
                </c:pt>
                <c:pt idx="3120">
                  <c:v>107</c:v>
                </c:pt>
                <c:pt idx="3121">
                  <c:v>107</c:v>
                </c:pt>
                <c:pt idx="3122">
                  <c:v>107</c:v>
                </c:pt>
                <c:pt idx="3123">
                  <c:v>107</c:v>
                </c:pt>
                <c:pt idx="3124">
                  <c:v>107</c:v>
                </c:pt>
                <c:pt idx="3125">
                  <c:v>107</c:v>
                </c:pt>
                <c:pt idx="3126">
                  <c:v>107</c:v>
                </c:pt>
                <c:pt idx="3127">
                  <c:v>107</c:v>
                </c:pt>
                <c:pt idx="3128">
                  <c:v>107</c:v>
                </c:pt>
                <c:pt idx="3129">
                  <c:v>107</c:v>
                </c:pt>
                <c:pt idx="3130">
                  <c:v>107</c:v>
                </c:pt>
                <c:pt idx="3131">
                  <c:v>107</c:v>
                </c:pt>
                <c:pt idx="3132">
                  <c:v>107</c:v>
                </c:pt>
                <c:pt idx="3133">
                  <c:v>107</c:v>
                </c:pt>
                <c:pt idx="3134">
                  <c:v>107</c:v>
                </c:pt>
                <c:pt idx="3135">
                  <c:v>107</c:v>
                </c:pt>
                <c:pt idx="3136">
                  <c:v>107</c:v>
                </c:pt>
                <c:pt idx="3137">
                  <c:v>108</c:v>
                </c:pt>
                <c:pt idx="3138">
                  <c:v>108</c:v>
                </c:pt>
                <c:pt idx="3139">
                  <c:v>108</c:v>
                </c:pt>
                <c:pt idx="3140">
                  <c:v>108</c:v>
                </c:pt>
                <c:pt idx="3141">
                  <c:v>108</c:v>
                </c:pt>
                <c:pt idx="3142">
                  <c:v>108</c:v>
                </c:pt>
                <c:pt idx="3143">
                  <c:v>108</c:v>
                </c:pt>
                <c:pt idx="3144">
                  <c:v>108</c:v>
                </c:pt>
                <c:pt idx="3145">
                  <c:v>108</c:v>
                </c:pt>
                <c:pt idx="3146">
                  <c:v>108</c:v>
                </c:pt>
                <c:pt idx="3147">
                  <c:v>108</c:v>
                </c:pt>
                <c:pt idx="3148">
                  <c:v>108</c:v>
                </c:pt>
                <c:pt idx="3149">
                  <c:v>109</c:v>
                </c:pt>
                <c:pt idx="3150">
                  <c:v>109</c:v>
                </c:pt>
                <c:pt idx="3151">
                  <c:v>109</c:v>
                </c:pt>
                <c:pt idx="3152">
                  <c:v>109</c:v>
                </c:pt>
                <c:pt idx="3153">
                  <c:v>109</c:v>
                </c:pt>
                <c:pt idx="3154">
                  <c:v>109</c:v>
                </c:pt>
                <c:pt idx="3155">
                  <c:v>109</c:v>
                </c:pt>
                <c:pt idx="3156">
                  <c:v>109</c:v>
                </c:pt>
                <c:pt idx="3157">
                  <c:v>109</c:v>
                </c:pt>
                <c:pt idx="3158">
                  <c:v>109</c:v>
                </c:pt>
                <c:pt idx="3159">
                  <c:v>109</c:v>
                </c:pt>
                <c:pt idx="3160">
                  <c:v>109</c:v>
                </c:pt>
                <c:pt idx="3161">
                  <c:v>109</c:v>
                </c:pt>
                <c:pt idx="3162">
                  <c:v>109</c:v>
                </c:pt>
                <c:pt idx="3163">
                  <c:v>109</c:v>
                </c:pt>
                <c:pt idx="3164">
                  <c:v>109</c:v>
                </c:pt>
                <c:pt idx="3165">
                  <c:v>109</c:v>
                </c:pt>
                <c:pt idx="3166">
                  <c:v>109</c:v>
                </c:pt>
                <c:pt idx="3167">
                  <c:v>109</c:v>
                </c:pt>
                <c:pt idx="3168">
                  <c:v>110</c:v>
                </c:pt>
                <c:pt idx="3169">
                  <c:v>110</c:v>
                </c:pt>
                <c:pt idx="3170">
                  <c:v>110</c:v>
                </c:pt>
                <c:pt idx="3171">
                  <c:v>110</c:v>
                </c:pt>
                <c:pt idx="3172">
                  <c:v>110</c:v>
                </c:pt>
                <c:pt idx="3173">
                  <c:v>110</c:v>
                </c:pt>
                <c:pt idx="3174">
                  <c:v>110</c:v>
                </c:pt>
                <c:pt idx="3175">
                  <c:v>110</c:v>
                </c:pt>
                <c:pt idx="3176">
                  <c:v>110</c:v>
                </c:pt>
                <c:pt idx="3177">
                  <c:v>110</c:v>
                </c:pt>
                <c:pt idx="3178">
                  <c:v>110</c:v>
                </c:pt>
                <c:pt idx="3179">
                  <c:v>110</c:v>
                </c:pt>
                <c:pt idx="3180">
                  <c:v>110</c:v>
                </c:pt>
                <c:pt idx="3181">
                  <c:v>110</c:v>
                </c:pt>
                <c:pt idx="3182">
                  <c:v>111</c:v>
                </c:pt>
                <c:pt idx="3183">
                  <c:v>111</c:v>
                </c:pt>
                <c:pt idx="3184">
                  <c:v>111</c:v>
                </c:pt>
                <c:pt idx="3185">
                  <c:v>111</c:v>
                </c:pt>
                <c:pt idx="3186">
                  <c:v>111</c:v>
                </c:pt>
                <c:pt idx="3187">
                  <c:v>111</c:v>
                </c:pt>
                <c:pt idx="3188">
                  <c:v>111</c:v>
                </c:pt>
                <c:pt idx="3189">
                  <c:v>111</c:v>
                </c:pt>
                <c:pt idx="3190">
                  <c:v>111</c:v>
                </c:pt>
                <c:pt idx="3191">
                  <c:v>111</c:v>
                </c:pt>
                <c:pt idx="3192">
                  <c:v>111</c:v>
                </c:pt>
                <c:pt idx="3193">
                  <c:v>111</c:v>
                </c:pt>
                <c:pt idx="3194">
                  <c:v>111</c:v>
                </c:pt>
                <c:pt idx="3195">
                  <c:v>111</c:v>
                </c:pt>
                <c:pt idx="3196">
                  <c:v>111</c:v>
                </c:pt>
                <c:pt idx="3197">
                  <c:v>111</c:v>
                </c:pt>
                <c:pt idx="3198">
                  <c:v>111</c:v>
                </c:pt>
                <c:pt idx="3199">
                  <c:v>112</c:v>
                </c:pt>
                <c:pt idx="3200">
                  <c:v>112</c:v>
                </c:pt>
                <c:pt idx="3201">
                  <c:v>112</c:v>
                </c:pt>
                <c:pt idx="3202">
                  <c:v>112</c:v>
                </c:pt>
                <c:pt idx="3203">
                  <c:v>112</c:v>
                </c:pt>
                <c:pt idx="3204">
                  <c:v>112</c:v>
                </c:pt>
                <c:pt idx="3205">
                  <c:v>112</c:v>
                </c:pt>
                <c:pt idx="3206">
                  <c:v>112</c:v>
                </c:pt>
                <c:pt idx="3207">
                  <c:v>112</c:v>
                </c:pt>
                <c:pt idx="3208">
                  <c:v>112</c:v>
                </c:pt>
                <c:pt idx="3209">
                  <c:v>112</c:v>
                </c:pt>
                <c:pt idx="3210">
                  <c:v>112</c:v>
                </c:pt>
                <c:pt idx="3211">
                  <c:v>112</c:v>
                </c:pt>
                <c:pt idx="3212">
                  <c:v>112</c:v>
                </c:pt>
                <c:pt idx="3213">
                  <c:v>112</c:v>
                </c:pt>
                <c:pt idx="3214">
                  <c:v>112</c:v>
                </c:pt>
                <c:pt idx="3215">
                  <c:v>112</c:v>
                </c:pt>
                <c:pt idx="3216">
                  <c:v>112</c:v>
                </c:pt>
                <c:pt idx="3217">
                  <c:v>112</c:v>
                </c:pt>
                <c:pt idx="3218">
                  <c:v>112</c:v>
                </c:pt>
                <c:pt idx="3219">
                  <c:v>113</c:v>
                </c:pt>
                <c:pt idx="3220">
                  <c:v>113</c:v>
                </c:pt>
                <c:pt idx="3221">
                  <c:v>113</c:v>
                </c:pt>
                <c:pt idx="3222">
                  <c:v>113</c:v>
                </c:pt>
                <c:pt idx="3223">
                  <c:v>113</c:v>
                </c:pt>
                <c:pt idx="3224">
                  <c:v>113</c:v>
                </c:pt>
                <c:pt idx="3225">
                  <c:v>113</c:v>
                </c:pt>
                <c:pt idx="3226">
                  <c:v>113</c:v>
                </c:pt>
                <c:pt idx="3227">
                  <c:v>113</c:v>
                </c:pt>
                <c:pt idx="3228">
                  <c:v>113</c:v>
                </c:pt>
                <c:pt idx="3229">
                  <c:v>114</c:v>
                </c:pt>
                <c:pt idx="3230">
                  <c:v>114</c:v>
                </c:pt>
                <c:pt idx="3231">
                  <c:v>114</c:v>
                </c:pt>
                <c:pt idx="3232">
                  <c:v>114</c:v>
                </c:pt>
                <c:pt idx="3233">
                  <c:v>114</c:v>
                </c:pt>
                <c:pt idx="3234">
                  <c:v>114</c:v>
                </c:pt>
                <c:pt idx="3235">
                  <c:v>114</c:v>
                </c:pt>
                <c:pt idx="3236">
                  <c:v>114</c:v>
                </c:pt>
                <c:pt idx="3237">
                  <c:v>114</c:v>
                </c:pt>
                <c:pt idx="3238">
                  <c:v>114</c:v>
                </c:pt>
                <c:pt idx="3239">
                  <c:v>115</c:v>
                </c:pt>
                <c:pt idx="3240">
                  <c:v>115</c:v>
                </c:pt>
                <c:pt idx="3241">
                  <c:v>115</c:v>
                </c:pt>
                <c:pt idx="3242">
                  <c:v>115</c:v>
                </c:pt>
                <c:pt idx="3243">
                  <c:v>115</c:v>
                </c:pt>
                <c:pt idx="3244">
                  <c:v>115</c:v>
                </c:pt>
                <c:pt idx="3245">
                  <c:v>115</c:v>
                </c:pt>
                <c:pt idx="3246">
                  <c:v>115</c:v>
                </c:pt>
                <c:pt idx="3247">
                  <c:v>115</c:v>
                </c:pt>
                <c:pt idx="3248">
                  <c:v>115</c:v>
                </c:pt>
                <c:pt idx="3249">
                  <c:v>115</c:v>
                </c:pt>
                <c:pt idx="3250">
                  <c:v>116</c:v>
                </c:pt>
                <c:pt idx="3251">
                  <c:v>116</c:v>
                </c:pt>
                <c:pt idx="3252">
                  <c:v>116</c:v>
                </c:pt>
                <c:pt idx="3253">
                  <c:v>116</c:v>
                </c:pt>
                <c:pt idx="3254">
                  <c:v>116</c:v>
                </c:pt>
                <c:pt idx="3255">
                  <c:v>116</c:v>
                </c:pt>
                <c:pt idx="3256">
                  <c:v>116</c:v>
                </c:pt>
                <c:pt idx="3257">
                  <c:v>116</c:v>
                </c:pt>
                <c:pt idx="3258">
                  <c:v>116</c:v>
                </c:pt>
                <c:pt idx="3259">
                  <c:v>117</c:v>
                </c:pt>
                <c:pt idx="3260">
                  <c:v>117</c:v>
                </c:pt>
                <c:pt idx="3261">
                  <c:v>117</c:v>
                </c:pt>
                <c:pt idx="3262">
                  <c:v>117</c:v>
                </c:pt>
                <c:pt idx="3263">
                  <c:v>117</c:v>
                </c:pt>
                <c:pt idx="3264">
                  <c:v>118</c:v>
                </c:pt>
                <c:pt idx="3265">
                  <c:v>118</c:v>
                </c:pt>
                <c:pt idx="3266">
                  <c:v>118</c:v>
                </c:pt>
                <c:pt idx="3267">
                  <c:v>118</c:v>
                </c:pt>
                <c:pt idx="3268">
                  <c:v>118</c:v>
                </c:pt>
                <c:pt idx="3269">
                  <c:v>118</c:v>
                </c:pt>
                <c:pt idx="3270">
                  <c:v>118</c:v>
                </c:pt>
                <c:pt idx="3271">
                  <c:v>118</c:v>
                </c:pt>
                <c:pt idx="3272">
                  <c:v>118</c:v>
                </c:pt>
                <c:pt idx="3273">
                  <c:v>118</c:v>
                </c:pt>
                <c:pt idx="3274">
                  <c:v>118</c:v>
                </c:pt>
                <c:pt idx="3275">
                  <c:v>118</c:v>
                </c:pt>
                <c:pt idx="3276">
                  <c:v>118</c:v>
                </c:pt>
                <c:pt idx="3277">
                  <c:v>118</c:v>
                </c:pt>
                <c:pt idx="3278">
                  <c:v>119</c:v>
                </c:pt>
                <c:pt idx="3279">
                  <c:v>119</c:v>
                </c:pt>
                <c:pt idx="3280">
                  <c:v>119</c:v>
                </c:pt>
                <c:pt idx="3281">
                  <c:v>119</c:v>
                </c:pt>
                <c:pt idx="3282">
                  <c:v>119</c:v>
                </c:pt>
                <c:pt idx="3283">
                  <c:v>119</c:v>
                </c:pt>
                <c:pt idx="3284">
                  <c:v>119</c:v>
                </c:pt>
                <c:pt idx="3285">
                  <c:v>119</c:v>
                </c:pt>
                <c:pt idx="3286">
                  <c:v>119</c:v>
                </c:pt>
                <c:pt idx="3287">
                  <c:v>119</c:v>
                </c:pt>
                <c:pt idx="3288">
                  <c:v>120</c:v>
                </c:pt>
                <c:pt idx="3289">
                  <c:v>120</c:v>
                </c:pt>
                <c:pt idx="3290">
                  <c:v>120</c:v>
                </c:pt>
                <c:pt idx="3291">
                  <c:v>120</c:v>
                </c:pt>
                <c:pt idx="3292">
                  <c:v>120</c:v>
                </c:pt>
                <c:pt idx="3293">
                  <c:v>120</c:v>
                </c:pt>
                <c:pt idx="3294">
                  <c:v>120</c:v>
                </c:pt>
                <c:pt idx="3295">
                  <c:v>120</c:v>
                </c:pt>
                <c:pt idx="3296">
                  <c:v>120</c:v>
                </c:pt>
                <c:pt idx="3297">
                  <c:v>120</c:v>
                </c:pt>
                <c:pt idx="3298">
                  <c:v>120</c:v>
                </c:pt>
                <c:pt idx="3299">
                  <c:v>120</c:v>
                </c:pt>
                <c:pt idx="3300">
                  <c:v>120</c:v>
                </c:pt>
                <c:pt idx="3301">
                  <c:v>120</c:v>
                </c:pt>
                <c:pt idx="3302">
                  <c:v>120</c:v>
                </c:pt>
                <c:pt idx="3303">
                  <c:v>120</c:v>
                </c:pt>
                <c:pt idx="3304">
                  <c:v>120</c:v>
                </c:pt>
                <c:pt idx="3305">
                  <c:v>120</c:v>
                </c:pt>
                <c:pt idx="3306">
                  <c:v>120</c:v>
                </c:pt>
                <c:pt idx="3307">
                  <c:v>121</c:v>
                </c:pt>
                <c:pt idx="3308">
                  <c:v>121</c:v>
                </c:pt>
                <c:pt idx="3309">
                  <c:v>121</c:v>
                </c:pt>
                <c:pt idx="3310">
                  <c:v>121</c:v>
                </c:pt>
                <c:pt idx="3311">
                  <c:v>121</c:v>
                </c:pt>
                <c:pt idx="3312">
                  <c:v>121</c:v>
                </c:pt>
                <c:pt idx="3313">
                  <c:v>121</c:v>
                </c:pt>
                <c:pt idx="3314">
                  <c:v>121</c:v>
                </c:pt>
                <c:pt idx="3315">
                  <c:v>121</c:v>
                </c:pt>
                <c:pt idx="3316">
                  <c:v>121</c:v>
                </c:pt>
                <c:pt idx="3317">
                  <c:v>121</c:v>
                </c:pt>
                <c:pt idx="3318">
                  <c:v>121</c:v>
                </c:pt>
                <c:pt idx="3319">
                  <c:v>121</c:v>
                </c:pt>
                <c:pt idx="3320">
                  <c:v>121</c:v>
                </c:pt>
                <c:pt idx="3321">
                  <c:v>121</c:v>
                </c:pt>
                <c:pt idx="3322">
                  <c:v>122</c:v>
                </c:pt>
                <c:pt idx="3323">
                  <c:v>122</c:v>
                </c:pt>
                <c:pt idx="3324">
                  <c:v>122</c:v>
                </c:pt>
                <c:pt idx="3325">
                  <c:v>122</c:v>
                </c:pt>
                <c:pt idx="3326">
                  <c:v>122</c:v>
                </c:pt>
                <c:pt idx="3327">
                  <c:v>122</c:v>
                </c:pt>
                <c:pt idx="3328">
                  <c:v>122</c:v>
                </c:pt>
                <c:pt idx="3329">
                  <c:v>122</c:v>
                </c:pt>
                <c:pt idx="3330">
                  <c:v>122</c:v>
                </c:pt>
                <c:pt idx="3331">
                  <c:v>122</c:v>
                </c:pt>
                <c:pt idx="3332">
                  <c:v>122</c:v>
                </c:pt>
                <c:pt idx="3333">
                  <c:v>123</c:v>
                </c:pt>
                <c:pt idx="3334">
                  <c:v>123</c:v>
                </c:pt>
                <c:pt idx="3335">
                  <c:v>123</c:v>
                </c:pt>
                <c:pt idx="3336">
                  <c:v>123</c:v>
                </c:pt>
                <c:pt idx="3337">
                  <c:v>123</c:v>
                </c:pt>
                <c:pt idx="3338">
                  <c:v>123</c:v>
                </c:pt>
                <c:pt idx="3339">
                  <c:v>123</c:v>
                </c:pt>
                <c:pt idx="3340">
                  <c:v>123</c:v>
                </c:pt>
                <c:pt idx="3341">
                  <c:v>123</c:v>
                </c:pt>
                <c:pt idx="3342">
                  <c:v>124</c:v>
                </c:pt>
                <c:pt idx="3343">
                  <c:v>124</c:v>
                </c:pt>
                <c:pt idx="3344">
                  <c:v>124</c:v>
                </c:pt>
                <c:pt idx="3345">
                  <c:v>124</c:v>
                </c:pt>
                <c:pt idx="3346">
                  <c:v>124</c:v>
                </c:pt>
                <c:pt idx="3347">
                  <c:v>124</c:v>
                </c:pt>
                <c:pt idx="3348">
                  <c:v>124</c:v>
                </c:pt>
                <c:pt idx="3349">
                  <c:v>124</c:v>
                </c:pt>
                <c:pt idx="3350">
                  <c:v>124</c:v>
                </c:pt>
                <c:pt idx="3351">
                  <c:v>124</c:v>
                </c:pt>
                <c:pt idx="3352">
                  <c:v>124</c:v>
                </c:pt>
                <c:pt idx="3353">
                  <c:v>125</c:v>
                </c:pt>
                <c:pt idx="3354">
                  <c:v>125</c:v>
                </c:pt>
                <c:pt idx="3355">
                  <c:v>125</c:v>
                </c:pt>
                <c:pt idx="3356">
                  <c:v>125</c:v>
                </c:pt>
                <c:pt idx="3357">
                  <c:v>125</c:v>
                </c:pt>
                <c:pt idx="3358">
                  <c:v>125</c:v>
                </c:pt>
                <c:pt idx="3359">
                  <c:v>125</c:v>
                </c:pt>
                <c:pt idx="3360">
                  <c:v>125</c:v>
                </c:pt>
                <c:pt idx="3361">
                  <c:v>125</c:v>
                </c:pt>
                <c:pt idx="3362">
                  <c:v>126</c:v>
                </c:pt>
                <c:pt idx="3363">
                  <c:v>126</c:v>
                </c:pt>
                <c:pt idx="3364">
                  <c:v>126</c:v>
                </c:pt>
                <c:pt idx="3365">
                  <c:v>126</c:v>
                </c:pt>
                <c:pt idx="3366">
                  <c:v>126</c:v>
                </c:pt>
                <c:pt idx="3367">
                  <c:v>126</c:v>
                </c:pt>
                <c:pt idx="3368">
                  <c:v>126</c:v>
                </c:pt>
                <c:pt idx="3369">
                  <c:v>126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128</c:v>
                </c:pt>
                <c:pt idx="3379">
                  <c:v>128</c:v>
                </c:pt>
                <c:pt idx="3380">
                  <c:v>128</c:v>
                </c:pt>
                <c:pt idx="3381">
                  <c:v>128</c:v>
                </c:pt>
                <c:pt idx="3382">
                  <c:v>128</c:v>
                </c:pt>
                <c:pt idx="3383">
                  <c:v>128</c:v>
                </c:pt>
                <c:pt idx="3384">
                  <c:v>129</c:v>
                </c:pt>
                <c:pt idx="3385">
                  <c:v>129</c:v>
                </c:pt>
                <c:pt idx="3386">
                  <c:v>129</c:v>
                </c:pt>
                <c:pt idx="3387">
                  <c:v>129</c:v>
                </c:pt>
                <c:pt idx="3388">
                  <c:v>129</c:v>
                </c:pt>
                <c:pt idx="3389">
                  <c:v>129</c:v>
                </c:pt>
                <c:pt idx="3390">
                  <c:v>129</c:v>
                </c:pt>
                <c:pt idx="3391">
                  <c:v>129</c:v>
                </c:pt>
                <c:pt idx="3392">
                  <c:v>129</c:v>
                </c:pt>
                <c:pt idx="3393">
                  <c:v>129</c:v>
                </c:pt>
                <c:pt idx="3394">
                  <c:v>129</c:v>
                </c:pt>
                <c:pt idx="3395">
                  <c:v>129</c:v>
                </c:pt>
                <c:pt idx="3396">
                  <c:v>130</c:v>
                </c:pt>
                <c:pt idx="3397">
                  <c:v>130</c:v>
                </c:pt>
                <c:pt idx="3398">
                  <c:v>130</c:v>
                </c:pt>
                <c:pt idx="3399">
                  <c:v>130</c:v>
                </c:pt>
                <c:pt idx="3400">
                  <c:v>130</c:v>
                </c:pt>
                <c:pt idx="3401">
                  <c:v>130</c:v>
                </c:pt>
                <c:pt idx="3402">
                  <c:v>130</c:v>
                </c:pt>
                <c:pt idx="3403">
                  <c:v>130</c:v>
                </c:pt>
                <c:pt idx="3404">
                  <c:v>131</c:v>
                </c:pt>
                <c:pt idx="3405">
                  <c:v>131</c:v>
                </c:pt>
                <c:pt idx="3406">
                  <c:v>131</c:v>
                </c:pt>
                <c:pt idx="3407">
                  <c:v>131</c:v>
                </c:pt>
                <c:pt idx="3408">
                  <c:v>131</c:v>
                </c:pt>
                <c:pt idx="3409">
                  <c:v>131</c:v>
                </c:pt>
                <c:pt idx="3410">
                  <c:v>131</c:v>
                </c:pt>
                <c:pt idx="3411">
                  <c:v>131</c:v>
                </c:pt>
                <c:pt idx="3412">
                  <c:v>131</c:v>
                </c:pt>
                <c:pt idx="3413">
                  <c:v>131</c:v>
                </c:pt>
                <c:pt idx="3414">
                  <c:v>132</c:v>
                </c:pt>
                <c:pt idx="3415">
                  <c:v>132</c:v>
                </c:pt>
                <c:pt idx="3416">
                  <c:v>132</c:v>
                </c:pt>
                <c:pt idx="3417">
                  <c:v>132</c:v>
                </c:pt>
                <c:pt idx="3418">
                  <c:v>132</c:v>
                </c:pt>
                <c:pt idx="3419">
                  <c:v>132</c:v>
                </c:pt>
                <c:pt idx="3420">
                  <c:v>132</c:v>
                </c:pt>
                <c:pt idx="3421">
                  <c:v>132</c:v>
                </c:pt>
                <c:pt idx="3422">
                  <c:v>133</c:v>
                </c:pt>
                <c:pt idx="3423">
                  <c:v>133</c:v>
                </c:pt>
                <c:pt idx="3424">
                  <c:v>133</c:v>
                </c:pt>
                <c:pt idx="3425">
                  <c:v>133</c:v>
                </c:pt>
                <c:pt idx="3426">
                  <c:v>133</c:v>
                </c:pt>
                <c:pt idx="3427">
                  <c:v>133</c:v>
                </c:pt>
                <c:pt idx="3428">
                  <c:v>133</c:v>
                </c:pt>
                <c:pt idx="3429">
                  <c:v>133</c:v>
                </c:pt>
                <c:pt idx="3430">
                  <c:v>133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134</c:v>
                </c:pt>
                <c:pt idx="3435">
                  <c:v>134</c:v>
                </c:pt>
                <c:pt idx="3436">
                  <c:v>134</c:v>
                </c:pt>
                <c:pt idx="3437">
                  <c:v>135</c:v>
                </c:pt>
                <c:pt idx="3438">
                  <c:v>135</c:v>
                </c:pt>
                <c:pt idx="3439">
                  <c:v>135</c:v>
                </c:pt>
                <c:pt idx="3440">
                  <c:v>135</c:v>
                </c:pt>
                <c:pt idx="3441">
                  <c:v>135</c:v>
                </c:pt>
                <c:pt idx="3442">
                  <c:v>135</c:v>
                </c:pt>
                <c:pt idx="3443">
                  <c:v>135</c:v>
                </c:pt>
                <c:pt idx="3444">
                  <c:v>135</c:v>
                </c:pt>
                <c:pt idx="3445">
                  <c:v>135</c:v>
                </c:pt>
                <c:pt idx="3446">
                  <c:v>135</c:v>
                </c:pt>
                <c:pt idx="3447">
                  <c:v>135</c:v>
                </c:pt>
                <c:pt idx="3448">
                  <c:v>135</c:v>
                </c:pt>
                <c:pt idx="3449">
                  <c:v>135</c:v>
                </c:pt>
                <c:pt idx="3450">
                  <c:v>136</c:v>
                </c:pt>
                <c:pt idx="3451">
                  <c:v>136</c:v>
                </c:pt>
                <c:pt idx="3452">
                  <c:v>136</c:v>
                </c:pt>
                <c:pt idx="3453">
                  <c:v>136</c:v>
                </c:pt>
                <c:pt idx="3454">
                  <c:v>136</c:v>
                </c:pt>
                <c:pt idx="3455">
                  <c:v>136</c:v>
                </c:pt>
                <c:pt idx="3456">
                  <c:v>136</c:v>
                </c:pt>
                <c:pt idx="3457">
                  <c:v>137</c:v>
                </c:pt>
                <c:pt idx="3458">
                  <c:v>137</c:v>
                </c:pt>
                <c:pt idx="3459">
                  <c:v>137</c:v>
                </c:pt>
                <c:pt idx="3460">
                  <c:v>137</c:v>
                </c:pt>
                <c:pt idx="3461">
                  <c:v>138</c:v>
                </c:pt>
                <c:pt idx="3462">
                  <c:v>138</c:v>
                </c:pt>
                <c:pt idx="3463">
                  <c:v>138</c:v>
                </c:pt>
                <c:pt idx="3464">
                  <c:v>139</c:v>
                </c:pt>
                <c:pt idx="3465">
                  <c:v>139</c:v>
                </c:pt>
                <c:pt idx="3466">
                  <c:v>139</c:v>
                </c:pt>
                <c:pt idx="3467">
                  <c:v>139</c:v>
                </c:pt>
                <c:pt idx="3468">
                  <c:v>139</c:v>
                </c:pt>
                <c:pt idx="3469">
                  <c:v>139</c:v>
                </c:pt>
                <c:pt idx="3470">
                  <c:v>139</c:v>
                </c:pt>
                <c:pt idx="3471">
                  <c:v>140</c:v>
                </c:pt>
                <c:pt idx="3472">
                  <c:v>140</c:v>
                </c:pt>
                <c:pt idx="3473">
                  <c:v>140</c:v>
                </c:pt>
                <c:pt idx="3474">
                  <c:v>140</c:v>
                </c:pt>
                <c:pt idx="3475">
                  <c:v>141</c:v>
                </c:pt>
                <c:pt idx="3476">
                  <c:v>141</c:v>
                </c:pt>
                <c:pt idx="3477">
                  <c:v>141</c:v>
                </c:pt>
                <c:pt idx="3478">
                  <c:v>142</c:v>
                </c:pt>
                <c:pt idx="3479">
                  <c:v>142</c:v>
                </c:pt>
                <c:pt idx="3480">
                  <c:v>143</c:v>
                </c:pt>
                <c:pt idx="3481">
                  <c:v>143</c:v>
                </c:pt>
                <c:pt idx="3482">
                  <c:v>143</c:v>
                </c:pt>
                <c:pt idx="3483">
                  <c:v>143</c:v>
                </c:pt>
                <c:pt idx="3484">
                  <c:v>144</c:v>
                </c:pt>
                <c:pt idx="3485">
                  <c:v>144</c:v>
                </c:pt>
                <c:pt idx="3486">
                  <c:v>144</c:v>
                </c:pt>
                <c:pt idx="3487">
                  <c:v>144</c:v>
                </c:pt>
                <c:pt idx="3488">
                  <c:v>145</c:v>
                </c:pt>
                <c:pt idx="3489">
                  <c:v>145</c:v>
                </c:pt>
                <c:pt idx="3490">
                  <c:v>145</c:v>
                </c:pt>
                <c:pt idx="3491">
                  <c:v>145</c:v>
                </c:pt>
                <c:pt idx="3492">
                  <c:v>145</c:v>
                </c:pt>
                <c:pt idx="3493">
                  <c:v>145</c:v>
                </c:pt>
                <c:pt idx="3494">
                  <c:v>145</c:v>
                </c:pt>
                <c:pt idx="3495">
                  <c:v>146</c:v>
                </c:pt>
                <c:pt idx="3496">
                  <c:v>146</c:v>
                </c:pt>
                <c:pt idx="3497">
                  <c:v>146</c:v>
                </c:pt>
                <c:pt idx="3498">
                  <c:v>147</c:v>
                </c:pt>
                <c:pt idx="3499">
                  <c:v>148</c:v>
                </c:pt>
                <c:pt idx="3500">
                  <c:v>148</c:v>
                </c:pt>
                <c:pt idx="3501">
                  <c:v>148</c:v>
                </c:pt>
                <c:pt idx="3502">
                  <c:v>150</c:v>
                </c:pt>
                <c:pt idx="3503">
                  <c:v>150</c:v>
                </c:pt>
                <c:pt idx="3504">
                  <c:v>151</c:v>
                </c:pt>
                <c:pt idx="3505">
                  <c:v>152</c:v>
                </c:pt>
                <c:pt idx="3506">
                  <c:v>152</c:v>
                </c:pt>
                <c:pt idx="3507">
                  <c:v>152</c:v>
                </c:pt>
                <c:pt idx="3508">
                  <c:v>153</c:v>
                </c:pt>
                <c:pt idx="3509">
                  <c:v>154</c:v>
                </c:pt>
                <c:pt idx="3510">
                  <c:v>154</c:v>
                </c:pt>
                <c:pt idx="3511">
                  <c:v>155</c:v>
                </c:pt>
                <c:pt idx="3512">
                  <c:v>155</c:v>
                </c:pt>
                <c:pt idx="3513">
                  <c:v>156</c:v>
                </c:pt>
                <c:pt idx="3514">
                  <c:v>157</c:v>
                </c:pt>
                <c:pt idx="3515">
                  <c:v>158</c:v>
                </c:pt>
                <c:pt idx="3516">
                  <c:v>158</c:v>
                </c:pt>
                <c:pt idx="3517">
                  <c:v>159</c:v>
                </c:pt>
                <c:pt idx="3518">
                  <c:v>161</c:v>
                </c:pt>
                <c:pt idx="3519">
                  <c:v>162</c:v>
                </c:pt>
                <c:pt idx="3520">
                  <c:v>163</c:v>
                </c:pt>
                <c:pt idx="3521">
                  <c:v>164</c:v>
                </c:pt>
                <c:pt idx="3522">
                  <c:v>165</c:v>
                </c:pt>
                <c:pt idx="3523">
                  <c:v>165</c:v>
                </c:pt>
                <c:pt idx="3524">
                  <c:v>166</c:v>
                </c:pt>
                <c:pt idx="3525">
                  <c:v>167</c:v>
                </c:pt>
                <c:pt idx="3526">
                  <c:v>170</c:v>
                </c:pt>
                <c:pt idx="3527">
                  <c:v>170</c:v>
                </c:pt>
                <c:pt idx="3528">
                  <c:v>172</c:v>
                </c:pt>
                <c:pt idx="3529">
                  <c:v>172</c:v>
                </c:pt>
                <c:pt idx="3530">
                  <c:v>172</c:v>
                </c:pt>
                <c:pt idx="3531">
                  <c:v>172</c:v>
                </c:pt>
                <c:pt idx="3532">
                  <c:v>175</c:v>
                </c:pt>
                <c:pt idx="3533">
                  <c:v>176</c:v>
                </c:pt>
                <c:pt idx="3534">
                  <c:v>178</c:v>
                </c:pt>
                <c:pt idx="3535">
                  <c:v>181</c:v>
                </c:pt>
                <c:pt idx="3536">
                  <c:v>186</c:v>
                </c:pt>
                <c:pt idx="3537">
                  <c:v>188</c:v>
                </c:pt>
                <c:pt idx="3538">
                  <c:v>192</c:v>
                </c:pt>
                <c:pt idx="3539">
                  <c:v>193</c:v>
                </c:pt>
                <c:pt idx="3540">
                  <c:v>194</c:v>
                </c:pt>
                <c:pt idx="3541">
                  <c:v>200</c:v>
                </c:pt>
                <c:pt idx="3542">
                  <c:v>206</c:v>
                </c:pt>
                <c:pt idx="3543">
                  <c:v>215</c:v>
                </c:pt>
                <c:pt idx="3544">
                  <c:v>220</c:v>
                </c:pt>
                <c:pt idx="3545">
                  <c:v>226</c:v>
                </c:pt>
                <c:pt idx="3546">
                  <c:v>271</c:v>
                </c:pt>
                <c:pt idx="3547">
                  <c:v>280</c:v>
                </c:pt>
                <c:pt idx="3548">
                  <c:v>289</c:v>
                </c:pt>
                <c:pt idx="3549">
                  <c:v>92</c:v>
                </c:pt>
                <c:pt idx="3550">
                  <c:v>103</c:v>
                </c:pt>
                <c:pt idx="3551">
                  <c:v>120</c:v>
                </c:pt>
                <c:pt idx="3552">
                  <c:v>72</c:v>
                </c:pt>
                <c:pt idx="3553">
                  <c:v>86</c:v>
                </c:pt>
                <c:pt idx="3554">
                  <c:v>87</c:v>
                </c:pt>
                <c:pt idx="3555">
                  <c:v>87</c:v>
                </c:pt>
                <c:pt idx="3556">
                  <c:v>89</c:v>
                </c:pt>
                <c:pt idx="3557">
                  <c:v>89</c:v>
                </c:pt>
                <c:pt idx="3558">
                  <c:v>89</c:v>
                </c:pt>
                <c:pt idx="3559">
                  <c:v>91</c:v>
                </c:pt>
                <c:pt idx="3560">
                  <c:v>93</c:v>
                </c:pt>
                <c:pt idx="3561">
                  <c:v>95</c:v>
                </c:pt>
                <c:pt idx="3562">
                  <c:v>95</c:v>
                </c:pt>
                <c:pt idx="3563">
                  <c:v>97</c:v>
                </c:pt>
                <c:pt idx="3564">
                  <c:v>98</c:v>
                </c:pt>
                <c:pt idx="3565">
                  <c:v>99</c:v>
                </c:pt>
                <c:pt idx="3566">
                  <c:v>99</c:v>
                </c:pt>
                <c:pt idx="3567">
                  <c:v>100</c:v>
                </c:pt>
                <c:pt idx="3568">
                  <c:v>100</c:v>
                </c:pt>
                <c:pt idx="3569">
                  <c:v>101</c:v>
                </c:pt>
                <c:pt idx="3570">
                  <c:v>101</c:v>
                </c:pt>
                <c:pt idx="3571">
                  <c:v>101</c:v>
                </c:pt>
                <c:pt idx="3572">
                  <c:v>101</c:v>
                </c:pt>
                <c:pt idx="3573">
                  <c:v>103</c:v>
                </c:pt>
                <c:pt idx="3574">
                  <c:v>103</c:v>
                </c:pt>
                <c:pt idx="3575">
                  <c:v>103</c:v>
                </c:pt>
                <c:pt idx="3576">
                  <c:v>104</c:v>
                </c:pt>
                <c:pt idx="3577">
                  <c:v>105</c:v>
                </c:pt>
                <c:pt idx="3578">
                  <c:v>106</c:v>
                </c:pt>
                <c:pt idx="3579">
                  <c:v>107</c:v>
                </c:pt>
                <c:pt idx="3580">
                  <c:v>113</c:v>
                </c:pt>
                <c:pt idx="3581">
                  <c:v>114</c:v>
                </c:pt>
                <c:pt idx="3582">
                  <c:v>118</c:v>
                </c:pt>
                <c:pt idx="3583">
                  <c:v>120</c:v>
                </c:pt>
                <c:pt idx="3584">
                  <c:v>130</c:v>
                </c:pt>
                <c:pt idx="3585">
                  <c:v>141</c:v>
                </c:pt>
                <c:pt idx="3586">
                  <c:v>155</c:v>
                </c:pt>
                <c:pt idx="3587">
                  <c:v>66</c:v>
                </c:pt>
                <c:pt idx="3588">
                  <c:v>75</c:v>
                </c:pt>
                <c:pt idx="3589">
                  <c:v>80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82</c:v>
                </c:pt>
                <c:pt idx="3594">
                  <c:v>82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84</c:v>
                </c:pt>
                <c:pt idx="3601">
                  <c:v>84</c:v>
                </c:pt>
                <c:pt idx="3602">
                  <c:v>84</c:v>
                </c:pt>
                <c:pt idx="3603">
                  <c:v>85</c:v>
                </c:pt>
                <c:pt idx="3604">
                  <c:v>85</c:v>
                </c:pt>
                <c:pt idx="3605">
                  <c:v>86</c:v>
                </c:pt>
                <c:pt idx="3606">
                  <c:v>86</c:v>
                </c:pt>
                <c:pt idx="3607">
                  <c:v>86</c:v>
                </c:pt>
                <c:pt idx="3608">
                  <c:v>86</c:v>
                </c:pt>
                <c:pt idx="3609">
                  <c:v>87</c:v>
                </c:pt>
                <c:pt idx="3610">
                  <c:v>87</c:v>
                </c:pt>
                <c:pt idx="3611">
                  <c:v>87</c:v>
                </c:pt>
                <c:pt idx="3612">
                  <c:v>88</c:v>
                </c:pt>
                <c:pt idx="3613">
                  <c:v>88</c:v>
                </c:pt>
                <c:pt idx="3614">
                  <c:v>88</c:v>
                </c:pt>
                <c:pt idx="3615">
                  <c:v>88</c:v>
                </c:pt>
                <c:pt idx="3616">
                  <c:v>89</c:v>
                </c:pt>
                <c:pt idx="3617">
                  <c:v>89</c:v>
                </c:pt>
                <c:pt idx="3618">
                  <c:v>89</c:v>
                </c:pt>
                <c:pt idx="3619">
                  <c:v>89</c:v>
                </c:pt>
                <c:pt idx="3620">
                  <c:v>89</c:v>
                </c:pt>
                <c:pt idx="3621">
                  <c:v>89</c:v>
                </c:pt>
                <c:pt idx="3622">
                  <c:v>89</c:v>
                </c:pt>
                <c:pt idx="3623">
                  <c:v>89</c:v>
                </c:pt>
                <c:pt idx="3624">
                  <c:v>90</c:v>
                </c:pt>
                <c:pt idx="3625">
                  <c:v>90</c:v>
                </c:pt>
                <c:pt idx="3626">
                  <c:v>90</c:v>
                </c:pt>
                <c:pt idx="3627">
                  <c:v>90</c:v>
                </c:pt>
                <c:pt idx="3628">
                  <c:v>90</c:v>
                </c:pt>
                <c:pt idx="3629">
                  <c:v>90</c:v>
                </c:pt>
                <c:pt idx="3630">
                  <c:v>90</c:v>
                </c:pt>
                <c:pt idx="3631">
                  <c:v>91</c:v>
                </c:pt>
                <c:pt idx="3632">
                  <c:v>91</c:v>
                </c:pt>
                <c:pt idx="3633">
                  <c:v>91</c:v>
                </c:pt>
                <c:pt idx="3634">
                  <c:v>91</c:v>
                </c:pt>
                <c:pt idx="3635">
                  <c:v>91</c:v>
                </c:pt>
                <c:pt idx="3636">
                  <c:v>91</c:v>
                </c:pt>
                <c:pt idx="3637">
                  <c:v>91</c:v>
                </c:pt>
                <c:pt idx="3638">
                  <c:v>91</c:v>
                </c:pt>
                <c:pt idx="3639">
                  <c:v>92</c:v>
                </c:pt>
                <c:pt idx="3640">
                  <c:v>92</c:v>
                </c:pt>
                <c:pt idx="3641">
                  <c:v>92</c:v>
                </c:pt>
                <c:pt idx="3642">
                  <c:v>92</c:v>
                </c:pt>
                <c:pt idx="3643">
                  <c:v>92</c:v>
                </c:pt>
                <c:pt idx="3644">
                  <c:v>92</c:v>
                </c:pt>
                <c:pt idx="3645">
                  <c:v>92</c:v>
                </c:pt>
                <c:pt idx="3646">
                  <c:v>93</c:v>
                </c:pt>
                <c:pt idx="3647">
                  <c:v>93</c:v>
                </c:pt>
                <c:pt idx="3648">
                  <c:v>93</c:v>
                </c:pt>
                <c:pt idx="3649">
                  <c:v>93</c:v>
                </c:pt>
                <c:pt idx="3650">
                  <c:v>93</c:v>
                </c:pt>
                <c:pt idx="3651">
                  <c:v>93</c:v>
                </c:pt>
                <c:pt idx="3652">
                  <c:v>93</c:v>
                </c:pt>
                <c:pt idx="3653">
                  <c:v>94</c:v>
                </c:pt>
                <c:pt idx="3654">
                  <c:v>94</c:v>
                </c:pt>
                <c:pt idx="3655">
                  <c:v>94</c:v>
                </c:pt>
                <c:pt idx="3656">
                  <c:v>94</c:v>
                </c:pt>
                <c:pt idx="3657">
                  <c:v>94</c:v>
                </c:pt>
                <c:pt idx="3658">
                  <c:v>95</c:v>
                </c:pt>
                <c:pt idx="3659">
                  <c:v>95</c:v>
                </c:pt>
                <c:pt idx="3660">
                  <c:v>95</c:v>
                </c:pt>
                <c:pt idx="3661">
                  <c:v>95</c:v>
                </c:pt>
                <c:pt idx="3662">
                  <c:v>96</c:v>
                </c:pt>
                <c:pt idx="3663">
                  <c:v>96</c:v>
                </c:pt>
                <c:pt idx="3664">
                  <c:v>96</c:v>
                </c:pt>
                <c:pt idx="3665">
                  <c:v>96</c:v>
                </c:pt>
                <c:pt idx="3666">
                  <c:v>96</c:v>
                </c:pt>
                <c:pt idx="3667">
                  <c:v>96</c:v>
                </c:pt>
                <c:pt idx="3668">
                  <c:v>97</c:v>
                </c:pt>
                <c:pt idx="3669">
                  <c:v>97</c:v>
                </c:pt>
                <c:pt idx="3670">
                  <c:v>97</c:v>
                </c:pt>
                <c:pt idx="3671">
                  <c:v>97</c:v>
                </c:pt>
                <c:pt idx="3672">
                  <c:v>97</c:v>
                </c:pt>
                <c:pt idx="3673">
                  <c:v>97</c:v>
                </c:pt>
                <c:pt idx="3674">
                  <c:v>98</c:v>
                </c:pt>
                <c:pt idx="3675">
                  <c:v>98</c:v>
                </c:pt>
                <c:pt idx="3676">
                  <c:v>98</c:v>
                </c:pt>
                <c:pt idx="3677">
                  <c:v>98</c:v>
                </c:pt>
                <c:pt idx="3678">
                  <c:v>98</c:v>
                </c:pt>
                <c:pt idx="3679">
                  <c:v>98</c:v>
                </c:pt>
                <c:pt idx="3680">
                  <c:v>98</c:v>
                </c:pt>
                <c:pt idx="3681">
                  <c:v>98</c:v>
                </c:pt>
                <c:pt idx="3682">
                  <c:v>99</c:v>
                </c:pt>
                <c:pt idx="3683">
                  <c:v>99</c:v>
                </c:pt>
                <c:pt idx="3684">
                  <c:v>99</c:v>
                </c:pt>
                <c:pt idx="3685">
                  <c:v>99</c:v>
                </c:pt>
                <c:pt idx="3686">
                  <c:v>99</c:v>
                </c:pt>
                <c:pt idx="3687">
                  <c:v>99</c:v>
                </c:pt>
                <c:pt idx="3688">
                  <c:v>99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101</c:v>
                </c:pt>
                <c:pt idx="3694">
                  <c:v>101</c:v>
                </c:pt>
                <c:pt idx="3695">
                  <c:v>101</c:v>
                </c:pt>
                <c:pt idx="3696">
                  <c:v>101</c:v>
                </c:pt>
                <c:pt idx="3697">
                  <c:v>101</c:v>
                </c:pt>
                <c:pt idx="3698">
                  <c:v>101</c:v>
                </c:pt>
                <c:pt idx="3699">
                  <c:v>103</c:v>
                </c:pt>
                <c:pt idx="3700">
                  <c:v>103</c:v>
                </c:pt>
                <c:pt idx="3701">
                  <c:v>103</c:v>
                </c:pt>
                <c:pt idx="3702">
                  <c:v>103</c:v>
                </c:pt>
                <c:pt idx="3703">
                  <c:v>103</c:v>
                </c:pt>
                <c:pt idx="3704">
                  <c:v>104</c:v>
                </c:pt>
                <c:pt idx="3705">
                  <c:v>104</c:v>
                </c:pt>
                <c:pt idx="3706">
                  <c:v>104</c:v>
                </c:pt>
                <c:pt idx="3707">
                  <c:v>104</c:v>
                </c:pt>
                <c:pt idx="3708">
                  <c:v>104</c:v>
                </c:pt>
                <c:pt idx="3709">
                  <c:v>105</c:v>
                </c:pt>
                <c:pt idx="3710">
                  <c:v>105</c:v>
                </c:pt>
                <c:pt idx="3711">
                  <c:v>107</c:v>
                </c:pt>
                <c:pt idx="3712">
                  <c:v>108</c:v>
                </c:pt>
                <c:pt idx="3713">
                  <c:v>108</c:v>
                </c:pt>
                <c:pt idx="3714">
                  <c:v>108</c:v>
                </c:pt>
                <c:pt idx="3715">
                  <c:v>109</c:v>
                </c:pt>
                <c:pt idx="3716">
                  <c:v>109</c:v>
                </c:pt>
                <c:pt idx="3717">
                  <c:v>109</c:v>
                </c:pt>
                <c:pt idx="3718">
                  <c:v>110</c:v>
                </c:pt>
                <c:pt idx="3719">
                  <c:v>110</c:v>
                </c:pt>
                <c:pt idx="3720">
                  <c:v>111</c:v>
                </c:pt>
                <c:pt idx="3721">
                  <c:v>112</c:v>
                </c:pt>
                <c:pt idx="3722">
                  <c:v>112</c:v>
                </c:pt>
                <c:pt idx="3723">
                  <c:v>112</c:v>
                </c:pt>
                <c:pt idx="3724">
                  <c:v>113</c:v>
                </c:pt>
                <c:pt idx="3725">
                  <c:v>115</c:v>
                </c:pt>
                <c:pt idx="3726">
                  <c:v>116</c:v>
                </c:pt>
                <c:pt idx="3727">
                  <c:v>116</c:v>
                </c:pt>
                <c:pt idx="3728">
                  <c:v>118</c:v>
                </c:pt>
                <c:pt idx="3729">
                  <c:v>118</c:v>
                </c:pt>
                <c:pt idx="3730">
                  <c:v>119</c:v>
                </c:pt>
                <c:pt idx="3731">
                  <c:v>120</c:v>
                </c:pt>
                <c:pt idx="3732">
                  <c:v>120</c:v>
                </c:pt>
                <c:pt idx="3733">
                  <c:v>121</c:v>
                </c:pt>
                <c:pt idx="3734">
                  <c:v>122</c:v>
                </c:pt>
                <c:pt idx="3735">
                  <c:v>125</c:v>
                </c:pt>
                <c:pt idx="3736">
                  <c:v>126</c:v>
                </c:pt>
                <c:pt idx="3737">
                  <c:v>130</c:v>
                </c:pt>
                <c:pt idx="3738">
                  <c:v>132</c:v>
                </c:pt>
                <c:pt idx="3739">
                  <c:v>134</c:v>
                </c:pt>
                <c:pt idx="3740">
                  <c:v>137</c:v>
                </c:pt>
                <c:pt idx="3741">
                  <c:v>140</c:v>
                </c:pt>
                <c:pt idx="3742">
                  <c:v>150</c:v>
                </c:pt>
                <c:pt idx="3743">
                  <c:v>100</c:v>
                </c:pt>
                <c:pt idx="3744">
                  <c:v>110</c:v>
                </c:pt>
                <c:pt idx="3745">
                  <c:v>85</c:v>
                </c:pt>
                <c:pt idx="3746">
                  <c:v>90</c:v>
                </c:pt>
                <c:pt idx="3747">
                  <c:v>91</c:v>
                </c:pt>
                <c:pt idx="3748">
                  <c:v>91</c:v>
                </c:pt>
                <c:pt idx="3749">
                  <c:v>93</c:v>
                </c:pt>
                <c:pt idx="3750">
                  <c:v>96</c:v>
                </c:pt>
                <c:pt idx="3751">
                  <c:v>97</c:v>
                </c:pt>
                <c:pt idx="3752">
                  <c:v>98</c:v>
                </c:pt>
                <c:pt idx="3753">
                  <c:v>98</c:v>
                </c:pt>
                <c:pt idx="3754">
                  <c:v>100</c:v>
                </c:pt>
                <c:pt idx="3755">
                  <c:v>103</c:v>
                </c:pt>
                <c:pt idx="3756">
                  <c:v>103</c:v>
                </c:pt>
                <c:pt idx="3757">
                  <c:v>104</c:v>
                </c:pt>
                <c:pt idx="3758">
                  <c:v>108</c:v>
                </c:pt>
                <c:pt idx="3759">
                  <c:v>112</c:v>
                </c:pt>
                <c:pt idx="3760">
                  <c:v>113</c:v>
                </c:pt>
                <c:pt idx="3761">
                  <c:v>113</c:v>
                </c:pt>
                <c:pt idx="3762">
                  <c:v>123</c:v>
                </c:pt>
                <c:pt idx="3763">
                  <c:v>128</c:v>
                </c:pt>
                <c:pt idx="3764">
                  <c:v>133</c:v>
                </c:pt>
                <c:pt idx="3765">
                  <c:v>138</c:v>
                </c:pt>
                <c:pt idx="3766">
                  <c:v>146</c:v>
                </c:pt>
                <c:pt idx="3767">
                  <c:v>174</c:v>
                </c:pt>
                <c:pt idx="3768">
                  <c:v>88</c:v>
                </c:pt>
                <c:pt idx="3769">
                  <c:v>106</c:v>
                </c:pt>
                <c:pt idx="3770">
                  <c:v>81</c:v>
                </c:pt>
                <c:pt idx="3771">
                  <c:v>91</c:v>
                </c:pt>
                <c:pt idx="3772">
                  <c:v>99</c:v>
                </c:pt>
                <c:pt idx="3773">
                  <c:v>106</c:v>
                </c:pt>
                <c:pt idx="3774">
                  <c:v>110</c:v>
                </c:pt>
                <c:pt idx="3775">
                  <c:v>114</c:v>
                </c:pt>
                <c:pt idx="3776">
                  <c:v>117</c:v>
                </c:pt>
                <c:pt idx="3777">
                  <c:v>120</c:v>
                </c:pt>
                <c:pt idx="3778">
                  <c:v>80</c:v>
                </c:pt>
                <c:pt idx="3779">
                  <c:v>95</c:v>
                </c:pt>
                <c:pt idx="3780">
                  <c:v>160</c:v>
                </c:pt>
                <c:pt idx="3781">
                  <c:v>78</c:v>
                </c:pt>
                <c:pt idx="3782">
                  <c:v>115</c:v>
                </c:pt>
                <c:pt idx="3783">
                  <c:v>142</c:v>
                </c:pt>
              </c:numCache>
            </c:numRef>
          </c:xVal>
          <c:yVal>
            <c:numRef>
              <c:f>'Clean data'!$Q$2:$Q$4918</c:f>
              <c:numCache>
                <c:formatCode>General</c:formatCode>
                <c:ptCount val="3784"/>
                <c:pt idx="0">
                  <c:v>7.1</c:v>
                </c:pt>
                <c:pt idx="1">
                  <c:v>6</c:v>
                </c:pt>
                <c:pt idx="2">
                  <c:v>7.9</c:v>
                </c:pt>
                <c:pt idx="3">
                  <c:v>6.5</c:v>
                </c:pt>
                <c:pt idx="4">
                  <c:v>7.2</c:v>
                </c:pt>
                <c:pt idx="5">
                  <c:v>6.9</c:v>
                </c:pt>
                <c:pt idx="6">
                  <c:v>4.7</c:v>
                </c:pt>
                <c:pt idx="7">
                  <c:v>6.2</c:v>
                </c:pt>
                <c:pt idx="8">
                  <c:v>5.2</c:v>
                </c:pt>
                <c:pt idx="9">
                  <c:v>5.3</c:v>
                </c:pt>
                <c:pt idx="10">
                  <c:v>6.8</c:v>
                </c:pt>
                <c:pt idx="11">
                  <c:v>4.3</c:v>
                </c:pt>
                <c:pt idx="12">
                  <c:v>5.9</c:v>
                </c:pt>
                <c:pt idx="13">
                  <c:v>6</c:v>
                </c:pt>
                <c:pt idx="14">
                  <c:v>5.6</c:v>
                </c:pt>
                <c:pt idx="15">
                  <c:v>4.5</c:v>
                </c:pt>
                <c:pt idx="16">
                  <c:v>6.1</c:v>
                </c:pt>
                <c:pt idx="17">
                  <c:v>6</c:v>
                </c:pt>
                <c:pt idx="18">
                  <c:v>6.1</c:v>
                </c:pt>
                <c:pt idx="19">
                  <c:v>5.5</c:v>
                </c:pt>
                <c:pt idx="20">
                  <c:v>4.0999999999999996</c:v>
                </c:pt>
                <c:pt idx="21">
                  <c:v>4.2</c:v>
                </c:pt>
                <c:pt idx="22">
                  <c:v>7.2</c:v>
                </c:pt>
                <c:pt idx="23">
                  <c:v>6.1</c:v>
                </c:pt>
                <c:pt idx="24">
                  <c:v>5.9</c:v>
                </c:pt>
                <c:pt idx="25">
                  <c:v>5.8</c:v>
                </c:pt>
                <c:pt idx="26">
                  <c:v>4.0999999999999996</c:v>
                </c:pt>
                <c:pt idx="27">
                  <c:v>4</c:v>
                </c:pt>
                <c:pt idx="28">
                  <c:v>7</c:v>
                </c:pt>
                <c:pt idx="29">
                  <c:v>4.4000000000000004</c:v>
                </c:pt>
                <c:pt idx="30">
                  <c:v>7.3</c:v>
                </c:pt>
                <c:pt idx="31">
                  <c:v>5.9</c:v>
                </c:pt>
                <c:pt idx="32">
                  <c:v>6.9</c:v>
                </c:pt>
                <c:pt idx="33">
                  <c:v>6.2</c:v>
                </c:pt>
                <c:pt idx="34">
                  <c:v>6.1</c:v>
                </c:pt>
                <c:pt idx="35">
                  <c:v>5.8</c:v>
                </c:pt>
                <c:pt idx="36">
                  <c:v>6.2</c:v>
                </c:pt>
                <c:pt idx="37">
                  <c:v>5.2</c:v>
                </c:pt>
                <c:pt idx="38">
                  <c:v>3.3</c:v>
                </c:pt>
                <c:pt idx="39">
                  <c:v>4.8</c:v>
                </c:pt>
                <c:pt idx="40">
                  <c:v>5.0999999999999996</c:v>
                </c:pt>
                <c:pt idx="41">
                  <c:v>5.0999999999999996</c:v>
                </c:pt>
                <c:pt idx="42">
                  <c:v>6.1</c:v>
                </c:pt>
                <c:pt idx="43">
                  <c:v>7.6</c:v>
                </c:pt>
                <c:pt idx="44">
                  <c:v>5.7</c:v>
                </c:pt>
                <c:pt idx="45">
                  <c:v>5.7</c:v>
                </c:pt>
                <c:pt idx="46">
                  <c:v>6.3</c:v>
                </c:pt>
                <c:pt idx="47">
                  <c:v>6.3</c:v>
                </c:pt>
                <c:pt idx="48">
                  <c:v>6.6</c:v>
                </c:pt>
                <c:pt idx="49">
                  <c:v>5.7</c:v>
                </c:pt>
                <c:pt idx="50">
                  <c:v>6.6</c:v>
                </c:pt>
                <c:pt idx="51">
                  <c:v>3.5</c:v>
                </c:pt>
                <c:pt idx="52">
                  <c:v>5.3</c:v>
                </c:pt>
                <c:pt idx="53">
                  <c:v>5.0999999999999996</c:v>
                </c:pt>
                <c:pt idx="54">
                  <c:v>4.0999999999999996</c:v>
                </c:pt>
                <c:pt idx="55">
                  <c:v>6.1</c:v>
                </c:pt>
                <c:pt idx="56">
                  <c:v>5.4</c:v>
                </c:pt>
                <c:pt idx="57">
                  <c:v>6.1</c:v>
                </c:pt>
                <c:pt idx="58">
                  <c:v>5.4</c:v>
                </c:pt>
                <c:pt idx="59">
                  <c:v>5.9</c:v>
                </c:pt>
                <c:pt idx="60">
                  <c:v>6</c:v>
                </c:pt>
                <c:pt idx="61">
                  <c:v>6.4</c:v>
                </c:pt>
                <c:pt idx="62">
                  <c:v>4.5999999999999996</c:v>
                </c:pt>
                <c:pt idx="63">
                  <c:v>5.8</c:v>
                </c:pt>
                <c:pt idx="64">
                  <c:v>4.4000000000000004</c:v>
                </c:pt>
                <c:pt idx="65">
                  <c:v>6.4</c:v>
                </c:pt>
                <c:pt idx="66">
                  <c:v>6.7</c:v>
                </c:pt>
                <c:pt idx="67">
                  <c:v>6.7</c:v>
                </c:pt>
                <c:pt idx="68">
                  <c:v>3.6</c:v>
                </c:pt>
                <c:pt idx="69">
                  <c:v>6.3</c:v>
                </c:pt>
                <c:pt idx="70">
                  <c:v>4.9000000000000004</c:v>
                </c:pt>
                <c:pt idx="71">
                  <c:v>4.7</c:v>
                </c:pt>
                <c:pt idx="72">
                  <c:v>4.4000000000000004</c:v>
                </c:pt>
                <c:pt idx="73">
                  <c:v>6</c:v>
                </c:pt>
                <c:pt idx="74">
                  <c:v>7.3</c:v>
                </c:pt>
                <c:pt idx="75">
                  <c:v>7.1</c:v>
                </c:pt>
                <c:pt idx="76">
                  <c:v>6.7</c:v>
                </c:pt>
                <c:pt idx="77">
                  <c:v>6.6</c:v>
                </c:pt>
                <c:pt idx="78">
                  <c:v>6.8</c:v>
                </c:pt>
                <c:pt idx="79">
                  <c:v>6.5</c:v>
                </c:pt>
                <c:pt idx="80">
                  <c:v>5.4</c:v>
                </c:pt>
                <c:pt idx="81">
                  <c:v>8</c:v>
                </c:pt>
                <c:pt idx="82">
                  <c:v>3.6</c:v>
                </c:pt>
                <c:pt idx="83">
                  <c:v>4.5</c:v>
                </c:pt>
                <c:pt idx="84">
                  <c:v>5.3</c:v>
                </c:pt>
                <c:pt idx="85">
                  <c:v>4.8</c:v>
                </c:pt>
                <c:pt idx="86">
                  <c:v>6.4</c:v>
                </c:pt>
                <c:pt idx="87">
                  <c:v>5.3</c:v>
                </c:pt>
                <c:pt idx="88">
                  <c:v>5.2</c:v>
                </c:pt>
                <c:pt idx="89">
                  <c:v>6.5</c:v>
                </c:pt>
                <c:pt idx="90">
                  <c:v>6.2</c:v>
                </c:pt>
                <c:pt idx="91">
                  <c:v>6.7</c:v>
                </c:pt>
                <c:pt idx="92">
                  <c:v>6.1</c:v>
                </c:pt>
                <c:pt idx="93">
                  <c:v>5.3</c:v>
                </c:pt>
                <c:pt idx="94">
                  <c:v>2.9</c:v>
                </c:pt>
                <c:pt idx="95">
                  <c:v>6.8</c:v>
                </c:pt>
                <c:pt idx="96">
                  <c:v>5.7</c:v>
                </c:pt>
                <c:pt idx="97">
                  <c:v>6.3</c:v>
                </c:pt>
                <c:pt idx="98">
                  <c:v>5.6</c:v>
                </c:pt>
                <c:pt idx="99">
                  <c:v>5.9</c:v>
                </c:pt>
                <c:pt idx="100">
                  <c:v>6.5</c:v>
                </c:pt>
                <c:pt idx="101">
                  <c:v>5.4</c:v>
                </c:pt>
                <c:pt idx="102">
                  <c:v>5.0999999999999996</c:v>
                </c:pt>
                <c:pt idx="103">
                  <c:v>5.9</c:v>
                </c:pt>
                <c:pt idx="104">
                  <c:v>7.6</c:v>
                </c:pt>
                <c:pt idx="105">
                  <c:v>5.6</c:v>
                </c:pt>
                <c:pt idx="106">
                  <c:v>6.7</c:v>
                </c:pt>
                <c:pt idx="107">
                  <c:v>4.7</c:v>
                </c:pt>
                <c:pt idx="108">
                  <c:v>6.8</c:v>
                </c:pt>
                <c:pt idx="109">
                  <c:v>5.4</c:v>
                </c:pt>
                <c:pt idx="110">
                  <c:v>6.6</c:v>
                </c:pt>
                <c:pt idx="111">
                  <c:v>4.3</c:v>
                </c:pt>
                <c:pt idx="112">
                  <c:v>5.5</c:v>
                </c:pt>
                <c:pt idx="113">
                  <c:v>5.0999999999999996</c:v>
                </c:pt>
                <c:pt idx="114">
                  <c:v>6.3</c:v>
                </c:pt>
                <c:pt idx="115">
                  <c:v>6.9</c:v>
                </c:pt>
                <c:pt idx="116">
                  <c:v>7</c:v>
                </c:pt>
                <c:pt idx="117">
                  <c:v>4.5</c:v>
                </c:pt>
                <c:pt idx="118">
                  <c:v>6.3</c:v>
                </c:pt>
                <c:pt idx="119">
                  <c:v>5.8</c:v>
                </c:pt>
                <c:pt idx="120">
                  <c:v>5.8</c:v>
                </c:pt>
                <c:pt idx="121">
                  <c:v>7.9</c:v>
                </c:pt>
                <c:pt idx="122">
                  <c:v>3.5</c:v>
                </c:pt>
                <c:pt idx="123">
                  <c:v>4.9000000000000004</c:v>
                </c:pt>
                <c:pt idx="124">
                  <c:v>6.6</c:v>
                </c:pt>
                <c:pt idx="125">
                  <c:v>6</c:v>
                </c:pt>
                <c:pt idx="126">
                  <c:v>5.9</c:v>
                </c:pt>
                <c:pt idx="127">
                  <c:v>6</c:v>
                </c:pt>
                <c:pt idx="128">
                  <c:v>6.3</c:v>
                </c:pt>
                <c:pt idx="129">
                  <c:v>6.2</c:v>
                </c:pt>
                <c:pt idx="130">
                  <c:v>6.5</c:v>
                </c:pt>
                <c:pt idx="131">
                  <c:v>5.5</c:v>
                </c:pt>
                <c:pt idx="132">
                  <c:v>5.2</c:v>
                </c:pt>
                <c:pt idx="133">
                  <c:v>6.3</c:v>
                </c:pt>
                <c:pt idx="134">
                  <c:v>7</c:v>
                </c:pt>
                <c:pt idx="135">
                  <c:v>5.8</c:v>
                </c:pt>
                <c:pt idx="136">
                  <c:v>6.5</c:v>
                </c:pt>
                <c:pt idx="137">
                  <c:v>5.5</c:v>
                </c:pt>
                <c:pt idx="138">
                  <c:v>4.4000000000000004</c:v>
                </c:pt>
                <c:pt idx="139">
                  <c:v>6.3</c:v>
                </c:pt>
                <c:pt idx="140">
                  <c:v>6.5</c:v>
                </c:pt>
                <c:pt idx="141">
                  <c:v>5.4</c:v>
                </c:pt>
                <c:pt idx="142">
                  <c:v>5.9</c:v>
                </c:pt>
                <c:pt idx="143">
                  <c:v>6</c:v>
                </c:pt>
                <c:pt idx="144">
                  <c:v>6.6</c:v>
                </c:pt>
                <c:pt idx="145">
                  <c:v>5.4</c:v>
                </c:pt>
                <c:pt idx="146">
                  <c:v>6.6</c:v>
                </c:pt>
                <c:pt idx="147">
                  <c:v>4.4000000000000004</c:v>
                </c:pt>
                <c:pt idx="148">
                  <c:v>6.1</c:v>
                </c:pt>
                <c:pt idx="149">
                  <c:v>6.6</c:v>
                </c:pt>
                <c:pt idx="150">
                  <c:v>5.7</c:v>
                </c:pt>
                <c:pt idx="151">
                  <c:v>6.8</c:v>
                </c:pt>
                <c:pt idx="152">
                  <c:v>6.6</c:v>
                </c:pt>
                <c:pt idx="153">
                  <c:v>2.1</c:v>
                </c:pt>
                <c:pt idx="154">
                  <c:v>7.1</c:v>
                </c:pt>
                <c:pt idx="155">
                  <c:v>5.9</c:v>
                </c:pt>
                <c:pt idx="156">
                  <c:v>5.8</c:v>
                </c:pt>
                <c:pt idx="157">
                  <c:v>7.2</c:v>
                </c:pt>
                <c:pt idx="158">
                  <c:v>6.1</c:v>
                </c:pt>
                <c:pt idx="159">
                  <c:v>5.5</c:v>
                </c:pt>
                <c:pt idx="160">
                  <c:v>7.3</c:v>
                </c:pt>
                <c:pt idx="161">
                  <c:v>3.7</c:v>
                </c:pt>
                <c:pt idx="162">
                  <c:v>6.2</c:v>
                </c:pt>
                <c:pt idx="163">
                  <c:v>3.8</c:v>
                </c:pt>
                <c:pt idx="164">
                  <c:v>5.5</c:v>
                </c:pt>
                <c:pt idx="165">
                  <c:v>4.2</c:v>
                </c:pt>
                <c:pt idx="166">
                  <c:v>4.0999999999999996</c:v>
                </c:pt>
                <c:pt idx="167">
                  <c:v>5.2</c:v>
                </c:pt>
                <c:pt idx="168">
                  <c:v>6.2</c:v>
                </c:pt>
                <c:pt idx="169">
                  <c:v>5.6</c:v>
                </c:pt>
                <c:pt idx="170">
                  <c:v>4.3</c:v>
                </c:pt>
                <c:pt idx="171">
                  <c:v>5.6</c:v>
                </c:pt>
                <c:pt idx="172">
                  <c:v>6.4</c:v>
                </c:pt>
                <c:pt idx="173">
                  <c:v>5.4</c:v>
                </c:pt>
                <c:pt idx="174">
                  <c:v>5.3</c:v>
                </c:pt>
                <c:pt idx="175">
                  <c:v>5.7</c:v>
                </c:pt>
                <c:pt idx="176">
                  <c:v>6.2</c:v>
                </c:pt>
                <c:pt idx="177">
                  <c:v>5.5</c:v>
                </c:pt>
                <c:pt idx="178">
                  <c:v>3.7</c:v>
                </c:pt>
                <c:pt idx="179">
                  <c:v>4.8</c:v>
                </c:pt>
                <c:pt idx="180">
                  <c:v>6.1</c:v>
                </c:pt>
                <c:pt idx="181">
                  <c:v>5.9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6.3</c:v>
                </c:pt>
                <c:pt idx="185">
                  <c:v>4.5999999999999996</c:v>
                </c:pt>
                <c:pt idx="186">
                  <c:v>5.8</c:v>
                </c:pt>
                <c:pt idx="187">
                  <c:v>5.8</c:v>
                </c:pt>
                <c:pt idx="188">
                  <c:v>7.2</c:v>
                </c:pt>
                <c:pt idx="189">
                  <c:v>5.4</c:v>
                </c:pt>
                <c:pt idx="190">
                  <c:v>7</c:v>
                </c:pt>
                <c:pt idx="191">
                  <c:v>6.1</c:v>
                </c:pt>
                <c:pt idx="192">
                  <c:v>6.5</c:v>
                </c:pt>
                <c:pt idx="193">
                  <c:v>5.9</c:v>
                </c:pt>
                <c:pt idx="194">
                  <c:v>4.4000000000000004</c:v>
                </c:pt>
                <c:pt idx="195">
                  <c:v>2.8</c:v>
                </c:pt>
                <c:pt idx="196">
                  <c:v>6.3</c:v>
                </c:pt>
                <c:pt idx="197">
                  <c:v>6.3</c:v>
                </c:pt>
                <c:pt idx="198">
                  <c:v>5.3</c:v>
                </c:pt>
                <c:pt idx="199">
                  <c:v>6.4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4.9000000000000004</c:v>
                </c:pt>
                <c:pt idx="204">
                  <c:v>4.5999999999999996</c:v>
                </c:pt>
                <c:pt idx="205">
                  <c:v>6.1</c:v>
                </c:pt>
                <c:pt idx="206">
                  <c:v>6</c:v>
                </c:pt>
                <c:pt idx="207">
                  <c:v>5.8</c:v>
                </c:pt>
                <c:pt idx="208">
                  <c:v>6.6</c:v>
                </c:pt>
                <c:pt idx="209">
                  <c:v>6.7</c:v>
                </c:pt>
                <c:pt idx="210">
                  <c:v>5.6</c:v>
                </c:pt>
                <c:pt idx="211">
                  <c:v>5.7</c:v>
                </c:pt>
                <c:pt idx="212">
                  <c:v>6.2</c:v>
                </c:pt>
                <c:pt idx="213">
                  <c:v>3</c:v>
                </c:pt>
                <c:pt idx="214">
                  <c:v>5.7</c:v>
                </c:pt>
                <c:pt idx="215">
                  <c:v>5.2</c:v>
                </c:pt>
                <c:pt idx="216">
                  <c:v>6.3</c:v>
                </c:pt>
                <c:pt idx="217">
                  <c:v>7.2</c:v>
                </c:pt>
                <c:pt idx="218">
                  <c:v>7.6</c:v>
                </c:pt>
                <c:pt idx="219">
                  <c:v>5</c:v>
                </c:pt>
                <c:pt idx="220">
                  <c:v>6.6</c:v>
                </c:pt>
                <c:pt idx="221">
                  <c:v>5.3</c:v>
                </c:pt>
                <c:pt idx="222">
                  <c:v>6.8</c:v>
                </c:pt>
                <c:pt idx="223">
                  <c:v>6.9</c:v>
                </c:pt>
                <c:pt idx="224">
                  <c:v>8</c:v>
                </c:pt>
                <c:pt idx="225">
                  <c:v>5.4</c:v>
                </c:pt>
                <c:pt idx="226">
                  <c:v>5.0999999999999996</c:v>
                </c:pt>
                <c:pt idx="227">
                  <c:v>7.3</c:v>
                </c:pt>
                <c:pt idx="228">
                  <c:v>4.9000000000000004</c:v>
                </c:pt>
                <c:pt idx="229">
                  <c:v>5.4</c:v>
                </c:pt>
                <c:pt idx="230">
                  <c:v>6</c:v>
                </c:pt>
                <c:pt idx="231">
                  <c:v>4.3</c:v>
                </c:pt>
                <c:pt idx="232">
                  <c:v>7.8</c:v>
                </c:pt>
                <c:pt idx="233">
                  <c:v>5.9</c:v>
                </c:pt>
                <c:pt idx="234">
                  <c:v>3.5</c:v>
                </c:pt>
                <c:pt idx="235">
                  <c:v>6.4</c:v>
                </c:pt>
                <c:pt idx="236">
                  <c:v>6.7</c:v>
                </c:pt>
                <c:pt idx="237">
                  <c:v>6.2</c:v>
                </c:pt>
                <c:pt idx="238">
                  <c:v>5.9</c:v>
                </c:pt>
                <c:pt idx="239">
                  <c:v>6</c:v>
                </c:pt>
                <c:pt idx="240">
                  <c:v>6.5</c:v>
                </c:pt>
                <c:pt idx="241">
                  <c:v>4.2</c:v>
                </c:pt>
                <c:pt idx="242">
                  <c:v>5.8</c:v>
                </c:pt>
                <c:pt idx="243">
                  <c:v>5.8</c:v>
                </c:pt>
                <c:pt idx="244">
                  <c:v>5.8</c:v>
                </c:pt>
                <c:pt idx="245">
                  <c:v>4.9000000000000004</c:v>
                </c:pt>
                <c:pt idx="246">
                  <c:v>4.5</c:v>
                </c:pt>
                <c:pt idx="247">
                  <c:v>6.4</c:v>
                </c:pt>
                <c:pt idx="248">
                  <c:v>5.7</c:v>
                </c:pt>
                <c:pt idx="249">
                  <c:v>2.7</c:v>
                </c:pt>
                <c:pt idx="250">
                  <c:v>4.8</c:v>
                </c:pt>
                <c:pt idx="251">
                  <c:v>4.3</c:v>
                </c:pt>
                <c:pt idx="252">
                  <c:v>6.1</c:v>
                </c:pt>
                <c:pt idx="253">
                  <c:v>6.5</c:v>
                </c:pt>
                <c:pt idx="254">
                  <c:v>5.7</c:v>
                </c:pt>
                <c:pt idx="255">
                  <c:v>6.4</c:v>
                </c:pt>
                <c:pt idx="256">
                  <c:v>5.4</c:v>
                </c:pt>
                <c:pt idx="257">
                  <c:v>6.5</c:v>
                </c:pt>
                <c:pt idx="258">
                  <c:v>5.7</c:v>
                </c:pt>
                <c:pt idx="259">
                  <c:v>5.2</c:v>
                </c:pt>
                <c:pt idx="260">
                  <c:v>5.4</c:v>
                </c:pt>
                <c:pt idx="261">
                  <c:v>6.7</c:v>
                </c:pt>
                <c:pt idx="262">
                  <c:v>6.6</c:v>
                </c:pt>
                <c:pt idx="263">
                  <c:v>5.0999999999999996</c:v>
                </c:pt>
                <c:pt idx="264">
                  <c:v>7.8</c:v>
                </c:pt>
                <c:pt idx="265">
                  <c:v>3.5</c:v>
                </c:pt>
                <c:pt idx="266">
                  <c:v>4.9000000000000004</c:v>
                </c:pt>
                <c:pt idx="267">
                  <c:v>5.5</c:v>
                </c:pt>
                <c:pt idx="268">
                  <c:v>6.3</c:v>
                </c:pt>
                <c:pt idx="269">
                  <c:v>4.7</c:v>
                </c:pt>
                <c:pt idx="270">
                  <c:v>4.0999999999999996</c:v>
                </c:pt>
                <c:pt idx="271">
                  <c:v>5.3</c:v>
                </c:pt>
                <c:pt idx="272">
                  <c:v>5.0999999999999996</c:v>
                </c:pt>
                <c:pt idx="273">
                  <c:v>5.6</c:v>
                </c:pt>
                <c:pt idx="274">
                  <c:v>5</c:v>
                </c:pt>
                <c:pt idx="275">
                  <c:v>5.8</c:v>
                </c:pt>
                <c:pt idx="276">
                  <c:v>5.7</c:v>
                </c:pt>
                <c:pt idx="277">
                  <c:v>5.5</c:v>
                </c:pt>
                <c:pt idx="278">
                  <c:v>6</c:v>
                </c:pt>
                <c:pt idx="279">
                  <c:v>4.5999999999999996</c:v>
                </c:pt>
                <c:pt idx="280">
                  <c:v>7.1</c:v>
                </c:pt>
                <c:pt idx="281">
                  <c:v>6.3</c:v>
                </c:pt>
                <c:pt idx="282">
                  <c:v>5.9</c:v>
                </c:pt>
                <c:pt idx="283">
                  <c:v>7</c:v>
                </c:pt>
                <c:pt idx="284">
                  <c:v>5.4</c:v>
                </c:pt>
                <c:pt idx="285">
                  <c:v>5.8</c:v>
                </c:pt>
                <c:pt idx="286">
                  <c:v>4.4000000000000004</c:v>
                </c:pt>
                <c:pt idx="287">
                  <c:v>6.2</c:v>
                </c:pt>
                <c:pt idx="288">
                  <c:v>6</c:v>
                </c:pt>
                <c:pt idx="289">
                  <c:v>6.4</c:v>
                </c:pt>
                <c:pt idx="290">
                  <c:v>5.9</c:v>
                </c:pt>
                <c:pt idx="291">
                  <c:v>6.6</c:v>
                </c:pt>
                <c:pt idx="292">
                  <c:v>4.5999999999999996</c:v>
                </c:pt>
                <c:pt idx="293">
                  <c:v>5.5</c:v>
                </c:pt>
                <c:pt idx="294">
                  <c:v>4.3</c:v>
                </c:pt>
                <c:pt idx="295">
                  <c:v>6.1</c:v>
                </c:pt>
                <c:pt idx="296">
                  <c:v>6.6</c:v>
                </c:pt>
                <c:pt idx="297">
                  <c:v>6.2</c:v>
                </c:pt>
                <c:pt idx="298">
                  <c:v>4.2</c:v>
                </c:pt>
                <c:pt idx="299">
                  <c:v>5</c:v>
                </c:pt>
                <c:pt idx="300">
                  <c:v>4.7</c:v>
                </c:pt>
                <c:pt idx="301">
                  <c:v>7.9</c:v>
                </c:pt>
                <c:pt idx="302">
                  <c:v>5.2</c:v>
                </c:pt>
                <c:pt idx="303">
                  <c:v>5.0999999999999996</c:v>
                </c:pt>
                <c:pt idx="304">
                  <c:v>6.4</c:v>
                </c:pt>
                <c:pt idx="305">
                  <c:v>7.9</c:v>
                </c:pt>
                <c:pt idx="306">
                  <c:v>6.6</c:v>
                </c:pt>
                <c:pt idx="307">
                  <c:v>6.4</c:v>
                </c:pt>
                <c:pt idx="308">
                  <c:v>5.9</c:v>
                </c:pt>
                <c:pt idx="309">
                  <c:v>5.5</c:v>
                </c:pt>
                <c:pt idx="310">
                  <c:v>6.5</c:v>
                </c:pt>
                <c:pt idx="311">
                  <c:v>3.8</c:v>
                </c:pt>
                <c:pt idx="312">
                  <c:v>6.6</c:v>
                </c:pt>
                <c:pt idx="313">
                  <c:v>5.4</c:v>
                </c:pt>
                <c:pt idx="314">
                  <c:v>7.6</c:v>
                </c:pt>
                <c:pt idx="315">
                  <c:v>5.0999999999999996</c:v>
                </c:pt>
                <c:pt idx="316">
                  <c:v>7.6</c:v>
                </c:pt>
                <c:pt idx="317">
                  <c:v>5.7</c:v>
                </c:pt>
                <c:pt idx="318">
                  <c:v>6.8</c:v>
                </c:pt>
                <c:pt idx="319">
                  <c:v>5.8</c:v>
                </c:pt>
                <c:pt idx="320">
                  <c:v>6.1</c:v>
                </c:pt>
                <c:pt idx="321">
                  <c:v>6.4</c:v>
                </c:pt>
                <c:pt idx="322">
                  <c:v>5.8</c:v>
                </c:pt>
                <c:pt idx="323">
                  <c:v>6.6</c:v>
                </c:pt>
                <c:pt idx="324">
                  <c:v>5.4</c:v>
                </c:pt>
                <c:pt idx="325">
                  <c:v>6.8</c:v>
                </c:pt>
                <c:pt idx="326">
                  <c:v>6.2</c:v>
                </c:pt>
                <c:pt idx="327">
                  <c:v>6</c:v>
                </c:pt>
                <c:pt idx="328">
                  <c:v>4.9000000000000004</c:v>
                </c:pt>
                <c:pt idx="329">
                  <c:v>6.4</c:v>
                </c:pt>
                <c:pt idx="330">
                  <c:v>6.9</c:v>
                </c:pt>
                <c:pt idx="331">
                  <c:v>6.7</c:v>
                </c:pt>
                <c:pt idx="332">
                  <c:v>4.2</c:v>
                </c:pt>
                <c:pt idx="333">
                  <c:v>5.6</c:v>
                </c:pt>
                <c:pt idx="334">
                  <c:v>6.5</c:v>
                </c:pt>
                <c:pt idx="335">
                  <c:v>4.8</c:v>
                </c:pt>
                <c:pt idx="336">
                  <c:v>6</c:v>
                </c:pt>
                <c:pt idx="337">
                  <c:v>6.3</c:v>
                </c:pt>
                <c:pt idx="338">
                  <c:v>7</c:v>
                </c:pt>
                <c:pt idx="339">
                  <c:v>6.3</c:v>
                </c:pt>
                <c:pt idx="340">
                  <c:v>6.2</c:v>
                </c:pt>
                <c:pt idx="341">
                  <c:v>5.5</c:v>
                </c:pt>
                <c:pt idx="342">
                  <c:v>5.5</c:v>
                </c:pt>
                <c:pt idx="343">
                  <c:v>7.2</c:v>
                </c:pt>
                <c:pt idx="344">
                  <c:v>5.5</c:v>
                </c:pt>
                <c:pt idx="345">
                  <c:v>5.0999999999999996</c:v>
                </c:pt>
                <c:pt idx="346">
                  <c:v>4.0999999999999996</c:v>
                </c:pt>
                <c:pt idx="347">
                  <c:v>3.9</c:v>
                </c:pt>
                <c:pt idx="348">
                  <c:v>5.2</c:v>
                </c:pt>
                <c:pt idx="349">
                  <c:v>6.3</c:v>
                </c:pt>
                <c:pt idx="350">
                  <c:v>6</c:v>
                </c:pt>
                <c:pt idx="351">
                  <c:v>6.6</c:v>
                </c:pt>
                <c:pt idx="352">
                  <c:v>4.7</c:v>
                </c:pt>
                <c:pt idx="353">
                  <c:v>6.7</c:v>
                </c:pt>
                <c:pt idx="354">
                  <c:v>6.2</c:v>
                </c:pt>
                <c:pt idx="355">
                  <c:v>6.1</c:v>
                </c:pt>
                <c:pt idx="356">
                  <c:v>5.4</c:v>
                </c:pt>
                <c:pt idx="357">
                  <c:v>7.4</c:v>
                </c:pt>
                <c:pt idx="358">
                  <c:v>6.8</c:v>
                </c:pt>
                <c:pt idx="359">
                  <c:v>5.9</c:v>
                </c:pt>
                <c:pt idx="360">
                  <c:v>4.5</c:v>
                </c:pt>
                <c:pt idx="361">
                  <c:v>7.3</c:v>
                </c:pt>
                <c:pt idx="362">
                  <c:v>5.8</c:v>
                </c:pt>
                <c:pt idx="363">
                  <c:v>6.1</c:v>
                </c:pt>
                <c:pt idx="364">
                  <c:v>5.3</c:v>
                </c:pt>
                <c:pt idx="365">
                  <c:v>6.5</c:v>
                </c:pt>
                <c:pt idx="366">
                  <c:v>7.2</c:v>
                </c:pt>
                <c:pt idx="367">
                  <c:v>6.2</c:v>
                </c:pt>
                <c:pt idx="368">
                  <c:v>6.7</c:v>
                </c:pt>
                <c:pt idx="369">
                  <c:v>7.2</c:v>
                </c:pt>
                <c:pt idx="370">
                  <c:v>5.6</c:v>
                </c:pt>
                <c:pt idx="371">
                  <c:v>5.6</c:v>
                </c:pt>
                <c:pt idx="372">
                  <c:v>6.7</c:v>
                </c:pt>
                <c:pt idx="373">
                  <c:v>7.6</c:v>
                </c:pt>
                <c:pt idx="374">
                  <c:v>5.6</c:v>
                </c:pt>
                <c:pt idx="375">
                  <c:v>6.6</c:v>
                </c:pt>
                <c:pt idx="376">
                  <c:v>6.4</c:v>
                </c:pt>
                <c:pt idx="377">
                  <c:v>4.7</c:v>
                </c:pt>
                <c:pt idx="378">
                  <c:v>7.1</c:v>
                </c:pt>
                <c:pt idx="379">
                  <c:v>5</c:v>
                </c:pt>
                <c:pt idx="380">
                  <c:v>6.9</c:v>
                </c:pt>
                <c:pt idx="381">
                  <c:v>6.4</c:v>
                </c:pt>
                <c:pt idx="382">
                  <c:v>5.8</c:v>
                </c:pt>
                <c:pt idx="383">
                  <c:v>6</c:v>
                </c:pt>
                <c:pt idx="384">
                  <c:v>7.2</c:v>
                </c:pt>
                <c:pt idx="385">
                  <c:v>6.4</c:v>
                </c:pt>
                <c:pt idx="386">
                  <c:v>6.3</c:v>
                </c:pt>
                <c:pt idx="387">
                  <c:v>6.8</c:v>
                </c:pt>
                <c:pt idx="388">
                  <c:v>5.6</c:v>
                </c:pt>
                <c:pt idx="389">
                  <c:v>7</c:v>
                </c:pt>
                <c:pt idx="390">
                  <c:v>5.6</c:v>
                </c:pt>
                <c:pt idx="391">
                  <c:v>6.7</c:v>
                </c:pt>
                <c:pt idx="392">
                  <c:v>5.7</c:v>
                </c:pt>
                <c:pt idx="393">
                  <c:v>6.1</c:v>
                </c:pt>
                <c:pt idx="394">
                  <c:v>6.7</c:v>
                </c:pt>
                <c:pt idx="395">
                  <c:v>6</c:v>
                </c:pt>
                <c:pt idx="396">
                  <c:v>5.6</c:v>
                </c:pt>
                <c:pt idx="397">
                  <c:v>6.4</c:v>
                </c:pt>
                <c:pt idx="398">
                  <c:v>5.5</c:v>
                </c:pt>
                <c:pt idx="399">
                  <c:v>4.8</c:v>
                </c:pt>
                <c:pt idx="400">
                  <c:v>5.9</c:v>
                </c:pt>
                <c:pt idx="401">
                  <c:v>3.8</c:v>
                </c:pt>
                <c:pt idx="402">
                  <c:v>6.6</c:v>
                </c:pt>
                <c:pt idx="403">
                  <c:v>5.6</c:v>
                </c:pt>
                <c:pt idx="404">
                  <c:v>4.8</c:v>
                </c:pt>
                <c:pt idx="405">
                  <c:v>5.6</c:v>
                </c:pt>
                <c:pt idx="406">
                  <c:v>5.9</c:v>
                </c:pt>
                <c:pt idx="407">
                  <c:v>3.6</c:v>
                </c:pt>
                <c:pt idx="408">
                  <c:v>5.0999999999999996</c:v>
                </c:pt>
                <c:pt idx="409">
                  <c:v>7.5</c:v>
                </c:pt>
                <c:pt idx="410">
                  <c:v>7.4</c:v>
                </c:pt>
                <c:pt idx="411">
                  <c:v>4.2</c:v>
                </c:pt>
                <c:pt idx="412">
                  <c:v>6.3</c:v>
                </c:pt>
                <c:pt idx="413">
                  <c:v>5.6</c:v>
                </c:pt>
                <c:pt idx="414">
                  <c:v>6.2</c:v>
                </c:pt>
                <c:pt idx="415">
                  <c:v>5.5</c:v>
                </c:pt>
                <c:pt idx="416">
                  <c:v>7.8</c:v>
                </c:pt>
                <c:pt idx="417">
                  <c:v>6.4</c:v>
                </c:pt>
                <c:pt idx="418">
                  <c:v>6.4</c:v>
                </c:pt>
                <c:pt idx="419">
                  <c:v>6.3</c:v>
                </c:pt>
                <c:pt idx="420">
                  <c:v>5.4</c:v>
                </c:pt>
                <c:pt idx="421">
                  <c:v>6.2</c:v>
                </c:pt>
                <c:pt idx="422">
                  <c:v>7.4</c:v>
                </c:pt>
                <c:pt idx="423">
                  <c:v>5.0999999999999996</c:v>
                </c:pt>
                <c:pt idx="424">
                  <c:v>6.4</c:v>
                </c:pt>
                <c:pt idx="425">
                  <c:v>5.4</c:v>
                </c:pt>
                <c:pt idx="426">
                  <c:v>6.4</c:v>
                </c:pt>
                <c:pt idx="427">
                  <c:v>6.1</c:v>
                </c:pt>
                <c:pt idx="428">
                  <c:v>8.1</c:v>
                </c:pt>
                <c:pt idx="429">
                  <c:v>5.7</c:v>
                </c:pt>
                <c:pt idx="430">
                  <c:v>6.8</c:v>
                </c:pt>
                <c:pt idx="431">
                  <c:v>5.6</c:v>
                </c:pt>
                <c:pt idx="432">
                  <c:v>6</c:v>
                </c:pt>
                <c:pt idx="433">
                  <c:v>5.5</c:v>
                </c:pt>
                <c:pt idx="434">
                  <c:v>5.5</c:v>
                </c:pt>
                <c:pt idx="435">
                  <c:v>5.8</c:v>
                </c:pt>
                <c:pt idx="436">
                  <c:v>8.1</c:v>
                </c:pt>
                <c:pt idx="437">
                  <c:v>6.7</c:v>
                </c:pt>
                <c:pt idx="438">
                  <c:v>6.4</c:v>
                </c:pt>
                <c:pt idx="439">
                  <c:v>6.8</c:v>
                </c:pt>
                <c:pt idx="440">
                  <c:v>5.8</c:v>
                </c:pt>
                <c:pt idx="441">
                  <c:v>6.1</c:v>
                </c:pt>
                <c:pt idx="442">
                  <c:v>5.8</c:v>
                </c:pt>
                <c:pt idx="443">
                  <c:v>7.8</c:v>
                </c:pt>
                <c:pt idx="444">
                  <c:v>5.2</c:v>
                </c:pt>
                <c:pt idx="445">
                  <c:v>6.3</c:v>
                </c:pt>
                <c:pt idx="446">
                  <c:v>6.7</c:v>
                </c:pt>
                <c:pt idx="447">
                  <c:v>7.2</c:v>
                </c:pt>
                <c:pt idx="448">
                  <c:v>6.1</c:v>
                </c:pt>
                <c:pt idx="449">
                  <c:v>6.1</c:v>
                </c:pt>
                <c:pt idx="450">
                  <c:v>6.3</c:v>
                </c:pt>
                <c:pt idx="451">
                  <c:v>5.6</c:v>
                </c:pt>
                <c:pt idx="452">
                  <c:v>5.9</c:v>
                </c:pt>
                <c:pt idx="453">
                  <c:v>5</c:v>
                </c:pt>
                <c:pt idx="454">
                  <c:v>6.5</c:v>
                </c:pt>
                <c:pt idx="455">
                  <c:v>6.6</c:v>
                </c:pt>
                <c:pt idx="456">
                  <c:v>6.9</c:v>
                </c:pt>
                <c:pt idx="457">
                  <c:v>6.1</c:v>
                </c:pt>
                <c:pt idx="458">
                  <c:v>6.7</c:v>
                </c:pt>
                <c:pt idx="459">
                  <c:v>6.2</c:v>
                </c:pt>
                <c:pt idx="460">
                  <c:v>5.7</c:v>
                </c:pt>
                <c:pt idx="461">
                  <c:v>6.7</c:v>
                </c:pt>
                <c:pt idx="462">
                  <c:v>6.8</c:v>
                </c:pt>
                <c:pt idx="463">
                  <c:v>6.4</c:v>
                </c:pt>
                <c:pt idx="464">
                  <c:v>6.6</c:v>
                </c:pt>
                <c:pt idx="465">
                  <c:v>6.9</c:v>
                </c:pt>
                <c:pt idx="466">
                  <c:v>6.1</c:v>
                </c:pt>
                <c:pt idx="467">
                  <c:v>6.1</c:v>
                </c:pt>
                <c:pt idx="468">
                  <c:v>7</c:v>
                </c:pt>
                <c:pt idx="469">
                  <c:v>6.5</c:v>
                </c:pt>
                <c:pt idx="470">
                  <c:v>7.1</c:v>
                </c:pt>
                <c:pt idx="471">
                  <c:v>6.4</c:v>
                </c:pt>
                <c:pt idx="472">
                  <c:v>7.4</c:v>
                </c:pt>
                <c:pt idx="473">
                  <c:v>5.5</c:v>
                </c:pt>
                <c:pt idx="474">
                  <c:v>7.3</c:v>
                </c:pt>
                <c:pt idx="475">
                  <c:v>7.3</c:v>
                </c:pt>
                <c:pt idx="476">
                  <c:v>6.5</c:v>
                </c:pt>
                <c:pt idx="477">
                  <c:v>7.8</c:v>
                </c:pt>
                <c:pt idx="478">
                  <c:v>7.2</c:v>
                </c:pt>
                <c:pt idx="479">
                  <c:v>4.5999999999999996</c:v>
                </c:pt>
                <c:pt idx="480">
                  <c:v>6.1</c:v>
                </c:pt>
                <c:pt idx="481">
                  <c:v>4.0999999999999996</c:v>
                </c:pt>
                <c:pt idx="482">
                  <c:v>5.8</c:v>
                </c:pt>
                <c:pt idx="483">
                  <c:v>3.1</c:v>
                </c:pt>
                <c:pt idx="484">
                  <c:v>7.1</c:v>
                </c:pt>
                <c:pt idx="485">
                  <c:v>6.6</c:v>
                </c:pt>
                <c:pt idx="486">
                  <c:v>6.2</c:v>
                </c:pt>
                <c:pt idx="487">
                  <c:v>6.6</c:v>
                </c:pt>
                <c:pt idx="488">
                  <c:v>7.2</c:v>
                </c:pt>
                <c:pt idx="489">
                  <c:v>5.8</c:v>
                </c:pt>
                <c:pt idx="490">
                  <c:v>5.2</c:v>
                </c:pt>
                <c:pt idx="491">
                  <c:v>5.5</c:v>
                </c:pt>
                <c:pt idx="492">
                  <c:v>6</c:v>
                </c:pt>
                <c:pt idx="493">
                  <c:v>7.1</c:v>
                </c:pt>
                <c:pt idx="494">
                  <c:v>5.8</c:v>
                </c:pt>
                <c:pt idx="495">
                  <c:v>6.6</c:v>
                </c:pt>
                <c:pt idx="496">
                  <c:v>4.4000000000000004</c:v>
                </c:pt>
                <c:pt idx="497">
                  <c:v>5.4</c:v>
                </c:pt>
                <c:pt idx="498">
                  <c:v>5.8</c:v>
                </c:pt>
                <c:pt idx="499">
                  <c:v>6.9</c:v>
                </c:pt>
                <c:pt idx="500">
                  <c:v>6.7</c:v>
                </c:pt>
                <c:pt idx="501">
                  <c:v>7.7</c:v>
                </c:pt>
                <c:pt idx="502">
                  <c:v>6.4</c:v>
                </c:pt>
                <c:pt idx="503">
                  <c:v>6.8</c:v>
                </c:pt>
                <c:pt idx="504">
                  <c:v>6.8</c:v>
                </c:pt>
                <c:pt idx="505">
                  <c:v>8.1</c:v>
                </c:pt>
                <c:pt idx="506">
                  <c:v>6</c:v>
                </c:pt>
                <c:pt idx="507">
                  <c:v>6.1</c:v>
                </c:pt>
                <c:pt idx="508">
                  <c:v>7.1</c:v>
                </c:pt>
                <c:pt idx="509">
                  <c:v>7.6</c:v>
                </c:pt>
                <c:pt idx="510">
                  <c:v>6.1</c:v>
                </c:pt>
                <c:pt idx="511">
                  <c:v>7</c:v>
                </c:pt>
                <c:pt idx="512">
                  <c:v>7.1</c:v>
                </c:pt>
                <c:pt idx="513">
                  <c:v>6.3</c:v>
                </c:pt>
                <c:pt idx="514">
                  <c:v>7.1</c:v>
                </c:pt>
                <c:pt idx="515">
                  <c:v>6.4</c:v>
                </c:pt>
                <c:pt idx="516">
                  <c:v>8</c:v>
                </c:pt>
                <c:pt idx="517">
                  <c:v>5.6</c:v>
                </c:pt>
                <c:pt idx="518">
                  <c:v>5.6</c:v>
                </c:pt>
                <c:pt idx="519">
                  <c:v>7.5</c:v>
                </c:pt>
                <c:pt idx="520">
                  <c:v>6.5</c:v>
                </c:pt>
                <c:pt idx="521">
                  <c:v>6.3</c:v>
                </c:pt>
                <c:pt idx="522">
                  <c:v>5.2</c:v>
                </c:pt>
                <c:pt idx="523">
                  <c:v>5.2</c:v>
                </c:pt>
                <c:pt idx="524">
                  <c:v>6.1</c:v>
                </c:pt>
                <c:pt idx="525">
                  <c:v>7.1</c:v>
                </c:pt>
                <c:pt idx="526">
                  <c:v>5.6</c:v>
                </c:pt>
                <c:pt idx="527">
                  <c:v>4.4000000000000004</c:v>
                </c:pt>
                <c:pt idx="528">
                  <c:v>6.3</c:v>
                </c:pt>
                <c:pt idx="529">
                  <c:v>5.2</c:v>
                </c:pt>
                <c:pt idx="530">
                  <c:v>6</c:v>
                </c:pt>
                <c:pt idx="531">
                  <c:v>7.9</c:v>
                </c:pt>
                <c:pt idx="532">
                  <c:v>6.2</c:v>
                </c:pt>
                <c:pt idx="533">
                  <c:v>6.1</c:v>
                </c:pt>
                <c:pt idx="534">
                  <c:v>6.7</c:v>
                </c:pt>
                <c:pt idx="535">
                  <c:v>6.6</c:v>
                </c:pt>
                <c:pt idx="536">
                  <c:v>6.5</c:v>
                </c:pt>
                <c:pt idx="537">
                  <c:v>6.8</c:v>
                </c:pt>
                <c:pt idx="538">
                  <c:v>7.1</c:v>
                </c:pt>
                <c:pt idx="539">
                  <c:v>7.5</c:v>
                </c:pt>
                <c:pt idx="540">
                  <c:v>6.3</c:v>
                </c:pt>
                <c:pt idx="541">
                  <c:v>6.9</c:v>
                </c:pt>
                <c:pt idx="542">
                  <c:v>5.5</c:v>
                </c:pt>
                <c:pt idx="543">
                  <c:v>5.8</c:v>
                </c:pt>
                <c:pt idx="544">
                  <c:v>6.7</c:v>
                </c:pt>
                <c:pt idx="545">
                  <c:v>6</c:v>
                </c:pt>
                <c:pt idx="546">
                  <c:v>5.6</c:v>
                </c:pt>
                <c:pt idx="547">
                  <c:v>5.3</c:v>
                </c:pt>
                <c:pt idx="548">
                  <c:v>6.5</c:v>
                </c:pt>
                <c:pt idx="549">
                  <c:v>7.3</c:v>
                </c:pt>
                <c:pt idx="550">
                  <c:v>6.6</c:v>
                </c:pt>
                <c:pt idx="551">
                  <c:v>6.1</c:v>
                </c:pt>
                <c:pt idx="552">
                  <c:v>6.2</c:v>
                </c:pt>
                <c:pt idx="553">
                  <c:v>7</c:v>
                </c:pt>
                <c:pt idx="554">
                  <c:v>6.9</c:v>
                </c:pt>
                <c:pt idx="555">
                  <c:v>5.8</c:v>
                </c:pt>
                <c:pt idx="556">
                  <c:v>7.1</c:v>
                </c:pt>
                <c:pt idx="557">
                  <c:v>6.3</c:v>
                </c:pt>
                <c:pt idx="558">
                  <c:v>8.1</c:v>
                </c:pt>
                <c:pt idx="559">
                  <c:v>6.1</c:v>
                </c:pt>
                <c:pt idx="560">
                  <c:v>6.7</c:v>
                </c:pt>
                <c:pt idx="561">
                  <c:v>5.7</c:v>
                </c:pt>
                <c:pt idx="562">
                  <c:v>7.5</c:v>
                </c:pt>
                <c:pt idx="563">
                  <c:v>6.9</c:v>
                </c:pt>
                <c:pt idx="564">
                  <c:v>7.1</c:v>
                </c:pt>
                <c:pt idx="565">
                  <c:v>6.9</c:v>
                </c:pt>
                <c:pt idx="566">
                  <c:v>6.5</c:v>
                </c:pt>
                <c:pt idx="567">
                  <c:v>5</c:v>
                </c:pt>
                <c:pt idx="568">
                  <c:v>6.8</c:v>
                </c:pt>
                <c:pt idx="569">
                  <c:v>8.5</c:v>
                </c:pt>
                <c:pt idx="570">
                  <c:v>6.1</c:v>
                </c:pt>
                <c:pt idx="571">
                  <c:v>6.8</c:v>
                </c:pt>
                <c:pt idx="572">
                  <c:v>6</c:v>
                </c:pt>
                <c:pt idx="573">
                  <c:v>8.1</c:v>
                </c:pt>
                <c:pt idx="574">
                  <c:v>5.8</c:v>
                </c:pt>
                <c:pt idx="575">
                  <c:v>8</c:v>
                </c:pt>
                <c:pt idx="576">
                  <c:v>7</c:v>
                </c:pt>
                <c:pt idx="577">
                  <c:v>6.3</c:v>
                </c:pt>
                <c:pt idx="578">
                  <c:v>6.3</c:v>
                </c:pt>
                <c:pt idx="579">
                  <c:v>5.6</c:v>
                </c:pt>
                <c:pt idx="580">
                  <c:v>5.8</c:v>
                </c:pt>
                <c:pt idx="581">
                  <c:v>6.6</c:v>
                </c:pt>
                <c:pt idx="582">
                  <c:v>4.5</c:v>
                </c:pt>
                <c:pt idx="583">
                  <c:v>5.5</c:v>
                </c:pt>
                <c:pt idx="584">
                  <c:v>7</c:v>
                </c:pt>
                <c:pt idx="585">
                  <c:v>5.3</c:v>
                </c:pt>
                <c:pt idx="586">
                  <c:v>6.5</c:v>
                </c:pt>
                <c:pt idx="587">
                  <c:v>6.6</c:v>
                </c:pt>
                <c:pt idx="588">
                  <c:v>6.7</c:v>
                </c:pt>
                <c:pt idx="589">
                  <c:v>7.2</c:v>
                </c:pt>
                <c:pt idx="590">
                  <c:v>7.7</c:v>
                </c:pt>
                <c:pt idx="591">
                  <c:v>6.4</c:v>
                </c:pt>
                <c:pt idx="592">
                  <c:v>6.8</c:v>
                </c:pt>
                <c:pt idx="593">
                  <c:v>5.7</c:v>
                </c:pt>
                <c:pt idx="594">
                  <c:v>5.8</c:v>
                </c:pt>
                <c:pt idx="595">
                  <c:v>7.3</c:v>
                </c:pt>
                <c:pt idx="596">
                  <c:v>6.7</c:v>
                </c:pt>
                <c:pt idx="597">
                  <c:v>6.2</c:v>
                </c:pt>
                <c:pt idx="598">
                  <c:v>6.3</c:v>
                </c:pt>
                <c:pt idx="599">
                  <c:v>5.6</c:v>
                </c:pt>
                <c:pt idx="600">
                  <c:v>6.6</c:v>
                </c:pt>
                <c:pt idx="601">
                  <c:v>7.7</c:v>
                </c:pt>
                <c:pt idx="602">
                  <c:v>7.4</c:v>
                </c:pt>
                <c:pt idx="603">
                  <c:v>6.7</c:v>
                </c:pt>
                <c:pt idx="604">
                  <c:v>7.7</c:v>
                </c:pt>
                <c:pt idx="605">
                  <c:v>6.3</c:v>
                </c:pt>
                <c:pt idx="606">
                  <c:v>5.5</c:v>
                </c:pt>
                <c:pt idx="607">
                  <c:v>6.9</c:v>
                </c:pt>
                <c:pt idx="608">
                  <c:v>7</c:v>
                </c:pt>
                <c:pt idx="609">
                  <c:v>6.2</c:v>
                </c:pt>
                <c:pt idx="610">
                  <c:v>6</c:v>
                </c:pt>
                <c:pt idx="611">
                  <c:v>6.5</c:v>
                </c:pt>
                <c:pt idx="612">
                  <c:v>6.9</c:v>
                </c:pt>
                <c:pt idx="613">
                  <c:v>6.8</c:v>
                </c:pt>
                <c:pt idx="614">
                  <c:v>7.8</c:v>
                </c:pt>
                <c:pt idx="615">
                  <c:v>6.9</c:v>
                </c:pt>
                <c:pt idx="616">
                  <c:v>6.5</c:v>
                </c:pt>
                <c:pt idx="617">
                  <c:v>6.6</c:v>
                </c:pt>
                <c:pt idx="618">
                  <c:v>5.8</c:v>
                </c:pt>
                <c:pt idx="619">
                  <c:v>7.6</c:v>
                </c:pt>
                <c:pt idx="620">
                  <c:v>6.2</c:v>
                </c:pt>
                <c:pt idx="621">
                  <c:v>6.6</c:v>
                </c:pt>
                <c:pt idx="622">
                  <c:v>6.6</c:v>
                </c:pt>
                <c:pt idx="623">
                  <c:v>6.9</c:v>
                </c:pt>
                <c:pt idx="624">
                  <c:v>5.9</c:v>
                </c:pt>
                <c:pt idx="625">
                  <c:v>6.5</c:v>
                </c:pt>
                <c:pt idx="626">
                  <c:v>6.8</c:v>
                </c:pt>
                <c:pt idx="627">
                  <c:v>2.4</c:v>
                </c:pt>
                <c:pt idx="628">
                  <c:v>7.8</c:v>
                </c:pt>
                <c:pt idx="629">
                  <c:v>5.7</c:v>
                </c:pt>
                <c:pt idx="630">
                  <c:v>7.6</c:v>
                </c:pt>
                <c:pt idx="631">
                  <c:v>6.8</c:v>
                </c:pt>
                <c:pt idx="632">
                  <c:v>7.4</c:v>
                </c:pt>
                <c:pt idx="633">
                  <c:v>6.5</c:v>
                </c:pt>
                <c:pt idx="634">
                  <c:v>6.3</c:v>
                </c:pt>
                <c:pt idx="635">
                  <c:v>5.7</c:v>
                </c:pt>
                <c:pt idx="636">
                  <c:v>6.8</c:v>
                </c:pt>
                <c:pt idx="637">
                  <c:v>4.7</c:v>
                </c:pt>
                <c:pt idx="638">
                  <c:v>6.3</c:v>
                </c:pt>
                <c:pt idx="639">
                  <c:v>8</c:v>
                </c:pt>
                <c:pt idx="640">
                  <c:v>7.9</c:v>
                </c:pt>
                <c:pt idx="641">
                  <c:v>5.8</c:v>
                </c:pt>
                <c:pt idx="642">
                  <c:v>6.7</c:v>
                </c:pt>
                <c:pt idx="643">
                  <c:v>6.5</c:v>
                </c:pt>
                <c:pt idx="644">
                  <c:v>6.7</c:v>
                </c:pt>
                <c:pt idx="645">
                  <c:v>6.1</c:v>
                </c:pt>
                <c:pt idx="646">
                  <c:v>5.8</c:v>
                </c:pt>
                <c:pt idx="647">
                  <c:v>5.8</c:v>
                </c:pt>
                <c:pt idx="648">
                  <c:v>6.9</c:v>
                </c:pt>
                <c:pt idx="649">
                  <c:v>7.9</c:v>
                </c:pt>
                <c:pt idx="650">
                  <c:v>6.1</c:v>
                </c:pt>
                <c:pt idx="651">
                  <c:v>6.7</c:v>
                </c:pt>
                <c:pt idx="652">
                  <c:v>7</c:v>
                </c:pt>
                <c:pt idx="653">
                  <c:v>5.5</c:v>
                </c:pt>
                <c:pt idx="654">
                  <c:v>8.1</c:v>
                </c:pt>
                <c:pt idx="655">
                  <c:v>6.1</c:v>
                </c:pt>
                <c:pt idx="656">
                  <c:v>6</c:v>
                </c:pt>
                <c:pt idx="657">
                  <c:v>6.7</c:v>
                </c:pt>
                <c:pt idx="658">
                  <c:v>5.4</c:v>
                </c:pt>
                <c:pt idx="659">
                  <c:v>5.7</c:v>
                </c:pt>
                <c:pt idx="660">
                  <c:v>8.1</c:v>
                </c:pt>
                <c:pt idx="661">
                  <c:v>7.9</c:v>
                </c:pt>
                <c:pt idx="662">
                  <c:v>6.7</c:v>
                </c:pt>
                <c:pt idx="663">
                  <c:v>6.8</c:v>
                </c:pt>
                <c:pt idx="664">
                  <c:v>7.6</c:v>
                </c:pt>
                <c:pt idx="665">
                  <c:v>6</c:v>
                </c:pt>
                <c:pt idx="666">
                  <c:v>6.2</c:v>
                </c:pt>
                <c:pt idx="667">
                  <c:v>6.2</c:v>
                </c:pt>
                <c:pt idx="668">
                  <c:v>7.6</c:v>
                </c:pt>
                <c:pt idx="669">
                  <c:v>6.4</c:v>
                </c:pt>
                <c:pt idx="670">
                  <c:v>3.7</c:v>
                </c:pt>
                <c:pt idx="671">
                  <c:v>7.3</c:v>
                </c:pt>
                <c:pt idx="672">
                  <c:v>5</c:v>
                </c:pt>
                <c:pt idx="673">
                  <c:v>6.7</c:v>
                </c:pt>
                <c:pt idx="674">
                  <c:v>7</c:v>
                </c:pt>
                <c:pt idx="675">
                  <c:v>8</c:v>
                </c:pt>
                <c:pt idx="676">
                  <c:v>5.9</c:v>
                </c:pt>
                <c:pt idx="677">
                  <c:v>5.8</c:v>
                </c:pt>
                <c:pt idx="678">
                  <c:v>7</c:v>
                </c:pt>
                <c:pt idx="679">
                  <c:v>6.2</c:v>
                </c:pt>
                <c:pt idx="680">
                  <c:v>7.3</c:v>
                </c:pt>
                <c:pt idx="681">
                  <c:v>7.4</c:v>
                </c:pt>
                <c:pt idx="682">
                  <c:v>7.5</c:v>
                </c:pt>
                <c:pt idx="683">
                  <c:v>6.6</c:v>
                </c:pt>
                <c:pt idx="684">
                  <c:v>6.5</c:v>
                </c:pt>
                <c:pt idx="685">
                  <c:v>6.2</c:v>
                </c:pt>
                <c:pt idx="686">
                  <c:v>6.8</c:v>
                </c:pt>
                <c:pt idx="687">
                  <c:v>7.3</c:v>
                </c:pt>
                <c:pt idx="688">
                  <c:v>5.2</c:v>
                </c:pt>
                <c:pt idx="689">
                  <c:v>5.6</c:v>
                </c:pt>
                <c:pt idx="690">
                  <c:v>7.1</c:v>
                </c:pt>
                <c:pt idx="691">
                  <c:v>6.1</c:v>
                </c:pt>
                <c:pt idx="692">
                  <c:v>8.1</c:v>
                </c:pt>
                <c:pt idx="693">
                  <c:v>6.8</c:v>
                </c:pt>
                <c:pt idx="694">
                  <c:v>6.9</c:v>
                </c:pt>
                <c:pt idx="695">
                  <c:v>5.9</c:v>
                </c:pt>
                <c:pt idx="696">
                  <c:v>6.6</c:v>
                </c:pt>
                <c:pt idx="697">
                  <c:v>6</c:v>
                </c:pt>
                <c:pt idx="698">
                  <c:v>7.1</c:v>
                </c:pt>
                <c:pt idx="699">
                  <c:v>7.3</c:v>
                </c:pt>
                <c:pt idx="700">
                  <c:v>7</c:v>
                </c:pt>
                <c:pt idx="701">
                  <c:v>6.4</c:v>
                </c:pt>
                <c:pt idx="702">
                  <c:v>8.1</c:v>
                </c:pt>
                <c:pt idx="703">
                  <c:v>6.9</c:v>
                </c:pt>
                <c:pt idx="704">
                  <c:v>6.4</c:v>
                </c:pt>
                <c:pt idx="705">
                  <c:v>5.6</c:v>
                </c:pt>
                <c:pt idx="706">
                  <c:v>7.1</c:v>
                </c:pt>
                <c:pt idx="707">
                  <c:v>7</c:v>
                </c:pt>
                <c:pt idx="708">
                  <c:v>7</c:v>
                </c:pt>
                <c:pt idx="709">
                  <c:v>6.9</c:v>
                </c:pt>
                <c:pt idx="710">
                  <c:v>7</c:v>
                </c:pt>
                <c:pt idx="711">
                  <c:v>5.7</c:v>
                </c:pt>
                <c:pt idx="712">
                  <c:v>6</c:v>
                </c:pt>
                <c:pt idx="713">
                  <c:v>7.2</c:v>
                </c:pt>
                <c:pt idx="714">
                  <c:v>6.4</c:v>
                </c:pt>
                <c:pt idx="715">
                  <c:v>6.3</c:v>
                </c:pt>
                <c:pt idx="716">
                  <c:v>5.9</c:v>
                </c:pt>
                <c:pt idx="717">
                  <c:v>6.4</c:v>
                </c:pt>
                <c:pt idx="718">
                  <c:v>5.9</c:v>
                </c:pt>
                <c:pt idx="719">
                  <c:v>7.1</c:v>
                </c:pt>
                <c:pt idx="720">
                  <c:v>5.9</c:v>
                </c:pt>
                <c:pt idx="721">
                  <c:v>7</c:v>
                </c:pt>
                <c:pt idx="722">
                  <c:v>3.7</c:v>
                </c:pt>
                <c:pt idx="723">
                  <c:v>6.6</c:v>
                </c:pt>
                <c:pt idx="724">
                  <c:v>5.8</c:v>
                </c:pt>
                <c:pt idx="725">
                  <c:v>7.1</c:v>
                </c:pt>
                <c:pt idx="726">
                  <c:v>5.9</c:v>
                </c:pt>
                <c:pt idx="727">
                  <c:v>8.6999999999999993</c:v>
                </c:pt>
                <c:pt idx="728">
                  <c:v>4.9000000000000004</c:v>
                </c:pt>
                <c:pt idx="729">
                  <c:v>5.9</c:v>
                </c:pt>
                <c:pt idx="730">
                  <c:v>6.8</c:v>
                </c:pt>
                <c:pt idx="731">
                  <c:v>6.8</c:v>
                </c:pt>
                <c:pt idx="732">
                  <c:v>7</c:v>
                </c:pt>
                <c:pt idx="733">
                  <c:v>7.6</c:v>
                </c:pt>
                <c:pt idx="734">
                  <c:v>5.5</c:v>
                </c:pt>
                <c:pt idx="735">
                  <c:v>7.9</c:v>
                </c:pt>
                <c:pt idx="736">
                  <c:v>7.6</c:v>
                </c:pt>
                <c:pt idx="737">
                  <c:v>6.3</c:v>
                </c:pt>
                <c:pt idx="738">
                  <c:v>6.5</c:v>
                </c:pt>
                <c:pt idx="739">
                  <c:v>7</c:v>
                </c:pt>
                <c:pt idx="740">
                  <c:v>6.6</c:v>
                </c:pt>
                <c:pt idx="741">
                  <c:v>7.7</c:v>
                </c:pt>
                <c:pt idx="742">
                  <c:v>7.2</c:v>
                </c:pt>
                <c:pt idx="743">
                  <c:v>6.5</c:v>
                </c:pt>
                <c:pt idx="744">
                  <c:v>6</c:v>
                </c:pt>
                <c:pt idx="745">
                  <c:v>6.8</c:v>
                </c:pt>
                <c:pt idx="746">
                  <c:v>6.5</c:v>
                </c:pt>
                <c:pt idx="747">
                  <c:v>8.3000000000000007</c:v>
                </c:pt>
                <c:pt idx="748">
                  <c:v>5.4</c:v>
                </c:pt>
                <c:pt idx="749">
                  <c:v>6.6</c:v>
                </c:pt>
                <c:pt idx="750">
                  <c:v>6.6</c:v>
                </c:pt>
                <c:pt idx="751">
                  <c:v>7.1</c:v>
                </c:pt>
                <c:pt idx="752">
                  <c:v>6.4</c:v>
                </c:pt>
                <c:pt idx="753">
                  <c:v>8</c:v>
                </c:pt>
                <c:pt idx="754">
                  <c:v>8.8000000000000007</c:v>
                </c:pt>
                <c:pt idx="755">
                  <c:v>6.3</c:v>
                </c:pt>
                <c:pt idx="756">
                  <c:v>8.3000000000000007</c:v>
                </c:pt>
                <c:pt idx="757">
                  <c:v>7.1</c:v>
                </c:pt>
                <c:pt idx="758">
                  <c:v>7.6</c:v>
                </c:pt>
                <c:pt idx="759">
                  <c:v>7.6</c:v>
                </c:pt>
                <c:pt idx="760">
                  <c:v>6.1</c:v>
                </c:pt>
                <c:pt idx="761">
                  <c:v>6.4</c:v>
                </c:pt>
                <c:pt idx="762">
                  <c:v>7.2</c:v>
                </c:pt>
                <c:pt idx="763">
                  <c:v>6.8</c:v>
                </c:pt>
                <c:pt idx="764">
                  <c:v>6.9</c:v>
                </c:pt>
                <c:pt idx="765">
                  <c:v>7.5</c:v>
                </c:pt>
                <c:pt idx="766">
                  <c:v>7.2</c:v>
                </c:pt>
                <c:pt idx="767">
                  <c:v>6.1</c:v>
                </c:pt>
                <c:pt idx="768">
                  <c:v>5.9</c:v>
                </c:pt>
                <c:pt idx="769">
                  <c:v>6.5</c:v>
                </c:pt>
                <c:pt idx="770">
                  <c:v>6.7</c:v>
                </c:pt>
                <c:pt idx="771">
                  <c:v>7.6</c:v>
                </c:pt>
                <c:pt idx="772">
                  <c:v>7.2</c:v>
                </c:pt>
                <c:pt idx="773">
                  <c:v>7</c:v>
                </c:pt>
                <c:pt idx="774">
                  <c:v>6.2</c:v>
                </c:pt>
                <c:pt idx="775">
                  <c:v>5.0999999999999996</c:v>
                </c:pt>
                <c:pt idx="776">
                  <c:v>6.4</c:v>
                </c:pt>
                <c:pt idx="777">
                  <c:v>7.8</c:v>
                </c:pt>
                <c:pt idx="778">
                  <c:v>6.7</c:v>
                </c:pt>
                <c:pt idx="779">
                  <c:v>6.3</c:v>
                </c:pt>
                <c:pt idx="780">
                  <c:v>6.4</c:v>
                </c:pt>
                <c:pt idx="781">
                  <c:v>7</c:v>
                </c:pt>
                <c:pt idx="782">
                  <c:v>6.5</c:v>
                </c:pt>
                <c:pt idx="783">
                  <c:v>6.3</c:v>
                </c:pt>
                <c:pt idx="784">
                  <c:v>5.9</c:v>
                </c:pt>
                <c:pt idx="785">
                  <c:v>8.1999999999999993</c:v>
                </c:pt>
                <c:pt idx="786">
                  <c:v>7.4</c:v>
                </c:pt>
                <c:pt idx="787">
                  <c:v>6.9</c:v>
                </c:pt>
                <c:pt idx="788">
                  <c:v>6.6</c:v>
                </c:pt>
                <c:pt idx="789">
                  <c:v>7</c:v>
                </c:pt>
                <c:pt idx="790">
                  <c:v>7.7</c:v>
                </c:pt>
                <c:pt idx="791">
                  <c:v>6.1</c:v>
                </c:pt>
                <c:pt idx="792">
                  <c:v>6.9</c:v>
                </c:pt>
                <c:pt idx="793">
                  <c:v>6.4</c:v>
                </c:pt>
                <c:pt idx="794">
                  <c:v>6.3</c:v>
                </c:pt>
                <c:pt idx="795">
                  <c:v>7.3</c:v>
                </c:pt>
                <c:pt idx="796">
                  <c:v>6.8</c:v>
                </c:pt>
                <c:pt idx="797">
                  <c:v>6.6</c:v>
                </c:pt>
                <c:pt idx="798">
                  <c:v>6.5</c:v>
                </c:pt>
                <c:pt idx="799">
                  <c:v>6.1</c:v>
                </c:pt>
                <c:pt idx="800">
                  <c:v>7.8</c:v>
                </c:pt>
                <c:pt idx="801">
                  <c:v>7</c:v>
                </c:pt>
                <c:pt idx="802">
                  <c:v>7.2</c:v>
                </c:pt>
                <c:pt idx="803">
                  <c:v>6.7</c:v>
                </c:pt>
                <c:pt idx="804">
                  <c:v>6.4</c:v>
                </c:pt>
                <c:pt idx="805">
                  <c:v>6.4</c:v>
                </c:pt>
                <c:pt idx="806">
                  <c:v>8.1999999999999993</c:v>
                </c:pt>
                <c:pt idx="807">
                  <c:v>7.8</c:v>
                </c:pt>
                <c:pt idx="808">
                  <c:v>5.8</c:v>
                </c:pt>
                <c:pt idx="809">
                  <c:v>7.3</c:v>
                </c:pt>
                <c:pt idx="810">
                  <c:v>5.4</c:v>
                </c:pt>
                <c:pt idx="811">
                  <c:v>6.1</c:v>
                </c:pt>
                <c:pt idx="812">
                  <c:v>6.4</c:v>
                </c:pt>
                <c:pt idx="813">
                  <c:v>6.6</c:v>
                </c:pt>
                <c:pt idx="814">
                  <c:v>7.4</c:v>
                </c:pt>
                <c:pt idx="815">
                  <c:v>7.2</c:v>
                </c:pt>
                <c:pt idx="816">
                  <c:v>7</c:v>
                </c:pt>
                <c:pt idx="817">
                  <c:v>5.9</c:v>
                </c:pt>
                <c:pt idx="818">
                  <c:v>7.6</c:v>
                </c:pt>
                <c:pt idx="819">
                  <c:v>8.4</c:v>
                </c:pt>
                <c:pt idx="820">
                  <c:v>3.6</c:v>
                </c:pt>
                <c:pt idx="821">
                  <c:v>6.7</c:v>
                </c:pt>
                <c:pt idx="822">
                  <c:v>7.8</c:v>
                </c:pt>
                <c:pt idx="823">
                  <c:v>7.5</c:v>
                </c:pt>
                <c:pt idx="824">
                  <c:v>6.7</c:v>
                </c:pt>
                <c:pt idx="825">
                  <c:v>6.2</c:v>
                </c:pt>
                <c:pt idx="826">
                  <c:v>6.1</c:v>
                </c:pt>
                <c:pt idx="827">
                  <c:v>7.3</c:v>
                </c:pt>
                <c:pt idx="828">
                  <c:v>6.7</c:v>
                </c:pt>
                <c:pt idx="829">
                  <c:v>5.4</c:v>
                </c:pt>
                <c:pt idx="830">
                  <c:v>7.3</c:v>
                </c:pt>
                <c:pt idx="831">
                  <c:v>7.6</c:v>
                </c:pt>
                <c:pt idx="832">
                  <c:v>6.8</c:v>
                </c:pt>
                <c:pt idx="833">
                  <c:v>7.8</c:v>
                </c:pt>
                <c:pt idx="834">
                  <c:v>5.9</c:v>
                </c:pt>
                <c:pt idx="835">
                  <c:v>6.7</c:v>
                </c:pt>
                <c:pt idx="836">
                  <c:v>6.7</c:v>
                </c:pt>
                <c:pt idx="837">
                  <c:v>6.5</c:v>
                </c:pt>
                <c:pt idx="838">
                  <c:v>6.9</c:v>
                </c:pt>
                <c:pt idx="839">
                  <c:v>6.7</c:v>
                </c:pt>
                <c:pt idx="840">
                  <c:v>8.6999999999999993</c:v>
                </c:pt>
                <c:pt idx="841">
                  <c:v>7.4</c:v>
                </c:pt>
                <c:pt idx="842">
                  <c:v>7.7</c:v>
                </c:pt>
                <c:pt idx="843">
                  <c:v>8</c:v>
                </c:pt>
                <c:pt idx="844">
                  <c:v>7.3</c:v>
                </c:pt>
                <c:pt idx="845">
                  <c:v>5.7</c:v>
                </c:pt>
                <c:pt idx="846">
                  <c:v>7.4</c:v>
                </c:pt>
                <c:pt idx="847">
                  <c:v>5.8</c:v>
                </c:pt>
                <c:pt idx="848">
                  <c:v>6.3</c:v>
                </c:pt>
                <c:pt idx="849">
                  <c:v>7.2</c:v>
                </c:pt>
                <c:pt idx="850">
                  <c:v>6.7</c:v>
                </c:pt>
                <c:pt idx="851">
                  <c:v>7.8</c:v>
                </c:pt>
                <c:pt idx="852">
                  <c:v>6.7</c:v>
                </c:pt>
                <c:pt idx="853">
                  <c:v>7.3</c:v>
                </c:pt>
                <c:pt idx="854">
                  <c:v>6.6</c:v>
                </c:pt>
                <c:pt idx="855">
                  <c:v>7.2</c:v>
                </c:pt>
                <c:pt idx="856">
                  <c:v>7.6</c:v>
                </c:pt>
                <c:pt idx="857">
                  <c:v>7.3</c:v>
                </c:pt>
                <c:pt idx="858">
                  <c:v>6.5</c:v>
                </c:pt>
                <c:pt idx="859">
                  <c:v>7.5</c:v>
                </c:pt>
                <c:pt idx="860">
                  <c:v>6.9</c:v>
                </c:pt>
                <c:pt idx="861">
                  <c:v>7.2</c:v>
                </c:pt>
                <c:pt idx="862">
                  <c:v>6.8</c:v>
                </c:pt>
                <c:pt idx="863">
                  <c:v>6.7</c:v>
                </c:pt>
                <c:pt idx="864">
                  <c:v>6.6</c:v>
                </c:pt>
                <c:pt idx="865">
                  <c:v>6.7</c:v>
                </c:pt>
                <c:pt idx="866">
                  <c:v>7.1</c:v>
                </c:pt>
                <c:pt idx="867">
                  <c:v>7.2</c:v>
                </c:pt>
                <c:pt idx="868">
                  <c:v>8.1</c:v>
                </c:pt>
                <c:pt idx="869">
                  <c:v>7.8</c:v>
                </c:pt>
                <c:pt idx="870">
                  <c:v>7.4</c:v>
                </c:pt>
                <c:pt idx="871">
                  <c:v>6.9</c:v>
                </c:pt>
                <c:pt idx="872">
                  <c:v>8</c:v>
                </c:pt>
                <c:pt idx="873">
                  <c:v>7.1</c:v>
                </c:pt>
                <c:pt idx="874">
                  <c:v>7.3</c:v>
                </c:pt>
                <c:pt idx="875">
                  <c:v>6.4</c:v>
                </c:pt>
                <c:pt idx="876">
                  <c:v>7.7</c:v>
                </c:pt>
                <c:pt idx="877">
                  <c:v>7.7</c:v>
                </c:pt>
                <c:pt idx="878">
                  <c:v>6.6</c:v>
                </c:pt>
                <c:pt idx="879">
                  <c:v>8.1999999999999993</c:v>
                </c:pt>
                <c:pt idx="880">
                  <c:v>8.8000000000000007</c:v>
                </c:pt>
                <c:pt idx="881">
                  <c:v>6.8</c:v>
                </c:pt>
                <c:pt idx="882">
                  <c:v>8.1</c:v>
                </c:pt>
                <c:pt idx="883">
                  <c:v>7.9</c:v>
                </c:pt>
                <c:pt idx="884">
                  <c:v>8</c:v>
                </c:pt>
                <c:pt idx="885">
                  <c:v>6.1</c:v>
                </c:pt>
                <c:pt idx="886">
                  <c:v>7.4</c:v>
                </c:pt>
                <c:pt idx="887">
                  <c:v>6.6</c:v>
                </c:pt>
                <c:pt idx="888">
                  <c:v>6.5</c:v>
                </c:pt>
                <c:pt idx="889">
                  <c:v>6</c:v>
                </c:pt>
                <c:pt idx="890">
                  <c:v>7.3</c:v>
                </c:pt>
                <c:pt idx="891">
                  <c:v>9</c:v>
                </c:pt>
                <c:pt idx="892">
                  <c:v>6.6</c:v>
                </c:pt>
                <c:pt idx="893">
                  <c:v>8.5</c:v>
                </c:pt>
                <c:pt idx="894">
                  <c:v>7</c:v>
                </c:pt>
                <c:pt idx="895">
                  <c:v>6</c:v>
                </c:pt>
                <c:pt idx="896">
                  <c:v>8.4</c:v>
                </c:pt>
                <c:pt idx="897">
                  <c:v>6.9</c:v>
                </c:pt>
                <c:pt idx="898">
                  <c:v>7.7</c:v>
                </c:pt>
                <c:pt idx="899">
                  <c:v>6.3</c:v>
                </c:pt>
                <c:pt idx="900">
                  <c:v>6.9</c:v>
                </c:pt>
                <c:pt idx="901">
                  <c:v>3.8</c:v>
                </c:pt>
                <c:pt idx="902">
                  <c:v>6.7</c:v>
                </c:pt>
                <c:pt idx="903">
                  <c:v>6.2</c:v>
                </c:pt>
                <c:pt idx="904">
                  <c:v>5.8</c:v>
                </c:pt>
                <c:pt idx="905">
                  <c:v>8.4</c:v>
                </c:pt>
                <c:pt idx="906">
                  <c:v>6</c:v>
                </c:pt>
                <c:pt idx="907">
                  <c:v>7.5</c:v>
                </c:pt>
                <c:pt idx="908">
                  <c:v>8.5</c:v>
                </c:pt>
                <c:pt idx="909">
                  <c:v>5.7</c:v>
                </c:pt>
                <c:pt idx="910">
                  <c:v>7.1</c:v>
                </c:pt>
                <c:pt idx="911">
                  <c:v>8.6</c:v>
                </c:pt>
                <c:pt idx="912">
                  <c:v>6.1</c:v>
                </c:pt>
                <c:pt idx="913">
                  <c:v>8.5</c:v>
                </c:pt>
                <c:pt idx="914">
                  <c:v>8.8000000000000007</c:v>
                </c:pt>
                <c:pt idx="915">
                  <c:v>8.6999999999999993</c:v>
                </c:pt>
                <c:pt idx="916">
                  <c:v>8.1</c:v>
                </c:pt>
                <c:pt idx="917">
                  <c:v>6.1</c:v>
                </c:pt>
                <c:pt idx="918">
                  <c:v>6.6</c:v>
                </c:pt>
                <c:pt idx="919">
                  <c:v>6</c:v>
                </c:pt>
                <c:pt idx="920">
                  <c:v>7.9</c:v>
                </c:pt>
                <c:pt idx="921">
                  <c:v>6.9</c:v>
                </c:pt>
                <c:pt idx="922">
                  <c:v>6.1</c:v>
                </c:pt>
                <c:pt idx="923">
                  <c:v>7.4</c:v>
                </c:pt>
                <c:pt idx="924">
                  <c:v>7.3</c:v>
                </c:pt>
                <c:pt idx="925">
                  <c:v>7.6</c:v>
                </c:pt>
                <c:pt idx="926">
                  <c:v>8.9</c:v>
                </c:pt>
                <c:pt idx="927">
                  <c:v>7.2</c:v>
                </c:pt>
                <c:pt idx="928">
                  <c:v>7.2</c:v>
                </c:pt>
                <c:pt idx="929">
                  <c:v>7.6</c:v>
                </c:pt>
                <c:pt idx="930">
                  <c:v>7.2</c:v>
                </c:pt>
                <c:pt idx="931">
                  <c:v>8.6999999999999993</c:v>
                </c:pt>
                <c:pt idx="932">
                  <c:v>5.5</c:v>
                </c:pt>
                <c:pt idx="933">
                  <c:v>7.7</c:v>
                </c:pt>
                <c:pt idx="934">
                  <c:v>6.6</c:v>
                </c:pt>
                <c:pt idx="935">
                  <c:v>6.5</c:v>
                </c:pt>
                <c:pt idx="936">
                  <c:v>7.3</c:v>
                </c:pt>
                <c:pt idx="937">
                  <c:v>7.3</c:v>
                </c:pt>
                <c:pt idx="938">
                  <c:v>7</c:v>
                </c:pt>
                <c:pt idx="939">
                  <c:v>5.8</c:v>
                </c:pt>
                <c:pt idx="940">
                  <c:v>5.4</c:v>
                </c:pt>
                <c:pt idx="941">
                  <c:v>5.8</c:v>
                </c:pt>
                <c:pt idx="942">
                  <c:v>8.5</c:v>
                </c:pt>
                <c:pt idx="943">
                  <c:v>8.3000000000000007</c:v>
                </c:pt>
                <c:pt idx="944">
                  <c:v>4.5</c:v>
                </c:pt>
                <c:pt idx="945">
                  <c:v>7.7</c:v>
                </c:pt>
                <c:pt idx="946">
                  <c:v>2.8</c:v>
                </c:pt>
                <c:pt idx="947">
                  <c:v>5.9</c:v>
                </c:pt>
                <c:pt idx="948">
                  <c:v>5.6</c:v>
                </c:pt>
                <c:pt idx="949">
                  <c:v>2.8</c:v>
                </c:pt>
                <c:pt idx="950">
                  <c:v>5.4</c:v>
                </c:pt>
                <c:pt idx="951">
                  <c:v>6.6</c:v>
                </c:pt>
                <c:pt idx="952">
                  <c:v>6.1</c:v>
                </c:pt>
                <c:pt idx="953">
                  <c:v>7.3</c:v>
                </c:pt>
                <c:pt idx="954">
                  <c:v>5.7</c:v>
                </c:pt>
                <c:pt idx="955">
                  <c:v>5.6</c:v>
                </c:pt>
                <c:pt idx="956">
                  <c:v>6.7</c:v>
                </c:pt>
                <c:pt idx="957">
                  <c:v>4.5999999999999996</c:v>
                </c:pt>
                <c:pt idx="958">
                  <c:v>6.8</c:v>
                </c:pt>
                <c:pt idx="959">
                  <c:v>5.8</c:v>
                </c:pt>
                <c:pt idx="960">
                  <c:v>4.5</c:v>
                </c:pt>
                <c:pt idx="961">
                  <c:v>6.5</c:v>
                </c:pt>
                <c:pt idx="962">
                  <c:v>6.6</c:v>
                </c:pt>
                <c:pt idx="963">
                  <c:v>3.8</c:v>
                </c:pt>
                <c:pt idx="964">
                  <c:v>7.9</c:v>
                </c:pt>
                <c:pt idx="965">
                  <c:v>6.6</c:v>
                </c:pt>
                <c:pt idx="966">
                  <c:v>6.2</c:v>
                </c:pt>
                <c:pt idx="967">
                  <c:v>6.8</c:v>
                </c:pt>
                <c:pt idx="968">
                  <c:v>7</c:v>
                </c:pt>
                <c:pt idx="969">
                  <c:v>5.9</c:v>
                </c:pt>
                <c:pt idx="970">
                  <c:v>5.6</c:v>
                </c:pt>
                <c:pt idx="971">
                  <c:v>7</c:v>
                </c:pt>
                <c:pt idx="972">
                  <c:v>6.6</c:v>
                </c:pt>
                <c:pt idx="973">
                  <c:v>5.9</c:v>
                </c:pt>
                <c:pt idx="974">
                  <c:v>6.7</c:v>
                </c:pt>
                <c:pt idx="975">
                  <c:v>4.9000000000000004</c:v>
                </c:pt>
                <c:pt idx="976">
                  <c:v>7.2</c:v>
                </c:pt>
                <c:pt idx="977">
                  <c:v>6.7</c:v>
                </c:pt>
                <c:pt idx="978">
                  <c:v>5.8</c:v>
                </c:pt>
                <c:pt idx="979">
                  <c:v>5.7</c:v>
                </c:pt>
                <c:pt idx="980">
                  <c:v>5.2</c:v>
                </c:pt>
                <c:pt idx="981">
                  <c:v>3.6</c:v>
                </c:pt>
                <c:pt idx="982">
                  <c:v>6.3</c:v>
                </c:pt>
                <c:pt idx="983">
                  <c:v>5.4</c:v>
                </c:pt>
                <c:pt idx="984">
                  <c:v>6.1</c:v>
                </c:pt>
                <c:pt idx="985">
                  <c:v>5.4</c:v>
                </c:pt>
                <c:pt idx="986">
                  <c:v>6.9</c:v>
                </c:pt>
                <c:pt idx="987">
                  <c:v>4.9000000000000004</c:v>
                </c:pt>
                <c:pt idx="988">
                  <c:v>6.2</c:v>
                </c:pt>
                <c:pt idx="989">
                  <c:v>4.4000000000000004</c:v>
                </c:pt>
                <c:pt idx="990">
                  <c:v>7.8</c:v>
                </c:pt>
                <c:pt idx="991">
                  <c:v>6.2</c:v>
                </c:pt>
                <c:pt idx="992">
                  <c:v>5.3</c:v>
                </c:pt>
                <c:pt idx="993">
                  <c:v>4.8</c:v>
                </c:pt>
                <c:pt idx="994">
                  <c:v>7.4</c:v>
                </c:pt>
                <c:pt idx="995">
                  <c:v>7</c:v>
                </c:pt>
                <c:pt idx="996">
                  <c:v>5.2</c:v>
                </c:pt>
                <c:pt idx="997">
                  <c:v>5.4</c:v>
                </c:pt>
                <c:pt idx="998">
                  <c:v>7.1</c:v>
                </c:pt>
                <c:pt idx="999">
                  <c:v>6.6</c:v>
                </c:pt>
                <c:pt idx="1000">
                  <c:v>5.6</c:v>
                </c:pt>
                <c:pt idx="1001">
                  <c:v>7.5</c:v>
                </c:pt>
                <c:pt idx="1002">
                  <c:v>6.3</c:v>
                </c:pt>
                <c:pt idx="1003">
                  <c:v>5.9</c:v>
                </c:pt>
                <c:pt idx="1004">
                  <c:v>6.7</c:v>
                </c:pt>
                <c:pt idx="1005">
                  <c:v>7.2</c:v>
                </c:pt>
                <c:pt idx="1006">
                  <c:v>6.7</c:v>
                </c:pt>
                <c:pt idx="1007">
                  <c:v>7.7</c:v>
                </c:pt>
                <c:pt idx="1008">
                  <c:v>5.9</c:v>
                </c:pt>
                <c:pt idx="1009">
                  <c:v>4.9000000000000004</c:v>
                </c:pt>
                <c:pt idx="1010">
                  <c:v>8.1</c:v>
                </c:pt>
                <c:pt idx="1011">
                  <c:v>5.8</c:v>
                </c:pt>
                <c:pt idx="1012">
                  <c:v>6.9</c:v>
                </c:pt>
                <c:pt idx="1013">
                  <c:v>6.3</c:v>
                </c:pt>
                <c:pt idx="1014">
                  <c:v>6.3</c:v>
                </c:pt>
                <c:pt idx="1015">
                  <c:v>8</c:v>
                </c:pt>
                <c:pt idx="1016">
                  <c:v>5.3</c:v>
                </c:pt>
                <c:pt idx="1017">
                  <c:v>6.9</c:v>
                </c:pt>
                <c:pt idx="1018">
                  <c:v>4</c:v>
                </c:pt>
                <c:pt idx="1019">
                  <c:v>6.5</c:v>
                </c:pt>
                <c:pt idx="1020">
                  <c:v>4.9000000000000004</c:v>
                </c:pt>
                <c:pt idx="1021">
                  <c:v>6</c:v>
                </c:pt>
                <c:pt idx="1022">
                  <c:v>7.9</c:v>
                </c:pt>
                <c:pt idx="1023">
                  <c:v>5.3</c:v>
                </c:pt>
                <c:pt idx="1024">
                  <c:v>5.0999999999999996</c:v>
                </c:pt>
                <c:pt idx="1025">
                  <c:v>6.2</c:v>
                </c:pt>
                <c:pt idx="1026">
                  <c:v>7.6</c:v>
                </c:pt>
                <c:pt idx="1027">
                  <c:v>6.2</c:v>
                </c:pt>
                <c:pt idx="1028">
                  <c:v>3.7</c:v>
                </c:pt>
                <c:pt idx="1029">
                  <c:v>5.8</c:v>
                </c:pt>
                <c:pt idx="1030">
                  <c:v>5.9</c:v>
                </c:pt>
                <c:pt idx="1031">
                  <c:v>7.8</c:v>
                </c:pt>
                <c:pt idx="1032">
                  <c:v>5.6</c:v>
                </c:pt>
                <c:pt idx="1033">
                  <c:v>5.9</c:v>
                </c:pt>
                <c:pt idx="1034">
                  <c:v>5.7</c:v>
                </c:pt>
                <c:pt idx="1035">
                  <c:v>8.3000000000000007</c:v>
                </c:pt>
                <c:pt idx="1036">
                  <c:v>6.1</c:v>
                </c:pt>
                <c:pt idx="1037">
                  <c:v>6.3</c:v>
                </c:pt>
                <c:pt idx="1038">
                  <c:v>5</c:v>
                </c:pt>
                <c:pt idx="1039">
                  <c:v>4.8</c:v>
                </c:pt>
                <c:pt idx="1040">
                  <c:v>2.8</c:v>
                </c:pt>
                <c:pt idx="1041">
                  <c:v>8.1</c:v>
                </c:pt>
                <c:pt idx="1042">
                  <c:v>6.9</c:v>
                </c:pt>
                <c:pt idx="1043">
                  <c:v>7</c:v>
                </c:pt>
                <c:pt idx="1044">
                  <c:v>6.7</c:v>
                </c:pt>
                <c:pt idx="1045">
                  <c:v>4.0999999999999996</c:v>
                </c:pt>
                <c:pt idx="1046">
                  <c:v>6</c:v>
                </c:pt>
                <c:pt idx="1047">
                  <c:v>6.2</c:v>
                </c:pt>
                <c:pt idx="1048">
                  <c:v>7.2</c:v>
                </c:pt>
                <c:pt idx="1049">
                  <c:v>6.5</c:v>
                </c:pt>
                <c:pt idx="1050">
                  <c:v>2.2999999999999998</c:v>
                </c:pt>
                <c:pt idx="1051">
                  <c:v>6.9</c:v>
                </c:pt>
                <c:pt idx="1052">
                  <c:v>4.9000000000000004</c:v>
                </c:pt>
                <c:pt idx="1053">
                  <c:v>7.2</c:v>
                </c:pt>
                <c:pt idx="1054">
                  <c:v>6.4</c:v>
                </c:pt>
                <c:pt idx="1055">
                  <c:v>6.1</c:v>
                </c:pt>
                <c:pt idx="1056">
                  <c:v>5.0999999999999996</c:v>
                </c:pt>
                <c:pt idx="1057">
                  <c:v>5.6</c:v>
                </c:pt>
                <c:pt idx="1058">
                  <c:v>6.1</c:v>
                </c:pt>
                <c:pt idx="1059">
                  <c:v>7.6</c:v>
                </c:pt>
                <c:pt idx="1060">
                  <c:v>7.1</c:v>
                </c:pt>
                <c:pt idx="1061">
                  <c:v>6</c:v>
                </c:pt>
                <c:pt idx="1062">
                  <c:v>5.4</c:v>
                </c:pt>
                <c:pt idx="1063">
                  <c:v>4.4000000000000004</c:v>
                </c:pt>
                <c:pt idx="1064">
                  <c:v>6.7</c:v>
                </c:pt>
                <c:pt idx="1065">
                  <c:v>6.6</c:v>
                </c:pt>
                <c:pt idx="1066">
                  <c:v>7.8</c:v>
                </c:pt>
                <c:pt idx="1067">
                  <c:v>7.5</c:v>
                </c:pt>
                <c:pt idx="1068">
                  <c:v>5.3</c:v>
                </c:pt>
                <c:pt idx="1069">
                  <c:v>7.2</c:v>
                </c:pt>
                <c:pt idx="1070">
                  <c:v>4.5999999999999996</c:v>
                </c:pt>
                <c:pt idx="1071">
                  <c:v>4.8</c:v>
                </c:pt>
                <c:pt idx="1072">
                  <c:v>6.2</c:v>
                </c:pt>
                <c:pt idx="1073">
                  <c:v>5.2</c:v>
                </c:pt>
                <c:pt idx="1074">
                  <c:v>5.5</c:v>
                </c:pt>
                <c:pt idx="1075">
                  <c:v>8.3000000000000007</c:v>
                </c:pt>
                <c:pt idx="1076">
                  <c:v>5</c:v>
                </c:pt>
                <c:pt idx="1077">
                  <c:v>7.3</c:v>
                </c:pt>
                <c:pt idx="1078">
                  <c:v>5.7</c:v>
                </c:pt>
                <c:pt idx="1079">
                  <c:v>7.1</c:v>
                </c:pt>
                <c:pt idx="1080">
                  <c:v>5.9</c:v>
                </c:pt>
                <c:pt idx="1081">
                  <c:v>6.9</c:v>
                </c:pt>
                <c:pt idx="1082">
                  <c:v>7.2</c:v>
                </c:pt>
                <c:pt idx="1083">
                  <c:v>7.1</c:v>
                </c:pt>
                <c:pt idx="1084">
                  <c:v>6</c:v>
                </c:pt>
                <c:pt idx="1085">
                  <c:v>7</c:v>
                </c:pt>
                <c:pt idx="1086">
                  <c:v>7.1</c:v>
                </c:pt>
                <c:pt idx="1087">
                  <c:v>6.8</c:v>
                </c:pt>
                <c:pt idx="1088">
                  <c:v>6.5</c:v>
                </c:pt>
                <c:pt idx="1089">
                  <c:v>8.3000000000000007</c:v>
                </c:pt>
                <c:pt idx="1090">
                  <c:v>7.1</c:v>
                </c:pt>
                <c:pt idx="1091">
                  <c:v>5.8</c:v>
                </c:pt>
                <c:pt idx="1092">
                  <c:v>7.3</c:v>
                </c:pt>
                <c:pt idx="1093">
                  <c:v>3</c:v>
                </c:pt>
                <c:pt idx="1094">
                  <c:v>7.4</c:v>
                </c:pt>
                <c:pt idx="1095">
                  <c:v>6.9</c:v>
                </c:pt>
                <c:pt idx="1096">
                  <c:v>8.1999999999999993</c:v>
                </c:pt>
                <c:pt idx="1097">
                  <c:v>7.3</c:v>
                </c:pt>
                <c:pt idx="1098">
                  <c:v>7.4</c:v>
                </c:pt>
                <c:pt idx="1099">
                  <c:v>6.2</c:v>
                </c:pt>
                <c:pt idx="1100">
                  <c:v>5.3</c:v>
                </c:pt>
                <c:pt idx="1101">
                  <c:v>7.3</c:v>
                </c:pt>
                <c:pt idx="1102">
                  <c:v>8.1</c:v>
                </c:pt>
                <c:pt idx="1103">
                  <c:v>8.4</c:v>
                </c:pt>
                <c:pt idx="1104">
                  <c:v>5.9</c:v>
                </c:pt>
                <c:pt idx="1105">
                  <c:v>7.2</c:v>
                </c:pt>
                <c:pt idx="1106">
                  <c:v>5.0999999999999996</c:v>
                </c:pt>
                <c:pt idx="1107">
                  <c:v>8.1</c:v>
                </c:pt>
                <c:pt idx="1108">
                  <c:v>7</c:v>
                </c:pt>
                <c:pt idx="1109">
                  <c:v>6.1</c:v>
                </c:pt>
                <c:pt idx="1110">
                  <c:v>4.8</c:v>
                </c:pt>
                <c:pt idx="1111">
                  <c:v>7.3</c:v>
                </c:pt>
                <c:pt idx="1112">
                  <c:v>8.1999999999999993</c:v>
                </c:pt>
                <c:pt idx="1113">
                  <c:v>4.5</c:v>
                </c:pt>
                <c:pt idx="1114">
                  <c:v>6.2</c:v>
                </c:pt>
                <c:pt idx="1115">
                  <c:v>5.3</c:v>
                </c:pt>
                <c:pt idx="1116">
                  <c:v>7.8</c:v>
                </c:pt>
                <c:pt idx="1117">
                  <c:v>5.4</c:v>
                </c:pt>
                <c:pt idx="1118">
                  <c:v>7.2</c:v>
                </c:pt>
                <c:pt idx="1119">
                  <c:v>5.4</c:v>
                </c:pt>
                <c:pt idx="1120">
                  <c:v>6.6</c:v>
                </c:pt>
                <c:pt idx="1121">
                  <c:v>4.9000000000000004</c:v>
                </c:pt>
                <c:pt idx="1122">
                  <c:v>4.7</c:v>
                </c:pt>
                <c:pt idx="1123">
                  <c:v>6.9</c:v>
                </c:pt>
                <c:pt idx="1124">
                  <c:v>6.5</c:v>
                </c:pt>
                <c:pt idx="1125">
                  <c:v>7.7</c:v>
                </c:pt>
                <c:pt idx="1126">
                  <c:v>6.4</c:v>
                </c:pt>
                <c:pt idx="1127">
                  <c:v>6.7</c:v>
                </c:pt>
                <c:pt idx="1128">
                  <c:v>6.9</c:v>
                </c:pt>
                <c:pt idx="1129">
                  <c:v>6.8</c:v>
                </c:pt>
                <c:pt idx="1130">
                  <c:v>7.8</c:v>
                </c:pt>
                <c:pt idx="1131">
                  <c:v>6.7</c:v>
                </c:pt>
                <c:pt idx="1132">
                  <c:v>7.6</c:v>
                </c:pt>
                <c:pt idx="1133">
                  <c:v>7.3</c:v>
                </c:pt>
                <c:pt idx="1134">
                  <c:v>6.6</c:v>
                </c:pt>
                <c:pt idx="1135">
                  <c:v>5.4</c:v>
                </c:pt>
                <c:pt idx="1136">
                  <c:v>5.0999999999999996</c:v>
                </c:pt>
                <c:pt idx="1137">
                  <c:v>6.4</c:v>
                </c:pt>
                <c:pt idx="1138">
                  <c:v>7.1</c:v>
                </c:pt>
                <c:pt idx="1139">
                  <c:v>8.1</c:v>
                </c:pt>
                <c:pt idx="1140">
                  <c:v>5.6</c:v>
                </c:pt>
                <c:pt idx="1141">
                  <c:v>6.2</c:v>
                </c:pt>
                <c:pt idx="1142">
                  <c:v>6.4</c:v>
                </c:pt>
                <c:pt idx="1143">
                  <c:v>7.6</c:v>
                </c:pt>
                <c:pt idx="1144">
                  <c:v>6.7</c:v>
                </c:pt>
                <c:pt idx="1145">
                  <c:v>7.1</c:v>
                </c:pt>
                <c:pt idx="1146">
                  <c:v>5.5</c:v>
                </c:pt>
                <c:pt idx="1147">
                  <c:v>7</c:v>
                </c:pt>
                <c:pt idx="1148">
                  <c:v>8.3000000000000007</c:v>
                </c:pt>
                <c:pt idx="1149">
                  <c:v>7.4</c:v>
                </c:pt>
                <c:pt idx="1150">
                  <c:v>7.3</c:v>
                </c:pt>
                <c:pt idx="1151">
                  <c:v>4</c:v>
                </c:pt>
                <c:pt idx="1152">
                  <c:v>6.3</c:v>
                </c:pt>
                <c:pt idx="1153">
                  <c:v>5.9</c:v>
                </c:pt>
                <c:pt idx="1154">
                  <c:v>5.4</c:v>
                </c:pt>
                <c:pt idx="1155">
                  <c:v>5.5</c:v>
                </c:pt>
                <c:pt idx="1156">
                  <c:v>6.3</c:v>
                </c:pt>
                <c:pt idx="1157">
                  <c:v>6.1</c:v>
                </c:pt>
                <c:pt idx="1158">
                  <c:v>6</c:v>
                </c:pt>
                <c:pt idx="1159">
                  <c:v>5.6</c:v>
                </c:pt>
                <c:pt idx="1160">
                  <c:v>5.9</c:v>
                </c:pt>
                <c:pt idx="1161">
                  <c:v>7.8</c:v>
                </c:pt>
                <c:pt idx="1162">
                  <c:v>7.7</c:v>
                </c:pt>
                <c:pt idx="1163">
                  <c:v>6.3</c:v>
                </c:pt>
                <c:pt idx="1164">
                  <c:v>7.8</c:v>
                </c:pt>
                <c:pt idx="1165">
                  <c:v>7.2</c:v>
                </c:pt>
                <c:pt idx="1166">
                  <c:v>7.3</c:v>
                </c:pt>
                <c:pt idx="1167">
                  <c:v>6.6</c:v>
                </c:pt>
                <c:pt idx="1168">
                  <c:v>7.5</c:v>
                </c:pt>
                <c:pt idx="1169">
                  <c:v>6.7</c:v>
                </c:pt>
                <c:pt idx="1170">
                  <c:v>6.5</c:v>
                </c:pt>
                <c:pt idx="1171">
                  <c:v>6.5</c:v>
                </c:pt>
                <c:pt idx="1172">
                  <c:v>7.8</c:v>
                </c:pt>
                <c:pt idx="1173">
                  <c:v>7</c:v>
                </c:pt>
                <c:pt idx="1174">
                  <c:v>5.9</c:v>
                </c:pt>
                <c:pt idx="1175">
                  <c:v>6.2</c:v>
                </c:pt>
                <c:pt idx="1176">
                  <c:v>7.8</c:v>
                </c:pt>
                <c:pt idx="1177">
                  <c:v>7.5</c:v>
                </c:pt>
                <c:pt idx="1178">
                  <c:v>5.8</c:v>
                </c:pt>
                <c:pt idx="1179">
                  <c:v>7</c:v>
                </c:pt>
                <c:pt idx="1180">
                  <c:v>6.8</c:v>
                </c:pt>
                <c:pt idx="1181">
                  <c:v>7.1</c:v>
                </c:pt>
                <c:pt idx="1182">
                  <c:v>6.8</c:v>
                </c:pt>
                <c:pt idx="1183">
                  <c:v>6.8</c:v>
                </c:pt>
                <c:pt idx="1184">
                  <c:v>7.7</c:v>
                </c:pt>
                <c:pt idx="1185">
                  <c:v>6.8</c:v>
                </c:pt>
                <c:pt idx="1186">
                  <c:v>5.8</c:v>
                </c:pt>
                <c:pt idx="1187">
                  <c:v>7.3</c:v>
                </c:pt>
                <c:pt idx="1188">
                  <c:v>6.4</c:v>
                </c:pt>
                <c:pt idx="1189">
                  <c:v>6.7</c:v>
                </c:pt>
                <c:pt idx="1190">
                  <c:v>6.4</c:v>
                </c:pt>
                <c:pt idx="1191">
                  <c:v>6.4</c:v>
                </c:pt>
                <c:pt idx="1192">
                  <c:v>6.3</c:v>
                </c:pt>
                <c:pt idx="1193">
                  <c:v>6.1</c:v>
                </c:pt>
                <c:pt idx="1194">
                  <c:v>6.5</c:v>
                </c:pt>
                <c:pt idx="1195">
                  <c:v>5.6</c:v>
                </c:pt>
                <c:pt idx="1196">
                  <c:v>6.3</c:v>
                </c:pt>
                <c:pt idx="1197">
                  <c:v>5.6</c:v>
                </c:pt>
                <c:pt idx="1198">
                  <c:v>6.9</c:v>
                </c:pt>
                <c:pt idx="1199">
                  <c:v>7.3</c:v>
                </c:pt>
                <c:pt idx="1200">
                  <c:v>6.7</c:v>
                </c:pt>
                <c:pt idx="1201">
                  <c:v>7.8</c:v>
                </c:pt>
                <c:pt idx="1202">
                  <c:v>5.5</c:v>
                </c:pt>
                <c:pt idx="1203">
                  <c:v>7.1</c:v>
                </c:pt>
                <c:pt idx="1204">
                  <c:v>8.5</c:v>
                </c:pt>
                <c:pt idx="1205">
                  <c:v>6.5</c:v>
                </c:pt>
                <c:pt idx="1206">
                  <c:v>7.2</c:v>
                </c:pt>
                <c:pt idx="1207">
                  <c:v>7.1</c:v>
                </c:pt>
                <c:pt idx="1208">
                  <c:v>6.8</c:v>
                </c:pt>
                <c:pt idx="1209">
                  <c:v>7.4</c:v>
                </c:pt>
                <c:pt idx="1210">
                  <c:v>7.7</c:v>
                </c:pt>
                <c:pt idx="1211">
                  <c:v>5.9</c:v>
                </c:pt>
                <c:pt idx="1212">
                  <c:v>5.2</c:v>
                </c:pt>
                <c:pt idx="1213">
                  <c:v>5.2</c:v>
                </c:pt>
                <c:pt idx="1214">
                  <c:v>8.1999999999999993</c:v>
                </c:pt>
                <c:pt idx="1215">
                  <c:v>6.3</c:v>
                </c:pt>
                <c:pt idx="1216">
                  <c:v>6.4</c:v>
                </c:pt>
                <c:pt idx="1217">
                  <c:v>7.3</c:v>
                </c:pt>
                <c:pt idx="1218">
                  <c:v>6.6</c:v>
                </c:pt>
                <c:pt idx="1219">
                  <c:v>7.3</c:v>
                </c:pt>
                <c:pt idx="1220">
                  <c:v>7.1</c:v>
                </c:pt>
                <c:pt idx="1221">
                  <c:v>7.3</c:v>
                </c:pt>
                <c:pt idx="1222">
                  <c:v>6.6</c:v>
                </c:pt>
                <c:pt idx="1223">
                  <c:v>7.3</c:v>
                </c:pt>
                <c:pt idx="1224">
                  <c:v>3.3</c:v>
                </c:pt>
                <c:pt idx="1225">
                  <c:v>7.1</c:v>
                </c:pt>
                <c:pt idx="1226">
                  <c:v>7.8</c:v>
                </c:pt>
                <c:pt idx="1227">
                  <c:v>6.7</c:v>
                </c:pt>
                <c:pt idx="1228">
                  <c:v>6.8</c:v>
                </c:pt>
                <c:pt idx="1229">
                  <c:v>6.1</c:v>
                </c:pt>
                <c:pt idx="1230">
                  <c:v>7.4</c:v>
                </c:pt>
                <c:pt idx="1231">
                  <c:v>7</c:v>
                </c:pt>
                <c:pt idx="1232">
                  <c:v>4.9000000000000004</c:v>
                </c:pt>
                <c:pt idx="1233">
                  <c:v>8</c:v>
                </c:pt>
                <c:pt idx="1234">
                  <c:v>6</c:v>
                </c:pt>
                <c:pt idx="1235">
                  <c:v>8.6</c:v>
                </c:pt>
                <c:pt idx="1236">
                  <c:v>6.5</c:v>
                </c:pt>
                <c:pt idx="1237">
                  <c:v>7.5</c:v>
                </c:pt>
                <c:pt idx="1238">
                  <c:v>7.1</c:v>
                </c:pt>
                <c:pt idx="1239">
                  <c:v>7.3</c:v>
                </c:pt>
                <c:pt idx="1240">
                  <c:v>7.5</c:v>
                </c:pt>
                <c:pt idx="1241">
                  <c:v>6.5</c:v>
                </c:pt>
                <c:pt idx="1242">
                  <c:v>8.1</c:v>
                </c:pt>
                <c:pt idx="1243">
                  <c:v>8</c:v>
                </c:pt>
                <c:pt idx="1244">
                  <c:v>7.7</c:v>
                </c:pt>
                <c:pt idx="1245">
                  <c:v>8</c:v>
                </c:pt>
                <c:pt idx="1246">
                  <c:v>6.9</c:v>
                </c:pt>
                <c:pt idx="1247">
                  <c:v>6.9</c:v>
                </c:pt>
                <c:pt idx="1248">
                  <c:v>6.5</c:v>
                </c:pt>
                <c:pt idx="1249">
                  <c:v>6.6</c:v>
                </c:pt>
                <c:pt idx="1250">
                  <c:v>7.4</c:v>
                </c:pt>
                <c:pt idx="1251">
                  <c:v>8</c:v>
                </c:pt>
                <c:pt idx="1252">
                  <c:v>6.4</c:v>
                </c:pt>
                <c:pt idx="1253">
                  <c:v>4.5999999999999996</c:v>
                </c:pt>
                <c:pt idx="1254">
                  <c:v>5.7</c:v>
                </c:pt>
                <c:pt idx="1255">
                  <c:v>6.6</c:v>
                </c:pt>
                <c:pt idx="1256">
                  <c:v>8.4</c:v>
                </c:pt>
                <c:pt idx="1257">
                  <c:v>7</c:v>
                </c:pt>
                <c:pt idx="1258">
                  <c:v>6.1</c:v>
                </c:pt>
                <c:pt idx="1259">
                  <c:v>6.6</c:v>
                </c:pt>
                <c:pt idx="1260">
                  <c:v>7.5</c:v>
                </c:pt>
                <c:pt idx="1261">
                  <c:v>6.7</c:v>
                </c:pt>
                <c:pt idx="1262">
                  <c:v>6.9</c:v>
                </c:pt>
                <c:pt idx="1263">
                  <c:v>7.6</c:v>
                </c:pt>
                <c:pt idx="1264">
                  <c:v>7.2</c:v>
                </c:pt>
                <c:pt idx="1265">
                  <c:v>7.8</c:v>
                </c:pt>
                <c:pt idx="1266">
                  <c:v>6.7</c:v>
                </c:pt>
                <c:pt idx="1267">
                  <c:v>7.3</c:v>
                </c:pt>
                <c:pt idx="1268">
                  <c:v>8</c:v>
                </c:pt>
                <c:pt idx="1269">
                  <c:v>7.7</c:v>
                </c:pt>
                <c:pt idx="1270">
                  <c:v>6.4</c:v>
                </c:pt>
                <c:pt idx="1271">
                  <c:v>7.1</c:v>
                </c:pt>
                <c:pt idx="1272">
                  <c:v>7.6</c:v>
                </c:pt>
                <c:pt idx="1273">
                  <c:v>8.1999999999999993</c:v>
                </c:pt>
                <c:pt idx="1274">
                  <c:v>6.9</c:v>
                </c:pt>
                <c:pt idx="1275">
                  <c:v>8.1</c:v>
                </c:pt>
                <c:pt idx="1276">
                  <c:v>7.9</c:v>
                </c:pt>
                <c:pt idx="1277">
                  <c:v>6.8</c:v>
                </c:pt>
                <c:pt idx="1278">
                  <c:v>7.5</c:v>
                </c:pt>
                <c:pt idx="1279">
                  <c:v>8.3000000000000007</c:v>
                </c:pt>
                <c:pt idx="1280">
                  <c:v>7.2</c:v>
                </c:pt>
                <c:pt idx="1281">
                  <c:v>8.1</c:v>
                </c:pt>
                <c:pt idx="1282">
                  <c:v>7.6</c:v>
                </c:pt>
                <c:pt idx="1283">
                  <c:v>6.4</c:v>
                </c:pt>
                <c:pt idx="1284">
                  <c:v>7.5</c:v>
                </c:pt>
                <c:pt idx="1285">
                  <c:v>8.3000000000000007</c:v>
                </c:pt>
                <c:pt idx="1286">
                  <c:v>8.1999999999999993</c:v>
                </c:pt>
                <c:pt idx="1287">
                  <c:v>7.4</c:v>
                </c:pt>
                <c:pt idx="1288">
                  <c:v>7.5</c:v>
                </c:pt>
                <c:pt idx="1289">
                  <c:v>6.6</c:v>
                </c:pt>
                <c:pt idx="1290">
                  <c:v>8.6</c:v>
                </c:pt>
                <c:pt idx="1291">
                  <c:v>7.6</c:v>
                </c:pt>
                <c:pt idx="1292">
                  <c:v>7.4</c:v>
                </c:pt>
                <c:pt idx="1293">
                  <c:v>7.9</c:v>
                </c:pt>
                <c:pt idx="1294">
                  <c:v>7.9</c:v>
                </c:pt>
                <c:pt idx="1295">
                  <c:v>7.9</c:v>
                </c:pt>
                <c:pt idx="1296">
                  <c:v>7.2</c:v>
                </c:pt>
                <c:pt idx="1297">
                  <c:v>6.6</c:v>
                </c:pt>
                <c:pt idx="1298">
                  <c:v>8.4</c:v>
                </c:pt>
                <c:pt idx="1299">
                  <c:v>8</c:v>
                </c:pt>
                <c:pt idx="1300">
                  <c:v>8.4</c:v>
                </c:pt>
                <c:pt idx="1301">
                  <c:v>6.8</c:v>
                </c:pt>
                <c:pt idx="1302">
                  <c:v>6.4</c:v>
                </c:pt>
                <c:pt idx="1303">
                  <c:v>7.3</c:v>
                </c:pt>
                <c:pt idx="1304">
                  <c:v>5.8</c:v>
                </c:pt>
                <c:pt idx="1305">
                  <c:v>6.9</c:v>
                </c:pt>
                <c:pt idx="1306">
                  <c:v>7</c:v>
                </c:pt>
                <c:pt idx="1307">
                  <c:v>5.4</c:v>
                </c:pt>
                <c:pt idx="1308">
                  <c:v>7.4</c:v>
                </c:pt>
                <c:pt idx="1309">
                  <c:v>5</c:v>
                </c:pt>
                <c:pt idx="1310">
                  <c:v>6.3</c:v>
                </c:pt>
                <c:pt idx="1311">
                  <c:v>7.9</c:v>
                </c:pt>
                <c:pt idx="1312">
                  <c:v>5</c:v>
                </c:pt>
                <c:pt idx="1313">
                  <c:v>7.8</c:v>
                </c:pt>
                <c:pt idx="1314">
                  <c:v>7.8</c:v>
                </c:pt>
                <c:pt idx="1315">
                  <c:v>6.5</c:v>
                </c:pt>
                <c:pt idx="1316">
                  <c:v>7.7</c:v>
                </c:pt>
                <c:pt idx="1317">
                  <c:v>6.8</c:v>
                </c:pt>
                <c:pt idx="1318">
                  <c:v>7.5</c:v>
                </c:pt>
                <c:pt idx="1319">
                  <c:v>4.8</c:v>
                </c:pt>
                <c:pt idx="1320">
                  <c:v>7.7</c:v>
                </c:pt>
                <c:pt idx="1321">
                  <c:v>7</c:v>
                </c:pt>
                <c:pt idx="1322">
                  <c:v>6.8</c:v>
                </c:pt>
                <c:pt idx="1323">
                  <c:v>4.5</c:v>
                </c:pt>
                <c:pt idx="1324">
                  <c:v>7.5</c:v>
                </c:pt>
                <c:pt idx="1325">
                  <c:v>6.7</c:v>
                </c:pt>
                <c:pt idx="1326">
                  <c:v>8</c:v>
                </c:pt>
                <c:pt idx="1327">
                  <c:v>7.3</c:v>
                </c:pt>
                <c:pt idx="1328">
                  <c:v>5.6</c:v>
                </c:pt>
                <c:pt idx="1329">
                  <c:v>7</c:v>
                </c:pt>
                <c:pt idx="1330">
                  <c:v>8</c:v>
                </c:pt>
                <c:pt idx="1331">
                  <c:v>7.1</c:v>
                </c:pt>
                <c:pt idx="1332">
                  <c:v>6.6</c:v>
                </c:pt>
                <c:pt idx="1333">
                  <c:v>6.9</c:v>
                </c:pt>
                <c:pt idx="1334">
                  <c:v>5.2</c:v>
                </c:pt>
                <c:pt idx="1335">
                  <c:v>4.7</c:v>
                </c:pt>
                <c:pt idx="1336">
                  <c:v>6.5</c:v>
                </c:pt>
                <c:pt idx="1337">
                  <c:v>7.2</c:v>
                </c:pt>
                <c:pt idx="1338">
                  <c:v>6.8</c:v>
                </c:pt>
                <c:pt idx="1339">
                  <c:v>7.1</c:v>
                </c:pt>
                <c:pt idx="1340">
                  <c:v>7.5</c:v>
                </c:pt>
                <c:pt idx="1341">
                  <c:v>7.1</c:v>
                </c:pt>
                <c:pt idx="1342">
                  <c:v>7.7</c:v>
                </c:pt>
                <c:pt idx="1343">
                  <c:v>5.9</c:v>
                </c:pt>
                <c:pt idx="1344">
                  <c:v>7.1</c:v>
                </c:pt>
                <c:pt idx="1345">
                  <c:v>6.5</c:v>
                </c:pt>
                <c:pt idx="1346">
                  <c:v>8</c:v>
                </c:pt>
                <c:pt idx="1347">
                  <c:v>7.8</c:v>
                </c:pt>
                <c:pt idx="1348">
                  <c:v>7.5</c:v>
                </c:pt>
                <c:pt idx="1349">
                  <c:v>5.3</c:v>
                </c:pt>
                <c:pt idx="1350">
                  <c:v>7</c:v>
                </c:pt>
                <c:pt idx="1351">
                  <c:v>7.2</c:v>
                </c:pt>
                <c:pt idx="1352">
                  <c:v>6.8</c:v>
                </c:pt>
                <c:pt idx="1353">
                  <c:v>6.4</c:v>
                </c:pt>
                <c:pt idx="1354">
                  <c:v>7.8</c:v>
                </c:pt>
                <c:pt idx="1355">
                  <c:v>5.7</c:v>
                </c:pt>
                <c:pt idx="1356">
                  <c:v>7.1</c:v>
                </c:pt>
                <c:pt idx="1357">
                  <c:v>5.8</c:v>
                </c:pt>
                <c:pt idx="1358">
                  <c:v>6.9</c:v>
                </c:pt>
                <c:pt idx="1359">
                  <c:v>7.5</c:v>
                </c:pt>
                <c:pt idx="1360">
                  <c:v>5.0999999999999996</c:v>
                </c:pt>
                <c:pt idx="1361">
                  <c:v>7.3</c:v>
                </c:pt>
                <c:pt idx="1362">
                  <c:v>6.2</c:v>
                </c:pt>
                <c:pt idx="1363">
                  <c:v>5.3</c:v>
                </c:pt>
                <c:pt idx="1364">
                  <c:v>7.2</c:v>
                </c:pt>
                <c:pt idx="1365">
                  <c:v>8.1999999999999993</c:v>
                </c:pt>
                <c:pt idx="1366">
                  <c:v>6.7</c:v>
                </c:pt>
                <c:pt idx="1367">
                  <c:v>6.3</c:v>
                </c:pt>
                <c:pt idx="1368">
                  <c:v>7.6</c:v>
                </c:pt>
                <c:pt idx="1369">
                  <c:v>7.6</c:v>
                </c:pt>
                <c:pt idx="1370">
                  <c:v>6.9</c:v>
                </c:pt>
                <c:pt idx="1371">
                  <c:v>6.5</c:v>
                </c:pt>
                <c:pt idx="1372">
                  <c:v>6.4</c:v>
                </c:pt>
                <c:pt idx="1373">
                  <c:v>5.8</c:v>
                </c:pt>
                <c:pt idx="1374">
                  <c:v>7</c:v>
                </c:pt>
                <c:pt idx="1375">
                  <c:v>7.3</c:v>
                </c:pt>
                <c:pt idx="1376">
                  <c:v>7.8</c:v>
                </c:pt>
                <c:pt idx="1377">
                  <c:v>7.1</c:v>
                </c:pt>
                <c:pt idx="1378">
                  <c:v>6.6</c:v>
                </c:pt>
                <c:pt idx="1379">
                  <c:v>5.9</c:v>
                </c:pt>
                <c:pt idx="1380">
                  <c:v>6.5</c:v>
                </c:pt>
                <c:pt idx="1381">
                  <c:v>6.6</c:v>
                </c:pt>
                <c:pt idx="1382">
                  <c:v>6.8</c:v>
                </c:pt>
                <c:pt idx="1383">
                  <c:v>6</c:v>
                </c:pt>
                <c:pt idx="1384">
                  <c:v>6.6</c:v>
                </c:pt>
                <c:pt idx="1385">
                  <c:v>7.5</c:v>
                </c:pt>
                <c:pt idx="1386">
                  <c:v>7.7</c:v>
                </c:pt>
                <c:pt idx="1387">
                  <c:v>6.4</c:v>
                </c:pt>
                <c:pt idx="1388">
                  <c:v>7</c:v>
                </c:pt>
                <c:pt idx="1389">
                  <c:v>7.5</c:v>
                </c:pt>
                <c:pt idx="1390">
                  <c:v>6.8</c:v>
                </c:pt>
                <c:pt idx="1391">
                  <c:v>7.1</c:v>
                </c:pt>
                <c:pt idx="1392">
                  <c:v>6.9</c:v>
                </c:pt>
                <c:pt idx="1393">
                  <c:v>6.6</c:v>
                </c:pt>
                <c:pt idx="1394">
                  <c:v>7</c:v>
                </c:pt>
                <c:pt idx="1395">
                  <c:v>6.5</c:v>
                </c:pt>
                <c:pt idx="1396">
                  <c:v>7.1</c:v>
                </c:pt>
                <c:pt idx="1397">
                  <c:v>7.1</c:v>
                </c:pt>
                <c:pt idx="1398">
                  <c:v>6.7</c:v>
                </c:pt>
                <c:pt idx="1399">
                  <c:v>6.9</c:v>
                </c:pt>
                <c:pt idx="1400">
                  <c:v>7.6</c:v>
                </c:pt>
                <c:pt idx="1401">
                  <c:v>6.2</c:v>
                </c:pt>
                <c:pt idx="1402">
                  <c:v>6.8</c:v>
                </c:pt>
                <c:pt idx="1403">
                  <c:v>7.4</c:v>
                </c:pt>
                <c:pt idx="1404">
                  <c:v>6.8</c:v>
                </c:pt>
                <c:pt idx="1405">
                  <c:v>7</c:v>
                </c:pt>
                <c:pt idx="1406">
                  <c:v>7.3</c:v>
                </c:pt>
                <c:pt idx="1407">
                  <c:v>6.9</c:v>
                </c:pt>
                <c:pt idx="1408">
                  <c:v>7.1</c:v>
                </c:pt>
                <c:pt idx="1409">
                  <c:v>7.3</c:v>
                </c:pt>
                <c:pt idx="1410">
                  <c:v>5.3</c:v>
                </c:pt>
                <c:pt idx="1411">
                  <c:v>8.1</c:v>
                </c:pt>
                <c:pt idx="1412">
                  <c:v>7.4</c:v>
                </c:pt>
                <c:pt idx="1413">
                  <c:v>6.9</c:v>
                </c:pt>
                <c:pt idx="1414">
                  <c:v>6.7</c:v>
                </c:pt>
                <c:pt idx="1415">
                  <c:v>7.6</c:v>
                </c:pt>
                <c:pt idx="1416">
                  <c:v>7</c:v>
                </c:pt>
                <c:pt idx="1417">
                  <c:v>7</c:v>
                </c:pt>
                <c:pt idx="1418">
                  <c:v>8</c:v>
                </c:pt>
                <c:pt idx="1419">
                  <c:v>7.2</c:v>
                </c:pt>
                <c:pt idx="1420">
                  <c:v>5.4</c:v>
                </c:pt>
                <c:pt idx="1421">
                  <c:v>6.9</c:v>
                </c:pt>
                <c:pt idx="1422">
                  <c:v>8.1</c:v>
                </c:pt>
                <c:pt idx="1423">
                  <c:v>6.7</c:v>
                </c:pt>
                <c:pt idx="1424">
                  <c:v>7.4</c:v>
                </c:pt>
                <c:pt idx="1425">
                  <c:v>6.7</c:v>
                </c:pt>
                <c:pt idx="1426">
                  <c:v>7.2</c:v>
                </c:pt>
                <c:pt idx="1427">
                  <c:v>7.9</c:v>
                </c:pt>
                <c:pt idx="1428">
                  <c:v>7.1</c:v>
                </c:pt>
                <c:pt idx="1429">
                  <c:v>7.3</c:v>
                </c:pt>
                <c:pt idx="1430">
                  <c:v>8</c:v>
                </c:pt>
                <c:pt idx="1431">
                  <c:v>5</c:v>
                </c:pt>
                <c:pt idx="1432">
                  <c:v>8</c:v>
                </c:pt>
                <c:pt idx="1433">
                  <c:v>6.7</c:v>
                </c:pt>
                <c:pt idx="1434">
                  <c:v>7.2</c:v>
                </c:pt>
                <c:pt idx="1435">
                  <c:v>6.7</c:v>
                </c:pt>
                <c:pt idx="1436">
                  <c:v>7.6</c:v>
                </c:pt>
                <c:pt idx="1437">
                  <c:v>7</c:v>
                </c:pt>
                <c:pt idx="1438">
                  <c:v>7.1</c:v>
                </c:pt>
                <c:pt idx="1439">
                  <c:v>7.1</c:v>
                </c:pt>
                <c:pt idx="1440">
                  <c:v>7.4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7.1</c:v>
                </c:pt>
                <c:pt idx="1445">
                  <c:v>7.8</c:v>
                </c:pt>
                <c:pt idx="1446">
                  <c:v>7.7</c:v>
                </c:pt>
                <c:pt idx="1447">
                  <c:v>7.3</c:v>
                </c:pt>
                <c:pt idx="1448">
                  <c:v>8.3000000000000007</c:v>
                </c:pt>
                <c:pt idx="1449">
                  <c:v>7.7</c:v>
                </c:pt>
                <c:pt idx="1450">
                  <c:v>7.7</c:v>
                </c:pt>
                <c:pt idx="1451">
                  <c:v>6.5</c:v>
                </c:pt>
                <c:pt idx="1452">
                  <c:v>7</c:v>
                </c:pt>
                <c:pt idx="1453">
                  <c:v>7.2</c:v>
                </c:pt>
                <c:pt idx="1454">
                  <c:v>7</c:v>
                </c:pt>
                <c:pt idx="1455">
                  <c:v>7.1</c:v>
                </c:pt>
                <c:pt idx="1456">
                  <c:v>7.5</c:v>
                </c:pt>
                <c:pt idx="1457">
                  <c:v>7.4</c:v>
                </c:pt>
                <c:pt idx="1458">
                  <c:v>7</c:v>
                </c:pt>
                <c:pt idx="1459">
                  <c:v>6.4</c:v>
                </c:pt>
                <c:pt idx="1460">
                  <c:v>6.3</c:v>
                </c:pt>
                <c:pt idx="1461">
                  <c:v>7.2</c:v>
                </c:pt>
                <c:pt idx="1462">
                  <c:v>7.7</c:v>
                </c:pt>
                <c:pt idx="1463">
                  <c:v>7.6</c:v>
                </c:pt>
                <c:pt idx="1464">
                  <c:v>4.5</c:v>
                </c:pt>
                <c:pt idx="1465">
                  <c:v>7.5</c:v>
                </c:pt>
                <c:pt idx="1466">
                  <c:v>6.6</c:v>
                </c:pt>
                <c:pt idx="1467">
                  <c:v>7</c:v>
                </c:pt>
                <c:pt idx="1468">
                  <c:v>7.4</c:v>
                </c:pt>
                <c:pt idx="1469">
                  <c:v>7.3</c:v>
                </c:pt>
                <c:pt idx="1470">
                  <c:v>7.2</c:v>
                </c:pt>
                <c:pt idx="1471">
                  <c:v>6.6</c:v>
                </c:pt>
                <c:pt idx="1472">
                  <c:v>7.1</c:v>
                </c:pt>
                <c:pt idx="1473">
                  <c:v>7.5</c:v>
                </c:pt>
                <c:pt idx="1474">
                  <c:v>8.1</c:v>
                </c:pt>
                <c:pt idx="1475">
                  <c:v>7.7</c:v>
                </c:pt>
                <c:pt idx="1476">
                  <c:v>7.6</c:v>
                </c:pt>
                <c:pt idx="1477">
                  <c:v>7.9</c:v>
                </c:pt>
                <c:pt idx="1478">
                  <c:v>7.3</c:v>
                </c:pt>
                <c:pt idx="1479">
                  <c:v>6.7</c:v>
                </c:pt>
                <c:pt idx="1480">
                  <c:v>6.9</c:v>
                </c:pt>
                <c:pt idx="1481">
                  <c:v>7.3</c:v>
                </c:pt>
                <c:pt idx="1482">
                  <c:v>7.9</c:v>
                </c:pt>
                <c:pt idx="1483">
                  <c:v>7.5</c:v>
                </c:pt>
                <c:pt idx="1484">
                  <c:v>7.6</c:v>
                </c:pt>
                <c:pt idx="1485">
                  <c:v>7.5</c:v>
                </c:pt>
                <c:pt idx="1486">
                  <c:v>8.1</c:v>
                </c:pt>
                <c:pt idx="1487">
                  <c:v>6.2</c:v>
                </c:pt>
                <c:pt idx="1488">
                  <c:v>7.4</c:v>
                </c:pt>
                <c:pt idx="1489">
                  <c:v>7.2</c:v>
                </c:pt>
                <c:pt idx="1490">
                  <c:v>7.7</c:v>
                </c:pt>
                <c:pt idx="1491">
                  <c:v>6.4</c:v>
                </c:pt>
                <c:pt idx="1492">
                  <c:v>7.7</c:v>
                </c:pt>
                <c:pt idx="1493">
                  <c:v>7.8</c:v>
                </c:pt>
                <c:pt idx="1494">
                  <c:v>7.3</c:v>
                </c:pt>
                <c:pt idx="1495">
                  <c:v>7.3</c:v>
                </c:pt>
                <c:pt idx="1496">
                  <c:v>7.3</c:v>
                </c:pt>
                <c:pt idx="1497">
                  <c:v>7.2</c:v>
                </c:pt>
                <c:pt idx="1498">
                  <c:v>7</c:v>
                </c:pt>
                <c:pt idx="1499">
                  <c:v>6.4</c:v>
                </c:pt>
                <c:pt idx="1500">
                  <c:v>7.1</c:v>
                </c:pt>
                <c:pt idx="1501">
                  <c:v>7.6</c:v>
                </c:pt>
                <c:pt idx="1502">
                  <c:v>8.1</c:v>
                </c:pt>
                <c:pt idx="1503">
                  <c:v>7.9</c:v>
                </c:pt>
                <c:pt idx="1504">
                  <c:v>7.4</c:v>
                </c:pt>
                <c:pt idx="1505">
                  <c:v>6.9</c:v>
                </c:pt>
                <c:pt idx="1506">
                  <c:v>7</c:v>
                </c:pt>
                <c:pt idx="1507">
                  <c:v>8.1999999999999993</c:v>
                </c:pt>
                <c:pt idx="1508">
                  <c:v>6.3</c:v>
                </c:pt>
                <c:pt idx="1509">
                  <c:v>7</c:v>
                </c:pt>
                <c:pt idx="1510">
                  <c:v>7.5</c:v>
                </c:pt>
                <c:pt idx="1511">
                  <c:v>6.6</c:v>
                </c:pt>
                <c:pt idx="1512">
                  <c:v>7.2</c:v>
                </c:pt>
                <c:pt idx="1513">
                  <c:v>6.9</c:v>
                </c:pt>
                <c:pt idx="1514">
                  <c:v>5.7</c:v>
                </c:pt>
                <c:pt idx="1515">
                  <c:v>6.6</c:v>
                </c:pt>
                <c:pt idx="1516">
                  <c:v>7</c:v>
                </c:pt>
                <c:pt idx="1517">
                  <c:v>7.2</c:v>
                </c:pt>
                <c:pt idx="1518">
                  <c:v>8</c:v>
                </c:pt>
                <c:pt idx="1519">
                  <c:v>7.1</c:v>
                </c:pt>
                <c:pt idx="1520">
                  <c:v>7.7</c:v>
                </c:pt>
                <c:pt idx="1521">
                  <c:v>8</c:v>
                </c:pt>
                <c:pt idx="1522">
                  <c:v>7.2</c:v>
                </c:pt>
                <c:pt idx="1523">
                  <c:v>8.6999999999999993</c:v>
                </c:pt>
                <c:pt idx="1524">
                  <c:v>7.6</c:v>
                </c:pt>
                <c:pt idx="1525">
                  <c:v>7.5</c:v>
                </c:pt>
                <c:pt idx="1526">
                  <c:v>7.8</c:v>
                </c:pt>
                <c:pt idx="1527">
                  <c:v>7.4</c:v>
                </c:pt>
                <c:pt idx="1528">
                  <c:v>6.8</c:v>
                </c:pt>
                <c:pt idx="1529">
                  <c:v>6.7</c:v>
                </c:pt>
                <c:pt idx="1530">
                  <c:v>8.5</c:v>
                </c:pt>
                <c:pt idx="1531">
                  <c:v>7.9</c:v>
                </c:pt>
                <c:pt idx="1532">
                  <c:v>7.4</c:v>
                </c:pt>
                <c:pt idx="1533">
                  <c:v>7.9</c:v>
                </c:pt>
                <c:pt idx="1534">
                  <c:v>7.5</c:v>
                </c:pt>
                <c:pt idx="1535">
                  <c:v>7.2</c:v>
                </c:pt>
                <c:pt idx="1536">
                  <c:v>6.8</c:v>
                </c:pt>
                <c:pt idx="1537">
                  <c:v>7.9</c:v>
                </c:pt>
                <c:pt idx="1538">
                  <c:v>5.6</c:v>
                </c:pt>
                <c:pt idx="1539">
                  <c:v>7.5</c:v>
                </c:pt>
                <c:pt idx="1540">
                  <c:v>8</c:v>
                </c:pt>
                <c:pt idx="1541">
                  <c:v>7.8</c:v>
                </c:pt>
                <c:pt idx="1542">
                  <c:v>8.4</c:v>
                </c:pt>
                <c:pt idx="1543">
                  <c:v>8.1999999999999993</c:v>
                </c:pt>
                <c:pt idx="1544">
                  <c:v>8.3000000000000007</c:v>
                </c:pt>
                <c:pt idx="1545">
                  <c:v>7.7</c:v>
                </c:pt>
                <c:pt idx="1546">
                  <c:v>8.3000000000000007</c:v>
                </c:pt>
                <c:pt idx="1547">
                  <c:v>8.9</c:v>
                </c:pt>
                <c:pt idx="1548">
                  <c:v>7.7</c:v>
                </c:pt>
                <c:pt idx="1549">
                  <c:v>7.1</c:v>
                </c:pt>
                <c:pt idx="1550">
                  <c:v>7.8</c:v>
                </c:pt>
                <c:pt idx="1551">
                  <c:v>6.6</c:v>
                </c:pt>
                <c:pt idx="1552">
                  <c:v>8.1999999999999993</c:v>
                </c:pt>
                <c:pt idx="1553">
                  <c:v>7</c:v>
                </c:pt>
                <c:pt idx="1554">
                  <c:v>7.1</c:v>
                </c:pt>
                <c:pt idx="1555">
                  <c:v>7.8</c:v>
                </c:pt>
                <c:pt idx="1556">
                  <c:v>7</c:v>
                </c:pt>
                <c:pt idx="1557">
                  <c:v>7</c:v>
                </c:pt>
                <c:pt idx="1558">
                  <c:v>6.3</c:v>
                </c:pt>
                <c:pt idx="1559">
                  <c:v>6.5</c:v>
                </c:pt>
                <c:pt idx="1560">
                  <c:v>6.7</c:v>
                </c:pt>
                <c:pt idx="1561">
                  <c:v>5.6</c:v>
                </c:pt>
                <c:pt idx="1562">
                  <c:v>6.4</c:v>
                </c:pt>
                <c:pt idx="1563">
                  <c:v>3.8</c:v>
                </c:pt>
                <c:pt idx="1564">
                  <c:v>6.9</c:v>
                </c:pt>
                <c:pt idx="1565">
                  <c:v>6.3</c:v>
                </c:pt>
                <c:pt idx="1566">
                  <c:v>6.5</c:v>
                </c:pt>
                <c:pt idx="1567">
                  <c:v>6.1</c:v>
                </c:pt>
                <c:pt idx="1568">
                  <c:v>6.2</c:v>
                </c:pt>
                <c:pt idx="1569">
                  <c:v>2.8</c:v>
                </c:pt>
                <c:pt idx="1570">
                  <c:v>7.1</c:v>
                </c:pt>
                <c:pt idx="1571">
                  <c:v>3.3</c:v>
                </c:pt>
                <c:pt idx="1572">
                  <c:v>7.7</c:v>
                </c:pt>
                <c:pt idx="1573">
                  <c:v>6.2</c:v>
                </c:pt>
                <c:pt idx="1574">
                  <c:v>5.8</c:v>
                </c:pt>
                <c:pt idx="1575">
                  <c:v>7</c:v>
                </c:pt>
                <c:pt idx="1576">
                  <c:v>6.9</c:v>
                </c:pt>
                <c:pt idx="1577">
                  <c:v>5.7</c:v>
                </c:pt>
                <c:pt idx="1578">
                  <c:v>6.9</c:v>
                </c:pt>
                <c:pt idx="1579">
                  <c:v>5</c:v>
                </c:pt>
                <c:pt idx="1580">
                  <c:v>7.8</c:v>
                </c:pt>
                <c:pt idx="1581">
                  <c:v>4</c:v>
                </c:pt>
                <c:pt idx="1582">
                  <c:v>6.2</c:v>
                </c:pt>
                <c:pt idx="1583">
                  <c:v>7.3</c:v>
                </c:pt>
                <c:pt idx="1584">
                  <c:v>6.4</c:v>
                </c:pt>
                <c:pt idx="1585">
                  <c:v>6.7</c:v>
                </c:pt>
                <c:pt idx="1586">
                  <c:v>5.6</c:v>
                </c:pt>
                <c:pt idx="1587">
                  <c:v>5.8</c:v>
                </c:pt>
                <c:pt idx="1588">
                  <c:v>6.9</c:v>
                </c:pt>
                <c:pt idx="1589">
                  <c:v>5.6</c:v>
                </c:pt>
                <c:pt idx="1590">
                  <c:v>3.5</c:v>
                </c:pt>
                <c:pt idx="1591">
                  <c:v>4.4000000000000004</c:v>
                </c:pt>
                <c:pt idx="1592">
                  <c:v>4.3</c:v>
                </c:pt>
                <c:pt idx="1593">
                  <c:v>4.5999999999999996</c:v>
                </c:pt>
                <c:pt idx="1594">
                  <c:v>5.5</c:v>
                </c:pt>
                <c:pt idx="1595">
                  <c:v>5.7</c:v>
                </c:pt>
                <c:pt idx="1596">
                  <c:v>6.5</c:v>
                </c:pt>
                <c:pt idx="1597">
                  <c:v>6.4</c:v>
                </c:pt>
                <c:pt idx="1598">
                  <c:v>3.3</c:v>
                </c:pt>
                <c:pt idx="1599">
                  <c:v>5.2</c:v>
                </c:pt>
                <c:pt idx="1600">
                  <c:v>5.5</c:v>
                </c:pt>
                <c:pt idx="1601">
                  <c:v>7.1</c:v>
                </c:pt>
                <c:pt idx="1602">
                  <c:v>6.2</c:v>
                </c:pt>
                <c:pt idx="1603">
                  <c:v>4.3</c:v>
                </c:pt>
                <c:pt idx="1604">
                  <c:v>6.5</c:v>
                </c:pt>
                <c:pt idx="1605">
                  <c:v>5.8</c:v>
                </c:pt>
                <c:pt idx="1606">
                  <c:v>6.3</c:v>
                </c:pt>
                <c:pt idx="1607">
                  <c:v>5.9</c:v>
                </c:pt>
                <c:pt idx="1608">
                  <c:v>5.5</c:v>
                </c:pt>
                <c:pt idx="1609">
                  <c:v>4.8</c:v>
                </c:pt>
                <c:pt idx="1610">
                  <c:v>5.0999999999999996</c:v>
                </c:pt>
                <c:pt idx="1611">
                  <c:v>5.6</c:v>
                </c:pt>
                <c:pt idx="1612">
                  <c:v>7.6</c:v>
                </c:pt>
                <c:pt idx="1613">
                  <c:v>3.8</c:v>
                </c:pt>
                <c:pt idx="1614">
                  <c:v>6.4</c:v>
                </c:pt>
                <c:pt idx="1615">
                  <c:v>6.6</c:v>
                </c:pt>
                <c:pt idx="1616">
                  <c:v>6.2</c:v>
                </c:pt>
                <c:pt idx="1617">
                  <c:v>6</c:v>
                </c:pt>
                <c:pt idx="1618">
                  <c:v>2.7</c:v>
                </c:pt>
                <c:pt idx="1619">
                  <c:v>5.3</c:v>
                </c:pt>
                <c:pt idx="1620">
                  <c:v>3.4</c:v>
                </c:pt>
                <c:pt idx="1621">
                  <c:v>6.7</c:v>
                </c:pt>
                <c:pt idx="1622">
                  <c:v>5.8</c:v>
                </c:pt>
                <c:pt idx="1623">
                  <c:v>4.0999999999999996</c:v>
                </c:pt>
                <c:pt idx="1624">
                  <c:v>6.3</c:v>
                </c:pt>
                <c:pt idx="1625">
                  <c:v>5.8</c:v>
                </c:pt>
                <c:pt idx="1626">
                  <c:v>5.0999999999999996</c:v>
                </c:pt>
                <c:pt idx="1627">
                  <c:v>4.7</c:v>
                </c:pt>
                <c:pt idx="1628">
                  <c:v>6.2</c:v>
                </c:pt>
                <c:pt idx="1629">
                  <c:v>6.8</c:v>
                </c:pt>
                <c:pt idx="1630">
                  <c:v>6.6</c:v>
                </c:pt>
                <c:pt idx="1631">
                  <c:v>4.7</c:v>
                </c:pt>
                <c:pt idx="1632">
                  <c:v>5.0999999999999996</c:v>
                </c:pt>
                <c:pt idx="1633">
                  <c:v>3.5</c:v>
                </c:pt>
                <c:pt idx="1634">
                  <c:v>6</c:v>
                </c:pt>
                <c:pt idx="1635">
                  <c:v>4.5999999999999996</c:v>
                </c:pt>
                <c:pt idx="1636">
                  <c:v>6.3</c:v>
                </c:pt>
                <c:pt idx="1637">
                  <c:v>5.4</c:v>
                </c:pt>
                <c:pt idx="1638">
                  <c:v>6.8</c:v>
                </c:pt>
                <c:pt idx="1639">
                  <c:v>5.0999999999999996</c:v>
                </c:pt>
                <c:pt idx="1640">
                  <c:v>2.7</c:v>
                </c:pt>
                <c:pt idx="1641">
                  <c:v>5.8</c:v>
                </c:pt>
                <c:pt idx="1642">
                  <c:v>7</c:v>
                </c:pt>
                <c:pt idx="1643">
                  <c:v>5.3</c:v>
                </c:pt>
                <c:pt idx="1644">
                  <c:v>6.3</c:v>
                </c:pt>
                <c:pt idx="1645">
                  <c:v>4.5999999999999996</c:v>
                </c:pt>
                <c:pt idx="1646">
                  <c:v>6.8</c:v>
                </c:pt>
                <c:pt idx="1647">
                  <c:v>6.4</c:v>
                </c:pt>
                <c:pt idx="1648">
                  <c:v>7.7</c:v>
                </c:pt>
                <c:pt idx="1649">
                  <c:v>5.3</c:v>
                </c:pt>
                <c:pt idx="1650">
                  <c:v>6.2</c:v>
                </c:pt>
                <c:pt idx="1651">
                  <c:v>7.4</c:v>
                </c:pt>
                <c:pt idx="1652">
                  <c:v>4.5999999999999996</c:v>
                </c:pt>
                <c:pt idx="1653">
                  <c:v>5.4</c:v>
                </c:pt>
                <c:pt idx="1654">
                  <c:v>4.5999999999999996</c:v>
                </c:pt>
                <c:pt idx="1655">
                  <c:v>4.5</c:v>
                </c:pt>
                <c:pt idx="1656">
                  <c:v>5.8</c:v>
                </c:pt>
                <c:pt idx="1657">
                  <c:v>5.0999999999999996</c:v>
                </c:pt>
                <c:pt idx="1658">
                  <c:v>6.6</c:v>
                </c:pt>
                <c:pt idx="1659">
                  <c:v>5.4</c:v>
                </c:pt>
                <c:pt idx="1660">
                  <c:v>4.2</c:v>
                </c:pt>
                <c:pt idx="1661">
                  <c:v>8.6</c:v>
                </c:pt>
                <c:pt idx="1662">
                  <c:v>6.2</c:v>
                </c:pt>
                <c:pt idx="1663">
                  <c:v>3.8</c:v>
                </c:pt>
                <c:pt idx="1664">
                  <c:v>5.6</c:v>
                </c:pt>
                <c:pt idx="1665">
                  <c:v>7.8</c:v>
                </c:pt>
                <c:pt idx="1666">
                  <c:v>7.6</c:v>
                </c:pt>
                <c:pt idx="1667">
                  <c:v>6.3</c:v>
                </c:pt>
                <c:pt idx="1668">
                  <c:v>6.8</c:v>
                </c:pt>
                <c:pt idx="1669">
                  <c:v>5.7</c:v>
                </c:pt>
                <c:pt idx="1670">
                  <c:v>1.9</c:v>
                </c:pt>
                <c:pt idx="1671">
                  <c:v>6.1</c:v>
                </c:pt>
                <c:pt idx="1672">
                  <c:v>6</c:v>
                </c:pt>
                <c:pt idx="1673">
                  <c:v>5.6</c:v>
                </c:pt>
                <c:pt idx="1674">
                  <c:v>5.9</c:v>
                </c:pt>
                <c:pt idx="1675">
                  <c:v>5.4</c:v>
                </c:pt>
                <c:pt idx="1676">
                  <c:v>7.2</c:v>
                </c:pt>
                <c:pt idx="1677">
                  <c:v>5.5</c:v>
                </c:pt>
                <c:pt idx="1678">
                  <c:v>5.3</c:v>
                </c:pt>
                <c:pt idx="1679">
                  <c:v>7.6</c:v>
                </c:pt>
                <c:pt idx="1680">
                  <c:v>6.1</c:v>
                </c:pt>
                <c:pt idx="1681">
                  <c:v>3.5</c:v>
                </c:pt>
                <c:pt idx="1682">
                  <c:v>4.9000000000000004</c:v>
                </c:pt>
                <c:pt idx="1683">
                  <c:v>6.5</c:v>
                </c:pt>
                <c:pt idx="1684">
                  <c:v>1.9</c:v>
                </c:pt>
                <c:pt idx="1685">
                  <c:v>4.9000000000000004</c:v>
                </c:pt>
                <c:pt idx="1686">
                  <c:v>4</c:v>
                </c:pt>
                <c:pt idx="1687">
                  <c:v>5.6</c:v>
                </c:pt>
                <c:pt idx="1688">
                  <c:v>7.3</c:v>
                </c:pt>
                <c:pt idx="1689">
                  <c:v>4.9000000000000004</c:v>
                </c:pt>
                <c:pt idx="1690">
                  <c:v>7.4</c:v>
                </c:pt>
                <c:pt idx="1691">
                  <c:v>7.3</c:v>
                </c:pt>
                <c:pt idx="1692">
                  <c:v>7.5</c:v>
                </c:pt>
                <c:pt idx="1693">
                  <c:v>7.4</c:v>
                </c:pt>
                <c:pt idx="1694">
                  <c:v>7.7</c:v>
                </c:pt>
                <c:pt idx="1695">
                  <c:v>5.4</c:v>
                </c:pt>
                <c:pt idx="1696">
                  <c:v>6.7</c:v>
                </c:pt>
                <c:pt idx="1697">
                  <c:v>5.3</c:v>
                </c:pt>
                <c:pt idx="1698">
                  <c:v>5.4</c:v>
                </c:pt>
                <c:pt idx="1699">
                  <c:v>4.5999999999999996</c:v>
                </c:pt>
                <c:pt idx="1700">
                  <c:v>2.9</c:v>
                </c:pt>
                <c:pt idx="1701">
                  <c:v>5.8</c:v>
                </c:pt>
                <c:pt idx="1702">
                  <c:v>6.6</c:v>
                </c:pt>
                <c:pt idx="1703">
                  <c:v>7.6</c:v>
                </c:pt>
                <c:pt idx="1704">
                  <c:v>5.0999999999999996</c:v>
                </c:pt>
                <c:pt idx="1705">
                  <c:v>4.9000000000000004</c:v>
                </c:pt>
                <c:pt idx="1706">
                  <c:v>3.1</c:v>
                </c:pt>
                <c:pt idx="1707">
                  <c:v>7.8</c:v>
                </c:pt>
                <c:pt idx="1708">
                  <c:v>6.3</c:v>
                </c:pt>
                <c:pt idx="1709">
                  <c:v>7.1</c:v>
                </c:pt>
                <c:pt idx="1710">
                  <c:v>5.0999999999999996</c:v>
                </c:pt>
                <c:pt idx="1711">
                  <c:v>4.9000000000000004</c:v>
                </c:pt>
                <c:pt idx="1712">
                  <c:v>5.3</c:v>
                </c:pt>
                <c:pt idx="1713">
                  <c:v>7.2</c:v>
                </c:pt>
                <c:pt idx="1714">
                  <c:v>3.6</c:v>
                </c:pt>
                <c:pt idx="1715">
                  <c:v>7</c:v>
                </c:pt>
                <c:pt idx="1716">
                  <c:v>5.6</c:v>
                </c:pt>
                <c:pt idx="1717">
                  <c:v>7.7</c:v>
                </c:pt>
                <c:pt idx="1718">
                  <c:v>7.7</c:v>
                </c:pt>
                <c:pt idx="1719">
                  <c:v>7.6</c:v>
                </c:pt>
                <c:pt idx="1720">
                  <c:v>5.9</c:v>
                </c:pt>
                <c:pt idx="1721">
                  <c:v>7.5</c:v>
                </c:pt>
                <c:pt idx="1722">
                  <c:v>6.6</c:v>
                </c:pt>
                <c:pt idx="1723">
                  <c:v>7.7</c:v>
                </c:pt>
                <c:pt idx="1724">
                  <c:v>5.2</c:v>
                </c:pt>
                <c:pt idx="1725">
                  <c:v>2.1</c:v>
                </c:pt>
                <c:pt idx="1726">
                  <c:v>6.1</c:v>
                </c:pt>
                <c:pt idx="1727">
                  <c:v>6.9</c:v>
                </c:pt>
                <c:pt idx="1728">
                  <c:v>6.3</c:v>
                </c:pt>
                <c:pt idx="1729">
                  <c:v>5.9</c:v>
                </c:pt>
                <c:pt idx="1730">
                  <c:v>5.3</c:v>
                </c:pt>
                <c:pt idx="1731">
                  <c:v>5.0999999999999996</c:v>
                </c:pt>
                <c:pt idx="1732">
                  <c:v>4.7</c:v>
                </c:pt>
                <c:pt idx="1733">
                  <c:v>6.3</c:v>
                </c:pt>
                <c:pt idx="1734">
                  <c:v>4.5999999999999996</c:v>
                </c:pt>
                <c:pt idx="1735">
                  <c:v>6.7</c:v>
                </c:pt>
                <c:pt idx="1736">
                  <c:v>6.4</c:v>
                </c:pt>
                <c:pt idx="1737">
                  <c:v>7</c:v>
                </c:pt>
                <c:pt idx="1738">
                  <c:v>6.6</c:v>
                </c:pt>
                <c:pt idx="1739">
                  <c:v>7.6</c:v>
                </c:pt>
                <c:pt idx="1740">
                  <c:v>6.4</c:v>
                </c:pt>
                <c:pt idx="1741">
                  <c:v>7.3</c:v>
                </c:pt>
                <c:pt idx="1742">
                  <c:v>3.6</c:v>
                </c:pt>
                <c:pt idx="1743">
                  <c:v>5.9</c:v>
                </c:pt>
                <c:pt idx="1744">
                  <c:v>6.6</c:v>
                </c:pt>
                <c:pt idx="1745">
                  <c:v>7</c:v>
                </c:pt>
                <c:pt idx="1746">
                  <c:v>5.3</c:v>
                </c:pt>
                <c:pt idx="1747">
                  <c:v>4.3</c:v>
                </c:pt>
                <c:pt idx="1748">
                  <c:v>5.0999999999999996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6.7</c:v>
                </c:pt>
                <c:pt idx="1753">
                  <c:v>6.5</c:v>
                </c:pt>
                <c:pt idx="1754">
                  <c:v>6.6</c:v>
                </c:pt>
                <c:pt idx="1755">
                  <c:v>5.9</c:v>
                </c:pt>
                <c:pt idx="1756">
                  <c:v>6.8</c:v>
                </c:pt>
                <c:pt idx="1757">
                  <c:v>7.1</c:v>
                </c:pt>
                <c:pt idx="1758">
                  <c:v>5.2</c:v>
                </c:pt>
                <c:pt idx="1759">
                  <c:v>6.3</c:v>
                </c:pt>
                <c:pt idx="1760">
                  <c:v>6.4</c:v>
                </c:pt>
                <c:pt idx="1761">
                  <c:v>4.9000000000000004</c:v>
                </c:pt>
                <c:pt idx="1762">
                  <c:v>5.7</c:v>
                </c:pt>
                <c:pt idx="1763">
                  <c:v>5.9</c:v>
                </c:pt>
                <c:pt idx="1764">
                  <c:v>5</c:v>
                </c:pt>
                <c:pt idx="1765">
                  <c:v>3.4</c:v>
                </c:pt>
                <c:pt idx="1766">
                  <c:v>4.5</c:v>
                </c:pt>
                <c:pt idx="1767">
                  <c:v>5.3</c:v>
                </c:pt>
                <c:pt idx="1768">
                  <c:v>6.6</c:v>
                </c:pt>
                <c:pt idx="1769">
                  <c:v>6.9</c:v>
                </c:pt>
                <c:pt idx="1770">
                  <c:v>5.3</c:v>
                </c:pt>
                <c:pt idx="1771">
                  <c:v>7.4</c:v>
                </c:pt>
                <c:pt idx="1772">
                  <c:v>4.8</c:v>
                </c:pt>
                <c:pt idx="1773">
                  <c:v>6.6</c:v>
                </c:pt>
                <c:pt idx="1774">
                  <c:v>6.9</c:v>
                </c:pt>
                <c:pt idx="1775">
                  <c:v>4.8</c:v>
                </c:pt>
                <c:pt idx="1776">
                  <c:v>7.2</c:v>
                </c:pt>
                <c:pt idx="1777">
                  <c:v>6.5</c:v>
                </c:pt>
                <c:pt idx="1778">
                  <c:v>5.5</c:v>
                </c:pt>
                <c:pt idx="1779">
                  <c:v>5.4</c:v>
                </c:pt>
                <c:pt idx="1780">
                  <c:v>7.4</c:v>
                </c:pt>
                <c:pt idx="1781">
                  <c:v>6.9</c:v>
                </c:pt>
                <c:pt idx="1782">
                  <c:v>7.5</c:v>
                </c:pt>
                <c:pt idx="1783">
                  <c:v>6.5</c:v>
                </c:pt>
                <c:pt idx="1784">
                  <c:v>5.5</c:v>
                </c:pt>
                <c:pt idx="1785">
                  <c:v>6.7</c:v>
                </c:pt>
                <c:pt idx="1786">
                  <c:v>7.1</c:v>
                </c:pt>
                <c:pt idx="1787">
                  <c:v>6.2</c:v>
                </c:pt>
                <c:pt idx="1788">
                  <c:v>3.5</c:v>
                </c:pt>
                <c:pt idx="1789">
                  <c:v>6.8</c:v>
                </c:pt>
                <c:pt idx="1790">
                  <c:v>3.8</c:v>
                </c:pt>
                <c:pt idx="1791">
                  <c:v>6.4</c:v>
                </c:pt>
                <c:pt idx="1792">
                  <c:v>7</c:v>
                </c:pt>
                <c:pt idx="1793">
                  <c:v>6.2</c:v>
                </c:pt>
                <c:pt idx="1794">
                  <c:v>6.7</c:v>
                </c:pt>
                <c:pt idx="1795">
                  <c:v>5.7</c:v>
                </c:pt>
                <c:pt idx="1796">
                  <c:v>6.9</c:v>
                </c:pt>
                <c:pt idx="1797">
                  <c:v>6</c:v>
                </c:pt>
                <c:pt idx="1798">
                  <c:v>6.2</c:v>
                </c:pt>
                <c:pt idx="1799">
                  <c:v>6.9</c:v>
                </c:pt>
                <c:pt idx="1800">
                  <c:v>4.4000000000000004</c:v>
                </c:pt>
                <c:pt idx="1801">
                  <c:v>6.1</c:v>
                </c:pt>
                <c:pt idx="1802">
                  <c:v>7.6</c:v>
                </c:pt>
                <c:pt idx="1803">
                  <c:v>5.9</c:v>
                </c:pt>
                <c:pt idx="1804">
                  <c:v>5.0999999999999996</c:v>
                </c:pt>
                <c:pt idx="1805">
                  <c:v>7.2</c:v>
                </c:pt>
                <c:pt idx="1806">
                  <c:v>5.3</c:v>
                </c:pt>
                <c:pt idx="1807">
                  <c:v>5.9</c:v>
                </c:pt>
                <c:pt idx="1808">
                  <c:v>5.9</c:v>
                </c:pt>
                <c:pt idx="1809">
                  <c:v>8.1</c:v>
                </c:pt>
                <c:pt idx="1810">
                  <c:v>6</c:v>
                </c:pt>
                <c:pt idx="1811">
                  <c:v>6.4</c:v>
                </c:pt>
                <c:pt idx="1812">
                  <c:v>6.1</c:v>
                </c:pt>
                <c:pt idx="1813">
                  <c:v>6.3</c:v>
                </c:pt>
                <c:pt idx="1814">
                  <c:v>7.8</c:v>
                </c:pt>
                <c:pt idx="1815">
                  <c:v>3.9</c:v>
                </c:pt>
                <c:pt idx="1816">
                  <c:v>3.3</c:v>
                </c:pt>
                <c:pt idx="1817">
                  <c:v>7.1</c:v>
                </c:pt>
                <c:pt idx="1818">
                  <c:v>6.6</c:v>
                </c:pt>
                <c:pt idx="1819">
                  <c:v>4.3</c:v>
                </c:pt>
                <c:pt idx="1820">
                  <c:v>6.8</c:v>
                </c:pt>
                <c:pt idx="1821">
                  <c:v>4.9000000000000004</c:v>
                </c:pt>
                <c:pt idx="1822">
                  <c:v>6.2</c:v>
                </c:pt>
                <c:pt idx="1823">
                  <c:v>3.9</c:v>
                </c:pt>
                <c:pt idx="1824">
                  <c:v>7.2</c:v>
                </c:pt>
                <c:pt idx="1825">
                  <c:v>3.9</c:v>
                </c:pt>
                <c:pt idx="1826">
                  <c:v>5.0999999999999996</c:v>
                </c:pt>
                <c:pt idx="1827">
                  <c:v>6.7</c:v>
                </c:pt>
                <c:pt idx="1828">
                  <c:v>7.7</c:v>
                </c:pt>
                <c:pt idx="1829">
                  <c:v>5.7</c:v>
                </c:pt>
                <c:pt idx="1830">
                  <c:v>5.4</c:v>
                </c:pt>
                <c:pt idx="1831">
                  <c:v>3.3</c:v>
                </c:pt>
                <c:pt idx="1832">
                  <c:v>5.3</c:v>
                </c:pt>
                <c:pt idx="1833">
                  <c:v>5.9</c:v>
                </c:pt>
                <c:pt idx="1834">
                  <c:v>6.8</c:v>
                </c:pt>
                <c:pt idx="1835">
                  <c:v>5.2</c:v>
                </c:pt>
                <c:pt idx="1836">
                  <c:v>4.5999999999999996</c:v>
                </c:pt>
                <c:pt idx="1837">
                  <c:v>5.3</c:v>
                </c:pt>
                <c:pt idx="1838">
                  <c:v>2</c:v>
                </c:pt>
                <c:pt idx="1839">
                  <c:v>6.5</c:v>
                </c:pt>
                <c:pt idx="1840">
                  <c:v>5.7</c:v>
                </c:pt>
                <c:pt idx="1841">
                  <c:v>5.3</c:v>
                </c:pt>
                <c:pt idx="1842">
                  <c:v>5.8</c:v>
                </c:pt>
                <c:pt idx="1843">
                  <c:v>4.5999999999999996</c:v>
                </c:pt>
                <c:pt idx="1844">
                  <c:v>6.2</c:v>
                </c:pt>
                <c:pt idx="1845">
                  <c:v>6.4</c:v>
                </c:pt>
                <c:pt idx="1846">
                  <c:v>6.1</c:v>
                </c:pt>
                <c:pt idx="1847">
                  <c:v>4.0999999999999996</c:v>
                </c:pt>
                <c:pt idx="1848">
                  <c:v>4.7</c:v>
                </c:pt>
                <c:pt idx="1849">
                  <c:v>5.0999999999999996</c:v>
                </c:pt>
                <c:pt idx="1850">
                  <c:v>5.4</c:v>
                </c:pt>
                <c:pt idx="1851">
                  <c:v>5.8</c:v>
                </c:pt>
                <c:pt idx="1852">
                  <c:v>7.7</c:v>
                </c:pt>
                <c:pt idx="1853">
                  <c:v>4.3</c:v>
                </c:pt>
                <c:pt idx="1854">
                  <c:v>6</c:v>
                </c:pt>
                <c:pt idx="1855">
                  <c:v>6.1</c:v>
                </c:pt>
                <c:pt idx="1856">
                  <c:v>4.9000000000000004</c:v>
                </c:pt>
                <c:pt idx="1857">
                  <c:v>6.2</c:v>
                </c:pt>
                <c:pt idx="1858">
                  <c:v>6.5</c:v>
                </c:pt>
                <c:pt idx="1859">
                  <c:v>5.0999999999999996</c:v>
                </c:pt>
                <c:pt idx="1860">
                  <c:v>6.7</c:v>
                </c:pt>
                <c:pt idx="1861">
                  <c:v>2.2000000000000002</c:v>
                </c:pt>
                <c:pt idx="1862">
                  <c:v>6.1</c:v>
                </c:pt>
                <c:pt idx="1863">
                  <c:v>7</c:v>
                </c:pt>
                <c:pt idx="1864">
                  <c:v>5.4</c:v>
                </c:pt>
                <c:pt idx="1865">
                  <c:v>6.5</c:v>
                </c:pt>
                <c:pt idx="1866">
                  <c:v>6.2</c:v>
                </c:pt>
                <c:pt idx="1867">
                  <c:v>6.8</c:v>
                </c:pt>
                <c:pt idx="1868">
                  <c:v>6.4</c:v>
                </c:pt>
                <c:pt idx="1869">
                  <c:v>6.8</c:v>
                </c:pt>
                <c:pt idx="1870">
                  <c:v>7</c:v>
                </c:pt>
                <c:pt idx="1871">
                  <c:v>5.5</c:v>
                </c:pt>
                <c:pt idx="1872">
                  <c:v>5.5</c:v>
                </c:pt>
                <c:pt idx="1873">
                  <c:v>6.3</c:v>
                </c:pt>
                <c:pt idx="1874">
                  <c:v>7.7</c:v>
                </c:pt>
                <c:pt idx="1875">
                  <c:v>5.3</c:v>
                </c:pt>
                <c:pt idx="1876">
                  <c:v>5.9</c:v>
                </c:pt>
                <c:pt idx="1877">
                  <c:v>7</c:v>
                </c:pt>
                <c:pt idx="1878">
                  <c:v>7.2</c:v>
                </c:pt>
                <c:pt idx="1879">
                  <c:v>2.2999999999999998</c:v>
                </c:pt>
                <c:pt idx="1880">
                  <c:v>6.8</c:v>
                </c:pt>
                <c:pt idx="1881">
                  <c:v>6.8</c:v>
                </c:pt>
                <c:pt idx="1882">
                  <c:v>6.6</c:v>
                </c:pt>
                <c:pt idx="1883">
                  <c:v>5.6</c:v>
                </c:pt>
                <c:pt idx="1884">
                  <c:v>5.4</c:v>
                </c:pt>
                <c:pt idx="1885">
                  <c:v>7.8</c:v>
                </c:pt>
                <c:pt idx="1886">
                  <c:v>6.7</c:v>
                </c:pt>
                <c:pt idx="1887">
                  <c:v>5.4</c:v>
                </c:pt>
                <c:pt idx="1888">
                  <c:v>5.6</c:v>
                </c:pt>
                <c:pt idx="1889">
                  <c:v>4.0999999999999996</c:v>
                </c:pt>
                <c:pt idx="1890">
                  <c:v>4.5999999999999996</c:v>
                </c:pt>
                <c:pt idx="1891">
                  <c:v>6.4</c:v>
                </c:pt>
                <c:pt idx="1892">
                  <c:v>6.6</c:v>
                </c:pt>
                <c:pt idx="1893">
                  <c:v>5.0999999999999996</c:v>
                </c:pt>
                <c:pt idx="1894">
                  <c:v>6.4</c:v>
                </c:pt>
                <c:pt idx="1895">
                  <c:v>5.8</c:v>
                </c:pt>
                <c:pt idx="1896">
                  <c:v>5.2</c:v>
                </c:pt>
                <c:pt idx="1897">
                  <c:v>5.3</c:v>
                </c:pt>
                <c:pt idx="1898">
                  <c:v>7.3</c:v>
                </c:pt>
                <c:pt idx="1899">
                  <c:v>5.2</c:v>
                </c:pt>
                <c:pt idx="1900">
                  <c:v>4.9000000000000004</c:v>
                </c:pt>
                <c:pt idx="1901">
                  <c:v>6.7</c:v>
                </c:pt>
                <c:pt idx="1902">
                  <c:v>5.8</c:v>
                </c:pt>
                <c:pt idx="1903">
                  <c:v>6.5</c:v>
                </c:pt>
                <c:pt idx="1904">
                  <c:v>3.2</c:v>
                </c:pt>
                <c:pt idx="1905">
                  <c:v>5.8</c:v>
                </c:pt>
                <c:pt idx="1906">
                  <c:v>5.6</c:v>
                </c:pt>
                <c:pt idx="1907">
                  <c:v>7.1</c:v>
                </c:pt>
                <c:pt idx="1908">
                  <c:v>5.9</c:v>
                </c:pt>
                <c:pt idx="1909">
                  <c:v>5.3</c:v>
                </c:pt>
                <c:pt idx="1910">
                  <c:v>7.2</c:v>
                </c:pt>
                <c:pt idx="1911">
                  <c:v>5.6</c:v>
                </c:pt>
                <c:pt idx="1912">
                  <c:v>5.6</c:v>
                </c:pt>
                <c:pt idx="1913">
                  <c:v>5.6</c:v>
                </c:pt>
                <c:pt idx="1914">
                  <c:v>5.9</c:v>
                </c:pt>
                <c:pt idx="1915">
                  <c:v>5</c:v>
                </c:pt>
                <c:pt idx="1916">
                  <c:v>7</c:v>
                </c:pt>
                <c:pt idx="1917">
                  <c:v>6.6</c:v>
                </c:pt>
                <c:pt idx="1918">
                  <c:v>6.1</c:v>
                </c:pt>
                <c:pt idx="1919">
                  <c:v>6</c:v>
                </c:pt>
                <c:pt idx="1920">
                  <c:v>7.4</c:v>
                </c:pt>
                <c:pt idx="1921">
                  <c:v>5.6</c:v>
                </c:pt>
                <c:pt idx="1922">
                  <c:v>6.9</c:v>
                </c:pt>
                <c:pt idx="1923">
                  <c:v>6.3</c:v>
                </c:pt>
                <c:pt idx="1924">
                  <c:v>5.4</c:v>
                </c:pt>
                <c:pt idx="1925">
                  <c:v>4.7</c:v>
                </c:pt>
                <c:pt idx="1926">
                  <c:v>6.7</c:v>
                </c:pt>
                <c:pt idx="1927">
                  <c:v>7</c:v>
                </c:pt>
                <c:pt idx="1928">
                  <c:v>7.5</c:v>
                </c:pt>
                <c:pt idx="1929">
                  <c:v>6.2</c:v>
                </c:pt>
                <c:pt idx="1930">
                  <c:v>5.8</c:v>
                </c:pt>
                <c:pt idx="1931">
                  <c:v>6.4</c:v>
                </c:pt>
                <c:pt idx="1932">
                  <c:v>6.7</c:v>
                </c:pt>
                <c:pt idx="1933">
                  <c:v>5.9</c:v>
                </c:pt>
                <c:pt idx="1934">
                  <c:v>6.7</c:v>
                </c:pt>
                <c:pt idx="1935">
                  <c:v>6.1</c:v>
                </c:pt>
                <c:pt idx="1936">
                  <c:v>5.3</c:v>
                </c:pt>
                <c:pt idx="1937">
                  <c:v>6.8</c:v>
                </c:pt>
                <c:pt idx="1938">
                  <c:v>7.4</c:v>
                </c:pt>
                <c:pt idx="1939">
                  <c:v>6</c:v>
                </c:pt>
                <c:pt idx="1940">
                  <c:v>7.3</c:v>
                </c:pt>
                <c:pt idx="1941">
                  <c:v>5.4</c:v>
                </c:pt>
                <c:pt idx="1942">
                  <c:v>6.5</c:v>
                </c:pt>
                <c:pt idx="1943">
                  <c:v>6.8</c:v>
                </c:pt>
                <c:pt idx="1944">
                  <c:v>4.5</c:v>
                </c:pt>
                <c:pt idx="1945">
                  <c:v>5</c:v>
                </c:pt>
                <c:pt idx="1946">
                  <c:v>6.5</c:v>
                </c:pt>
                <c:pt idx="1947">
                  <c:v>6.6</c:v>
                </c:pt>
                <c:pt idx="1948">
                  <c:v>7.1</c:v>
                </c:pt>
                <c:pt idx="1949">
                  <c:v>7.2</c:v>
                </c:pt>
                <c:pt idx="1950">
                  <c:v>6.9</c:v>
                </c:pt>
                <c:pt idx="1951">
                  <c:v>2.5</c:v>
                </c:pt>
                <c:pt idx="1952">
                  <c:v>5.7</c:v>
                </c:pt>
                <c:pt idx="1953">
                  <c:v>4.9000000000000004</c:v>
                </c:pt>
                <c:pt idx="1954">
                  <c:v>6.7</c:v>
                </c:pt>
                <c:pt idx="1955">
                  <c:v>3.3</c:v>
                </c:pt>
                <c:pt idx="1956">
                  <c:v>7</c:v>
                </c:pt>
                <c:pt idx="1957">
                  <c:v>7.4</c:v>
                </c:pt>
                <c:pt idx="1958">
                  <c:v>6.8</c:v>
                </c:pt>
                <c:pt idx="1959">
                  <c:v>6.8</c:v>
                </c:pt>
                <c:pt idx="1960">
                  <c:v>7</c:v>
                </c:pt>
                <c:pt idx="1961">
                  <c:v>6.5</c:v>
                </c:pt>
                <c:pt idx="1962">
                  <c:v>6.9</c:v>
                </c:pt>
                <c:pt idx="1963">
                  <c:v>6.4</c:v>
                </c:pt>
                <c:pt idx="1964">
                  <c:v>6.1</c:v>
                </c:pt>
                <c:pt idx="1965">
                  <c:v>7.3</c:v>
                </c:pt>
                <c:pt idx="1966">
                  <c:v>7.3</c:v>
                </c:pt>
                <c:pt idx="1967">
                  <c:v>6.5</c:v>
                </c:pt>
                <c:pt idx="1968">
                  <c:v>4.3</c:v>
                </c:pt>
                <c:pt idx="1969">
                  <c:v>6.7</c:v>
                </c:pt>
                <c:pt idx="1970">
                  <c:v>6.7</c:v>
                </c:pt>
                <c:pt idx="1971">
                  <c:v>7</c:v>
                </c:pt>
                <c:pt idx="1972">
                  <c:v>6.6</c:v>
                </c:pt>
                <c:pt idx="1973">
                  <c:v>3.3</c:v>
                </c:pt>
                <c:pt idx="1974">
                  <c:v>6.4</c:v>
                </c:pt>
                <c:pt idx="1975">
                  <c:v>5.6</c:v>
                </c:pt>
                <c:pt idx="1976">
                  <c:v>6.1</c:v>
                </c:pt>
                <c:pt idx="1977">
                  <c:v>6.3</c:v>
                </c:pt>
                <c:pt idx="1978">
                  <c:v>6.3</c:v>
                </c:pt>
                <c:pt idx="1979">
                  <c:v>5.5</c:v>
                </c:pt>
                <c:pt idx="1980">
                  <c:v>6.9</c:v>
                </c:pt>
                <c:pt idx="1981">
                  <c:v>5.6</c:v>
                </c:pt>
                <c:pt idx="1982">
                  <c:v>6.4</c:v>
                </c:pt>
                <c:pt idx="1983">
                  <c:v>4.2</c:v>
                </c:pt>
                <c:pt idx="1984">
                  <c:v>7.1</c:v>
                </c:pt>
                <c:pt idx="1985">
                  <c:v>6.3</c:v>
                </c:pt>
                <c:pt idx="1986">
                  <c:v>3.1</c:v>
                </c:pt>
                <c:pt idx="1987">
                  <c:v>6.1</c:v>
                </c:pt>
                <c:pt idx="1988">
                  <c:v>5.0999999999999996</c:v>
                </c:pt>
                <c:pt idx="1989">
                  <c:v>7.2</c:v>
                </c:pt>
                <c:pt idx="1990">
                  <c:v>7.1</c:v>
                </c:pt>
                <c:pt idx="1991">
                  <c:v>7.1</c:v>
                </c:pt>
                <c:pt idx="1992">
                  <c:v>5.9</c:v>
                </c:pt>
                <c:pt idx="1993">
                  <c:v>6.9</c:v>
                </c:pt>
                <c:pt idx="1994">
                  <c:v>7.5</c:v>
                </c:pt>
                <c:pt idx="1995">
                  <c:v>7.4</c:v>
                </c:pt>
                <c:pt idx="1996">
                  <c:v>5.6</c:v>
                </c:pt>
                <c:pt idx="1997">
                  <c:v>6.3</c:v>
                </c:pt>
                <c:pt idx="1998">
                  <c:v>5.5</c:v>
                </c:pt>
                <c:pt idx="1999">
                  <c:v>5.3</c:v>
                </c:pt>
                <c:pt idx="2000">
                  <c:v>6.2</c:v>
                </c:pt>
                <c:pt idx="2001">
                  <c:v>6.1</c:v>
                </c:pt>
                <c:pt idx="2002">
                  <c:v>5.5</c:v>
                </c:pt>
                <c:pt idx="2003">
                  <c:v>4.3</c:v>
                </c:pt>
                <c:pt idx="2004">
                  <c:v>5.3</c:v>
                </c:pt>
                <c:pt idx="2005">
                  <c:v>7.5</c:v>
                </c:pt>
                <c:pt idx="2006">
                  <c:v>5.4</c:v>
                </c:pt>
                <c:pt idx="2007">
                  <c:v>5.9</c:v>
                </c:pt>
                <c:pt idx="2008">
                  <c:v>5.9</c:v>
                </c:pt>
                <c:pt idx="2009">
                  <c:v>6</c:v>
                </c:pt>
                <c:pt idx="2010">
                  <c:v>6.1</c:v>
                </c:pt>
                <c:pt idx="2011">
                  <c:v>6.8</c:v>
                </c:pt>
                <c:pt idx="2012">
                  <c:v>6.1</c:v>
                </c:pt>
                <c:pt idx="2013">
                  <c:v>7.6</c:v>
                </c:pt>
                <c:pt idx="2014">
                  <c:v>7.4</c:v>
                </c:pt>
                <c:pt idx="2015">
                  <c:v>6.1</c:v>
                </c:pt>
                <c:pt idx="2016">
                  <c:v>5.6</c:v>
                </c:pt>
                <c:pt idx="2017">
                  <c:v>6.6</c:v>
                </c:pt>
                <c:pt idx="2018">
                  <c:v>4.4000000000000004</c:v>
                </c:pt>
                <c:pt idx="2019">
                  <c:v>6.7</c:v>
                </c:pt>
                <c:pt idx="2020">
                  <c:v>5.5</c:v>
                </c:pt>
                <c:pt idx="2021">
                  <c:v>6.1</c:v>
                </c:pt>
                <c:pt idx="2022">
                  <c:v>6.3</c:v>
                </c:pt>
                <c:pt idx="2023">
                  <c:v>5.4</c:v>
                </c:pt>
                <c:pt idx="2024">
                  <c:v>6.9</c:v>
                </c:pt>
                <c:pt idx="2025">
                  <c:v>6.3</c:v>
                </c:pt>
                <c:pt idx="2026">
                  <c:v>6.4</c:v>
                </c:pt>
                <c:pt idx="2027">
                  <c:v>6.3</c:v>
                </c:pt>
                <c:pt idx="2028">
                  <c:v>6.8</c:v>
                </c:pt>
                <c:pt idx="2029">
                  <c:v>4.8</c:v>
                </c:pt>
                <c:pt idx="2030">
                  <c:v>6</c:v>
                </c:pt>
                <c:pt idx="2031">
                  <c:v>6.1</c:v>
                </c:pt>
                <c:pt idx="2032">
                  <c:v>6.8</c:v>
                </c:pt>
                <c:pt idx="2033">
                  <c:v>4.5999999999999996</c:v>
                </c:pt>
                <c:pt idx="2034">
                  <c:v>5.2</c:v>
                </c:pt>
                <c:pt idx="2035">
                  <c:v>5</c:v>
                </c:pt>
                <c:pt idx="2036">
                  <c:v>6.6</c:v>
                </c:pt>
                <c:pt idx="2037">
                  <c:v>7.4</c:v>
                </c:pt>
                <c:pt idx="2038">
                  <c:v>4.8</c:v>
                </c:pt>
                <c:pt idx="2039">
                  <c:v>4.9000000000000004</c:v>
                </c:pt>
                <c:pt idx="2040">
                  <c:v>5.0999999999999996</c:v>
                </c:pt>
                <c:pt idx="2041">
                  <c:v>7.1</c:v>
                </c:pt>
                <c:pt idx="2042">
                  <c:v>7</c:v>
                </c:pt>
                <c:pt idx="2043">
                  <c:v>5.0999999999999996</c:v>
                </c:pt>
                <c:pt idx="2044">
                  <c:v>6.5</c:v>
                </c:pt>
                <c:pt idx="2045">
                  <c:v>5.9</c:v>
                </c:pt>
                <c:pt idx="2046">
                  <c:v>5.9</c:v>
                </c:pt>
                <c:pt idx="2047">
                  <c:v>5.7</c:v>
                </c:pt>
                <c:pt idx="2048">
                  <c:v>3</c:v>
                </c:pt>
                <c:pt idx="2049">
                  <c:v>6.1</c:v>
                </c:pt>
                <c:pt idx="2050">
                  <c:v>5.8</c:v>
                </c:pt>
                <c:pt idx="2051">
                  <c:v>5.3</c:v>
                </c:pt>
                <c:pt idx="2052">
                  <c:v>8</c:v>
                </c:pt>
                <c:pt idx="2053">
                  <c:v>6.6</c:v>
                </c:pt>
                <c:pt idx="2054">
                  <c:v>6.8</c:v>
                </c:pt>
                <c:pt idx="2055">
                  <c:v>7.3</c:v>
                </c:pt>
                <c:pt idx="2056">
                  <c:v>6.8</c:v>
                </c:pt>
                <c:pt idx="2057">
                  <c:v>5.3</c:v>
                </c:pt>
                <c:pt idx="2058">
                  <c:v>6.4</c:v>
                </c:pt>
                <c:pt idx="2059">
                  <c:v>4.7</c:v>
                </c:pt>
                <c:pt idx="2060">
                  <c:v>7</c:v>
                </c:pt>
                <c:pt idx="2061">
                  <c:v>5.5</c:v>
                </c:pt>
                <c:pt idx="2062">
                  <c:v>6.4</c:v>
                </c:pt>
                <c:pt idx="2063">
                  <c:v>7.7</c:v>
                </c:pt>
                <c:pt idx="2064">
                  <c:v>4.7</c:v>
                </c:pt>
                <c:pt idx="2065">
                  <c:v>6.1</c:v>
                </c:pt>
                <c:pt idx="2066">
                  <c:v>6.7</c:v>
                </c:pt>
                <c:pt idx="2067">
                  <c:v>6.7</c:v>
                </c:pt>
                <c:pt idx="2068">
                  <c:v>6.5</c:v>
                </c:pt>
                <c:pt idx="2069">
                  <c:v>6</c:v>
                </c:pt>
                <c:pt idx="2070">
                  <c:v>6.2</c:v>
                </c:pt>
                <c:pt idx="2071">
                  <c:v>7.2</c:v>
                </c:pt>
                <c:pt idx="2072">
                  <c:v>5.7</c:v>
                </c:pt>
                <c:pt idx="2073">
                  <c:v>5.9</c:v>
                </c:pt>
                <c:pt idx="2074">
                  <c:v>6.3</c:v>
                </c:pt>
                <c:pt idx="2075">
                  <c:v>5.4</c:v>
                </c:pt>
                <c:pt idx="2076">
                  <c:v>6.3</c:v>
                </c:pt>
                <c:pt idx="2077">
                  <c:v>5.7</c:v>
                </c:pt>
                <c:pt idx="2078">
                  <c:v>5.7</c:v>
                </c:pt>
                <c:pt idx="2079">
                  <c:v>6.4</c:v>
                </c:pt>
                <c:pt idx="2080">
                  <c:v>6.6</c:v>
                </c:pt>
                <c:pt idx="2081">
                  <c:v>3.6</c:v>
                </c:pt>
                <c:pt idx="2082">
                  <c:v>7.1</c:v>
                </c:pt>
                <c:pt idx="2083">
                  <c:v>7.3</c:v>
                </c:pt>
                <c:pt idx="2084">
                  <c:v>7.1</c:v>
                </c:pt>
                <c:pt idx="2085">
                  <c:v>4.9000000000000004</c:v>
                </c:pt>
                <c:pt idx="2086">
                  <c:v>8</c:v>
                </c:pt>
                <c:pt idx="2087">
                  <c:v>6.2</c:v>
                </c:pt>
                <c:pt idx="2088">
                  <c:v>5.9</c:v>
                </c:pt>
                <c:pt idx="2089">
                  <c:v>6.4</c:v>
                </c:pt>
                <c:pt idx="2090">
                  <c:v>3.6</c:v>
                </c:pt>
                <c:pt idx="2091">
                  <c:v>6.4</c:v>
                </c:pt>
                <c:pt idx="2092">
                  <c:v>7.2</c:v>
                </c:pt>
                <c:pt idx="2093">
                  <c:v>5.5</c:v>
                </c:pt>
                <c:pt idx="2094">
                  <c:v>4.5</c:v>
                </c:pt>
                <c:pt idx="2095">
                  <c:v>6.3</c:v>
                </c:pt>
                <c:pt idx="2096">
                  <c:v>5.9</c:v>
                </c:pt>
                <c:pt idx="2097">
                  <c:v>5.6</c:v>
                </c:pt>
                <c:pt idx="2098">
                  <c:v>7.1</c:v>
                </c:pt>
                <c:pt idx="2099">
                  <c:v>6.7</c:v>
                </c:pt>
                <c:pt idx="2100">
                  <c:v>6.6</c:v>
                </c:pt>
                <c:pt idx="2101">
                  <c:v>6.1</c:v>
                </c:pt>
                <c:pt idx="2102">
                  <c:v>6.3</c:v>
                </c:pt>
                <c:pt idx="2103">
                  <c:v>6.8</c:v>
                </c:pt>
                <c:pt idx="2104">
                  <c:v>4.7</c:v>
                </c:pt>
                <c:pt idx="2105">
                  <c:v>5.6</c:v>
                </c:pt>
                <c:pt idx="2106">
                  <c:v>8.1</c:v>
                </c:pt>
                <c:pt idx="2107">
                  <c:v>5.4</c:v>
                </c:pt>
                <c:pt idx="2108">
                  <c:v>5.7</c:v>
                </c:pt>
                <c:pt idx="2109">
                  <c:v>6.4</c:v>
                </c:pt>
                <c:pt idx="2110">
                  <c:v>5.7</c:v>
                </c:pt>
                <c:pt idx="2111">
                  <c:v>6.5</c:v>
                </c:pt>
                <c:pt idx="2112">
                  <c:v>7.2</c:v>
                </c:pt>
                <c:pt idx="2113">
                  <c:v>7.9</c:v>
                </c:pt>
                <c:pt idx="2114">
                  <c:v>5.8</c:v>
                </c:pt>
                <c:pt idx="2115">
                  <c:v>5.5</c:v>
                </c:pt>
                <c:pt idx="2116">
                  <c:v>7.7</c:v>
                </c:pt>
                <c:pt idx="2117">
                  <c:v>6.9</c:v>
                </c:pt>
                <c:pt idx="2118">
                  <c:v>7</c:v>
                </c:pt>
                <c:pt idx="2119">
                  <c:v>6.5</c:v>
                </c:pt>
                <c:pt idx="2120">
                  <c:v>6.1</c:v>
                </c:pt>
                <c:pt idx="2121">
                  <c:v>6.4</c:v>
                </c:pt>
                <c:pt idx="2122">
                  <c:v>6.5</c:v>
                </c:pt>
                <c:pt idx="2123">
                  <c:v>6</c:v>
                </c:pt>
                <c:pt idx="2124">
                  <c:v>6.6</c:v>
                </c:pt>
                <c:pt idx="2125">
                  <c:v>6.1</c:v>
                </c:pt>
                <c:pt idx="2126">
                  <c:v>5.5</c:v>
                </c:pt>
                <c:pt idx="2127">
                  <c:v>6.1</c:v>
                </c:pt>
                <c:pt idx="2128">
                  <c:v>6.1</c:v>
                </c:pt>
                <c:pt idx="2129">
                  <c:v>6.6</c:v>
                </c:pt>
                <c:pt idx="2130">
                  <c:v>6.4</c:v>
                </c:pt>
                <c:pt idx="2131">
                  <c:v>5.9</c:v>
                </c:pt>
                <c:pt idx="2132">
                  <c:v>5.7</c:v>
                </c:pt>
                <c:pt idx="2133">
                  <c:v>6.6</c:v>
                </c:pt>
                <c:pt idx="2134">
                  <c:v>6.3</c:v>
                </c:pt>
                <c:pt idx="2135">
                  <c:v>6.4</c:v>
                </c:pt>
                <c:pt idx="2136">
                  <c:v>7.8</c:v>
                </c:pt>
                <c:pt idx="2137">
                  <c:v>7.7</c:v>
                </c:pt>
                <c:pt idx="2138">
                  <c:v>6.6</c:v>
                </c:pt>
                <c:pt idx="2139">
                  <c:v>5.7</c:v>
                </c:pt>
                <c:pt idx="2140">
                  <c:v>7.6</c:v>
                </c:pt>
                <c:pt idx="2141">
                  <c:v>6.7</c:v>
                </c:pt>
                <c:pt idx="2142">
                  <c:v>7.3</c:v>
                </c:pt>
                <c:pt idx="2143">
                  <c:v>6.3</c:v>
                </c:pt>
                <c:pt idx="2144">
                  <c:v>6</c:v>
                </c:pt>
                <c:pt idx="2145">
                  <c:v>4.2</c:v>
                </c:pt>
                <c:pt idx="2146">
                  <c:v>5.3</c:v>
                </c:pt>
                <c:pt idx="2147">
                  <c:v>6.2</c:v>
                </c:pt>
                <c:pt idx="2148">
                  <c:v>6.9</c:v>
                </c:pt>
                <c:pt idx="2149">
                  <c:v>6</c:v>
                </c:pt>
                <c:pt idx="2150">
                  <c:v>5.8</c:v>
                </c:pt>
                <c:pt idx="2151">
                  <c:v>5.8</c:v>
                </c:pt>
                <c:pt idx="2152">
                  <c:v>6.8</c:v>
                </c:pt>
                <c:pt idx="2153">
                  <c:v>7.3</c:v>
                </c:pt>
                <c:pt idx="2154">
                  <c:v>6.5</c:v>
                </c:pt>
                <c:pt idx="2155">
                  <c:v>6.2</c:v>
                </c:pt>
                <c:pt idx="2156">
                  <c:v>6.4</c:v>
                </c:pt>
                <c:pt idx="2157">
                  <c:v>6.6</c:v>
                </c:pt>
                <c:pt idx="2158">
                  <c:v>6.5</c:v>
                </c:pt>
                <c:pt idx="2159">
                  <c:v>6.7</c:v>
                </c:pt>
                <c:pt idx="2160">
                  <c:v>5.4</c:v>
                </c:pt>
                <c:pt idx="2161">
                  <c:v>5.2</c:v>
                </c:pt>
                <c:pt idx="2162">
                  <c:v>4.8</c:v>
                </c:pt>
                <c:pt idx="2163">
                  <c:v>6</c:v>
                </c:pt>
                <c:pt idx="2164">
                  <c:v>6.2</c:v>
                </c:pt>
                <c:pt idx="2165">
                  <c:v>6.9</c:v>
                </c:pt>
                <c:pt idx="2166">
                  <c:v>6.3</c:v>
                </c:pt>
                <c:pt idx="2167">
                  <c:v>6.7</c:v>
                </c:pt>
                <c:pt idx="2168">
                  <c:v>6.3</c:v>
                </c:pt>
                <c:pt idx="2169">
                  <c:v>4.7</c:v>
                </c:pt>
                <c:pt idx="2170">
                  <c:v>7.3</c:v>
                </c:pt>
                <c:pt idx="2171">
                  <c:v>7.3</c:v>
                </c:pt>
                <c:pt idx="2172">
                  <c:v>5.5</c:v>
                </c:pt>
                <c:pt idx="2173">
                  <c:v>7.5</c:v>
                </c:pt>
                <c:pt idx="2174">
                  <c:v>6.6</c:v>
                </c:pt>
                <c:pt idx="2175">
                  <c:v>5.3</c:v>
                </c:pt>
                <c:pt idx="2176">
                  <c:v>7.6</c:v>
                </c:pt>
                <c:pt idx="2177">
                  <c:v>5.8</c:v>
                </c:pt>
                <c:pt idx="2178">
                  <c:v>7.1</c:v>
                </c:pt>
                <c:pt idx="2179">
                  <c:v>4.9000000000000004</c:v>
                </c:pt>
                <c:pt idx="2180">
                  <c:v>6.3</c:v>
                </c:pt>
                <c:pt idx="2181">
                  <c:v>6.2</c:v>
                </c:pt>
                <c:pt idx="2182">
                  <c:v>6.8</c:v>
                </c:pt>
                <c:pt idx="2183">
                  <c:v>6.3</c:v>
                </c:pt>
                <c:pt idx="2184">
                  <c:v>6.2</c:v>
                </c:pt>
                <c:pt idx="2185">
                  <c:v>8.1</c:v>
                </c:pt>
                <c:pt idx="2186">
                  <c:v>7.4</c:v>
                </c:pt>
                <c:pt idx="2187">
                  <c:v>5.2</c:v>
                </c:pt>
                <c:pt idx="2188">
                  <c:v>6.6</c:v>
                </c:pt>
                <c:pt idx="2189">
                  <c:v>7</c:v>
                </c:pt>
                <c:pt idx="2190">
                  <c:v>5.7</c:v>
                </c:pt>
                <c:pt idx="2191">
                  <c:v>5.3</c:v>
                </c:pt>
                <c:pt idx="2192">
                  <c:v>7.1</c:v>
                </c:pt>
                <c:pt idx="2193">
                  <c:v>7.4</c:v>
                </c:pt>
                <c:pt idx="2194">
                  <c:v>6.6</c:v>
                </c:pt>
                <c:pt idx="2195">
                  <c:v>6.4</c:v>
                </c:pt>
                <c:pt idx="2196">
                  <c:v>6.2</c:v>
                </c:pt>
                <c:pt idx="2197">
                  <c:v>6.9</c:v>
                </c:pt>
                <c:pt idx="2198">
                  <c:v>6.5</c:v>
                </c:pt>
                <c:pt idx="2199">
                  <c:v>5.8</c:v>
                </c:pt>
                <c:pt idx="2200">
                  <c:v>5.5</c:v>
                </c:pt>
                <c:pt idx="2201">
                  <c:v>6.2</c:v>
                </c:pt>
                <c:pt idx="2202">
                  <c:v>6.7</c:v>
                </c:pt>
                <c:pt idx="2203">
                  <c:v>6.3</c:v>
                </c:pt>
                <c:pt idx="2204">
                  <c:v>6.1</c:v>
                </c:pt>
                <c:pt idx="2205">
                  <c:v>5.4</c:v>
                </c:pt>
                <c:pt idx="2206">
                  <c:v>7.1</c:v>
                </c:pt>
                <c:pt idx="2207">
                  <c:v>6.4</c:v>
                </c:pt>
                <c:pt idx="2208">
                  <c:v>8.3000000000000007</c:v>
                </c:pt>
                <c:pt idx="2209">
                  <c:v>5.3</c:v>
                </c:pt>
                <c:pt idx="2210">
                  <c:v>7.1</c:v>
                </c:pt>
                <c:pt idx="2211">
                  <c:v>6.1</c:v>
                </c:pt>
                <c:pt idx="2212">
                  <c:v>6.2</c:v>
                </c:pt>
                <c:pt idx="2213">
                  <c:v>5.6</c:v>
                </c:pt>
                <c:pt idx="2214">
                  <c:v>5.5</c:v>
                </c:pt>
                <c:pt idx="2215">
                  <c:v>5.8</c:v>
                </c:pt>
                <c:pt idx="2216">
                  <c:v>4.4000000000000004</c:v>
                </c:pt>
                <c:pt idx="2217">
                  <c:v>5.7</c:v>
                </c:pt>
                <c:pt idx="2218">
                  <c:v>6.8</c:v>
                </c:pt>
                <c:pt idx="2219">
                  <c:v>6.8</c:v>
                </c:pt>
                <c:pt idx="2220">
                  <c:v>5.4</c:v>
                </c:pt>
                <c:pt idx="2221">
                  <c:v>7.2</c:v>
                </c:pt>
                <c:pt idx="2222">
                  <c:v>6.5</c:v>
                </c:pt>
                <c:pt idx="2223">
                  <c:v>5.5</c:v>
                </c:pt>
                <c:pt idx="2224">
                  <c:v>6.4</c:v>
                </c:pt>
                <c:pt idx="2225">
                  <c:v>6.6</c:v>
                </c:pt>
                <c:pt idx="2226">
                  <c:v>6.9</c:v>
                </c:pt>
                <c:pt idx="2227">
                  <c:v>5.9</c:v>
                </c:pt>
                <c:pt idx="2228">
                  <c:v>7.1</c:v>
                </c:pt>
                <c:pt idx="2229">
                  <c:v>6.6</c:v>
                </c:pt>
                <c:pt idx="2230">
                  <c:v>6.5</c:v>
                </c:pt>
                <c:pt idx="2231">
                  <c:v>5.2</c:v>
                </c:pt>
                <c:pt idx="2232">
                  <c:v>5</c:v>
                </c:pt>
                <c:pt idx="2233">
                  <c:v>5.0999999999999996</c:v>
                </c:pt>
                <c:pt idx="2234">
                  <c:v>6.2</c:v>
                </c:pt>
                <c:pt idx="2235">
                  <c:v>6.3</c:v>
                </c:pt>
                <c:pt idx="2236">
                  <c:v>5.2</c:v>
                </c:pt>
                <c:pt idx="2237">
                  <c:v>6.1</c:v>
                </c:pt>
                <c:pt idx="2238">
                  <c:v>5.7</c:v>
                </c:pt>
                <c:pt idx="2239">
                  <c:v>7.5</c:v>
                </c:pt>
                <c:pt idx="2240">
                  <c:v>6.4</c:v>
                </c:pt>
                <c:pt idx="2241">
                  <c:v>6.6</c:v>
                </c:pt>
                <c:pt idx="2242">
                  <c:v>5.8</c:v>
                </c:pt>
                <c:pt idx="2243">
                  <c:v>5.8</c:v>
                </c:pt>
                <c:pt idx="2244">
                  <c:v>7</c:v>
                </c:pt>
                <c:pt idx="2245">
                  <c:v>5.7</c:v>
                </c:pt>
                <c:pt idx="2246">
                  <c:v>6.4</c:v>
                </c:pt>
                <c:pt idx="2247">
                  <c:v>7.1</c:v>
                </c:pt>
                <c:pt idx="2248">
                  <c:v>6.4</c:v>
                </c:pt>
                <c:pt idx="2249">
                  <c:v>6.3</c:v>
                </c:pt>
                <c:pt idx="2250">
                  <c:v>7.2</c:v>
                </c:pt>
                <c:pt idx="2251">
                  <c:v>6.4</c:v>
                </c:pt>
                <c:pt idx="2252">
                  <c:v>6.9</c:v>
                </c:pt>
                <c:pt idx="2253">
                  <c:v>7.4</c:v>
                </c:pt>
                <c:pt idx="2254">
                  <c:v>6.8</c:v>
                </c:pt>
                <c:pt idx="2255">
                  <c:v>6.3</c:v>
                </c:pt>
                <c:pt idx="2256">
                  <c:v>6.1</c:v>
                </c:pt>
                <c:pt idx="2257">
                  <c:v>6.8</c:v>
                </c:pt>
                <c:pt idx="2258">
                  <c:v>6.9</c:v>
                </c:pt>
                <c:pt idx="2259">
                  <c:v>5.8</c:v>
                </c:pt>
                <c:pt idx="2260">
                  <c:v>6.3</c:v>
                </c:pt>
                <c:pt idx="2261">
                  <c:v>5.7</c:v>
                </c:pt>
                <c:pt idx="2262">
                  <c:v>7.1</c:v>
                </c:pt>
                <c:pt idx="2263">
                  <c:v>6.2</c:v>
                </c:pt>
                <c:pt idx="2264">
                  <c:v>6.9</c:v>
                </c:pt>
                <c:pt idx="2265">
                  <c:v>5.7</c:v>
                </c:pt>
                <c:pt idx="2266">
                  <c:v>6.8</c:v>
                </c:pt>
                <c:pt idx="2267">
                  <c:v>6.4</c:v>
                </c:pt>
                <c:pt idx="2268">
                  <c:v>6</c:v>
                </c:pt>
                <c:pt idx="2269">
                  <c:v>6.7</c:v>
                </c:pt>
                <c:pt idx="2270">
                  <c:v>8</c:v>
                </c:pt>
                <c:pt idx="2271">
                  <c:v>6.6</c:v>
                </c:pt>
                <c:pt idx="2272">
                  <c:v>5.7</c:v>
                </c:pt>
                <c:pt idx="2273">
                  <c:v>5.5</c:v>
                </c:pt>
                <c:pt idx="2274">
                  <c:v>6.4</c:v>
                </c:pt>
                <c:pt idx="2275">
                  <c:v>5.6</c:v>
                </c:pt>
                <c:pt idx="2276">
                  <c:v>6</c:v>
                </c:pt>
                <c:pt idx="2277">
                  <c:v>6</c:v>
                </c:pt>
                <c:pt idx="2278">
                  <c:v>6.2</c:v>
                </c:pt>
                <c:pt idx="2279">
                  <c:v>6.7</c:v>
                </c:pt>
                <c:pt idx="2280">
                  <c:v>5.6</c:v>
                </c:pt>
                <c:pt idx="2281">
                  <c:v>8</c:v>
                </c:pt>
                <c:pt idx="2282">
                  <c:v>5.0999999999999996</c:v>
                </c:pt>
                <c:pt idx="2283">
                  <c:v>7.2</c:v>
                </c:pt>
                <c:pt idx="2284">
                  <c:v>7</c:v>
                </c:pt>
                <c:pt idx="2285">
                  <c:v>5.7</c:v>
                </c:pt>
                <c:pt idx="2286">
                  <c:v>6.2</c:v>
                </c:pt>
                <c:pt idx="2287">
                  <c:v>5</c:v>
                </c:pt>
                <c:pt idx="2288">
                  <c:v>7.2</c:v>
                </c:pt>
                <c:pt idx="2289">
                  <c:v>6.5</c:v>
                </c:pt>
                <c:pt idx="2290">
                  <c:v>6.1</c:v>
                </c:pt>
                <c:pt idx="2291">
                  <c:v>5.3</c:v>
                </c:pt>
                <c:pt idx="2292">
                  <c:v>7.1</c:v>
                </c:pt>
                <c:pt idx="2293">
                  <c:v>6.7</c:v>
                </c:pt>
                <c:pt idx="2294">
                  <c:v>6</c:v>
                </c:pt>
                <c:pt idx="2295">
                  <c:v>7.4</c:v>
                </c:pt>
                <c:pt idx="2296">
                  <c:v>5.6</c:v>
                </c:pt>
                <c:pt idx="2297">
                  <c:v>6.4</c:v>
                </c:pt>
                <c:pt idx="2298">
                  <c:v>6.4</c:v>
                </c:pt>
                <c:pt idx="2299">
                  <c:v>6</c:v>
                </c:pt>
                <c:pt idx="2300">
                  <c:v>5.9</c:v>
                </c:pt>
                <c:pt idx="2301">
                  <c:v>6.8</c:v>
                </c:pt>
                <c:pt idx="2302">
                  <c:v>6.3</c:v>
                </c:pt>
                <c:pt idx="2303">
                  <c:v>5</c:v>
                </c:pt>
                <c:pt idx="2304">
                  <c:v>6.3</c:v>
                </c:pt>
                <c:pt idx="2305">
                  <c:v>7</c:v>
                </c:pt>
                <c:pt idx="2306">
                  <c:v>6.2</c:v>
                </c:pt>
                <c:pt idx="2307">
                  <c:v>6.1</c:v>
                </c:pt>
                <c:pt idx="2308">
                  <c:v>5.9</c:v>
                </c:pt>
                <c:pt idx="2309">
                  <c:v>7.1</c:v>
                </c:pt>
                <c:pt idx="2310">
                  <c:v>4.9000000000000004</c:v>
                </c:pt>
                <c:pt idx="2311">
                  <c:v>6.1</c:v>
                </c:pt>
                <c:pt idx="2312">
                  <c:v>6.3</c:v>
                </c:pt>
                <c:pt idx="2313">
                  <c:v>7</c:v>
                </c:pt>
                <c:pt idx="2314">
                  <c:v>5.9</c:v>
                </c:pt>
                <c:pt idx="2315">
                  <c:v>7.8</c:v>
                </c:pt>
                <c:pt idx="2316">
                  <c:v>6.5</c:v>
                </c:pt>
                <c:pt idx="2317">
                  <c:v>6.7</c:v>
                </c:pt>
                <c:pt idx="2318">
                  <c:v>7.1</c:v>
                </c:pt>
                <c:pt idx="2319">
                  <c:v>7.6</c:v>
                </c:pt>
                <c:pt idx="2320">
                  <c:v>6.2</c:v>
                </c:pt>
                <c:pt idx="2321">
                  <c:v>6.5</c:v>
                </c:pt>
                <c:pt idx="2322">
                  <c:v>6.4</c:v>
                </c:pt>
                <c:pt idx="2323">
                  <c:v>6</c:v>
                </c:pt>
                <c:pt idx="2324">
                  <c:v>5.7</c:v>
                </c:pt>
                <c:pt idx="2325">
                  <c:v>6.6</c:v>
                </c:pt>
                <c:pt idx="2326">
                  <c:v>6.5</c:v>
                </c:pt>
                <c:pt idx="2327">
                  <c:v>6.1</c:v>
                </c:pt>
                <c:pt idx="2328">
                  <c:v>4.3</c:v>
                </c:pt>
                <c:pt idx="2329">
                  <c:v>6.1</c:v>
                </c:pt>
                <c:pt idx="2330">
                  <c:v>6.8</c:v>
                </c:pt>
                <c:pt idx="2331">
                  <c:v>6.9</c:v>
                </c:pt>
                <c:pt idx="2332">
                  <c:v>6</c:v>
                </c:pt>
                <c:pt idx="2333">
                  <c:v>6</c:v>
                </c:pt>
                <c:pt idx="2334">
                  <c:v>5.6</c:v>
                </c:pt>
                <c:pt idx="2335">
                  <c:v>5.4</c:v>
                </c:pt>
                <c:pt idx="2336">
                  <c:v>6.3</c:v>
                </c:pt>
                <c:pt idx="2337">
                  <c:v>5.3</c:v>
                </c:pt>
                <c:pt idx="2338">
                  <c:v>6.8</c:v>
                </c:pt>
                <c:pt idx="2339">
                  <c:v>4.5999999999999996</c:v>
                </c:pt>
                <c:pt idx="2340">
                  <c:v>7.5</c:v>
                </c:pt>
                <c:pt idx="2341">
                  <c:v>7.2</c:v>
                </c:pt>
                <c:pt idx="2342">
                  <c:v>6.7</c:v>
                </c:pt>
                <c:pt idx="2343">
                  <c:v>6</c:v>
                </c:pt>
                <c:pt idx="2344">
                  <c:v>6.1</c:v>
                </c:pt>
                <c:pt idx="2345">
                  <c:v>6.5</c:v>
                </c:pt>
                <c:pt idx="2346">
                  <c:v>6.1</c:v>
                </c:pt>
                <c:pt idx="2347">
                  <c:v>6.3</c:v>
                </c:pt>
                <c:pt idx="2348">
                  <c:v>7.2</c:v>
                </c:pt>
                <c:pt idx="2349">
                  <c:v>6.2</c:v>
                </c:pt>
                <c:pt idx="2350">
                  <c:v>6.8</c:v>
                </c:pt>
                <c:pt idx="2351">
                  <c:v>7.2</c:v>
                </c:pt>
                <c:pt idx="2352">
                  <c:v>7.6</c:v>
                </c:pt>
                <c:pt idx="2353">
                  <c:v>6.7</c:v>
                </c:pt>
                <c:pt idx="2354">
                  <c:v>5.4</c:v>
                </c:pt>
                <c:pt idx="2355">
                  <c:v>5.2</c:v>
                </c:pt>
                <c:pt idx="2356">
                  <c:v>5.7</c:v>
                </c:pt>
                <c:pt idx="2357">
                  <c:v>5.6</c:v>
                </c:pt>
                <c:pt idx="2358">
                  <c:v>6.1</c:v>
                </c:pt>
                <c:pt idx="2359">
                  <c:v>7.1</c:v>
                </c:pt>
                <c:pt idx="2360">
                  <c:v>6.4</c:v>
                </c:pt>
                <c:pt idx="2361">
                  <c:v>6.3</c:v>
                </c:pt>
                <c:pt idx="2362">
                  <c:v>7.4</c:v>
                </c:pt>
                <c:pt idx="2363">
                  <c:v>5.9</c:v>
                </c:pt>
                <c:pt idx="2364">
                  <c:v>7.3</c:v>
                </c:pt>
                <c:pt idx="2365">
                  <c:v>7.3</c:v>
                </c:pt>
                <c:pt idx="2366">
                  <c:v>7.4</c:v>
                </c:pt>
                <c:pt idx="2367">
                  <c:v>7.6</c:v>
                </c:pt>
                <c:pt idx="2368">
                  <c:v>6.2</c:v>
                </c:pt>
                <c:pt idx="2369">
                  <c:v>5.3</c:v>
                </c:pt>
                <c:pt idx="2370">
                  <c:v>7.3</c:v>
                </c:pt>
                <c:pt idx="2371">
                  <c:v>6</c:v>
                </c:pt>
                <c:pt idx="2372">
                  <c:v>6.2</c:v>
                </c:pt>
                <c:pt idx="2373">
                  <c:v>7.5</c:v>
                </c:pt>
                <c:pt idx="2374">
                  <c:v>7.8</c:v>
                </c:pt>
                <c:pt idx="2375">
                  <c:v>6.7</c:v>
                </c:pt>
                <c:pt idx="2376">
                  <c:v>6.6</c:v>
                </c:pt>
                <c:pt idx="2377">
                  <c:v>6</c:v>
                </c:pt>
                <c:pt idx="2378">
                  <c:v>6.4</c:v>
                </c:pt>
                <c:pt idx="2379">
                  <c:v>4.5</c:v>
                </c:pt>
                <c:pt idx="2380">
                  <c:v>6.6</c:v>
                </c:pt>
                <c:pt idx="2381">
                  <c:v>5.7</c:v>
                </c:pt>
                <c:pt idx="2382">
                  <c:v>6.7</c:v>
                </c:pt>
                <c:pt idx="2383">
                  <c:v>6.9</c:v>
                </c:pt>
                <c:pt idx="2384">
                  <c:v>5.9</c:v>
                </c:pt>
                <c:pt idx="2385">
                  <c:v>7.2</c:v>
                </c:pt>
                <c:pt idx="2386">
                  <c:v>5.9</c:v>
                </c:pt>
                <c:pt idx="2387">
                  <c:v>7</c:v>
                </c:pt>
                <c:pt idx="2388">
                  <c:v>7.7</c:v>
                </c:pt>
                <c:pt idx="2389">
                  <c:v>6.6</c:v>
                </c:pt>
                <c:pt idx="2390">
                  <c:v>7.9</c:v>
                </c:pt>
                <c:pt idx="2391">
                  <c:v>6.3</c:v>
                </c:pt>
                <c:pt idx="2392">
                  <c:v>6.7</c:v>
                </c:pt>
                <c:pt idx="2393">
                  <c:v>6.3</c:v>
                </c:pt>
                <c:pt idx="2394">
                  <c:v>7.3</c:v>
                </c:pt>
                <c:pt idx="2395">
                  <c:v>7.2</c:v>
                </c:pt>
                <c:pt idx="2396">
                  <c:v>5.5</c:v>
                </c:pt>
                <c:pt idx="2397">
                  <c:v>6.2</c:v>
                </c:pt>
                <c:pt idx="2398">
                  <c:v>7.3</c:v>
                </c:pt>
                <c:pt idx="2399">
                  <c:v>5.9</c:v>
                </c:pt>
                <c:pt idx="2400">
                  <c:v>6.4</c:v>
                </c:pt>
                <c:pt idx="2401">
                  <c:v>7.6</c:v>
                </c:pt>
                <c:pt idx="2402">
                  <c:v>4.0999999999999996</c:v>
                </c:pt>
                <c:pt idx="2403">
                  <c:v>7.4</c:v>
                </c:pt>
                <c:pt idx="2404">
                  <c:v>7.7</c:v>
                </c:pt>
                <c:pt idx="2405">
                  <c:v>5.7</c:v>
                </c:pt>
                <c:pt idx="2406">
                  <c:v>7.6</c:v>
                </c:pt>
                <c:pt idx="2407">
                  <c:v>6.4</c:v>
                </c:pt>
                <c:pt idx="2408">
                  <c:v>6.2</c:v>
                </c:pt>
                <c:pt idx="2409">
                  <c:v>5.7</c:v>
                </c:pt>
                <c:pt idx="2410">
                  <c:v>6.7</c:v>
                </c:pt>
                <c:pt idx="2411">
                  <c:v>5.6</c:v>
                </c:pt>
                <c:pt idx="2412">
                  <c:v>6.1</c:v>
                </c:pt>
                <c:pt idx="2413">
                  <c:v>6.9</c:v>
                </c:pt>
                <c:pt idx="2414">
                  <c:v>4.9000000000000004</c:v>
                </c:pt>
                <c:pt idx="2415">
                  <c:v>6</c:v>
                </c:pt>
                <c:pt idx="2416">
                  <c:v>4.8</c:v>
                </c:pt>
                <c:pt idx="2417">
                  <c:v>7.4</c:v>
                </c:pt>
                <c:pt idx="2418">
                  <c:v>5.9</c:v>
                </c:pt>
                <c:pt idx="2419">
                  <c:v>6.9</c:v>
                </c:pt>
                <c:pt idx="2420">
                  <c:v>6.8</c:v>
                </c:pt>
                <c:pt idx="2421">
                  <c:v>5.8</c:v>
                </c:pt>
                <c:pt idx="2422">
                  <c:v>4.9000000000000004</c:v>
                </c:pt>
                <c:pt idx="2423">
                  <c:v>5.3</c:v>
                </c:pt>
                <c:pt idx="2424">
                  <c:v>6.9</c:v>
                </c:pt>
                <c:pt idx="2425">
                  <c:v>7.6</c:v>
                </c:pt>
                <c:pt idx="2426">
                  <c:v>5.7</c:v>
                </c:pt>
                <c:pt idx="2427">
                  <c:v>6.2</c:v>
                </c:pt>
                <c:pt idx="2428">
                  <c:v>7.1</c:v>
                </c:pt>
                <c:pt idx="2429">
                  <c:v>6.5</c:v>
                </c:pt>
                <c:pt idx="2430">
                  <c:v>6.9</c:v>
                </c:pt>
                <c:pt idx="2431">
                  <c:v>6.9</c:v>
                </c:pt>
                <c:pt idx="2432">
                  <c:v>7.3</c:v>
                </c:pt>
                <c:pt idx="2433">
                  <c:v>7</c:v>
                </c:pt>
                <c:pt idx="2434">
                  <c:v>6.6</c:v>
                </c:pt>
                <c:pt idx="2435">
                  <c:v>5.6</c:v>
                </c:pt>
                <c:pt idx="2436">
                  <c:v>6.3</c:v>
                </c:pt>
                <c:pt idx="2437">
                  <c:v>6.4</c:v>
                </c:pt>
                <c:pt idx="2438">
                  <c:v>5.9</c:v>
                </c:pt>
                <c:pt idx="2439">
                  <c:v>6.5</c:v>
                </c:pt>
                <c:pt idx="2440">
                  <c:v>5.5</c:v>
                </c:pt>
                <c:pt idx="2441">
                  <c:v>5.6</c:v>
                </c:pt>
                <c:pt idx="2442">
                  <c:v>6.7</c:v>
                </c:pt>
                <c:pt idx="2443">
                  <c:v>7.4</c:v>
                </c:pt>
                <c:pt idx="2444">
                  <c:v>7</c:v>
                </c:pt>
                <c:pt idx="2445">
                  <c:v>6.9</c:v>
                </c:pt>
                <c:pt idx="2446">
                  <c:v>6.5</c:v>
                </c:pt>
                <c:pt idx="2447">
                  <c:v>5.4</c:v>
                </c:pt>
                <c:pt idx="2448">
                  <c:v>7.1</c:v>
                </c:pt>
                <c:pt idx="2449">
                  <c:v>6.7</c:v>
                </c:pt>
                <c:pt idx="2450">
                  <c:v>6.4</c:v>
                </c:pt>
                <c:pt idx="2451">
                  <c:v>6.9</c:v>
                </c:pt>
                <c:pt idx="2452">
                  <c:v>5.7</c:v>
                </c:pt>
                <c:pt idx="2453">
                  <c:v>6</c:v>
                </c:pt>
                <c:pt idx="2454">
                  <c:v>4.3</c:v>
                </c:pt>
                <c:pt idx="2455">
                  <c:v>6.9</c:v>
                </c:pt>
                <c:pt idx="2456">
                  <c:v>8.1999999999999993</c:v>
                </c:pt>
                <c:pt idx="2457">
                  <c:v>6.1</c:v>
                </c:pt>
                <c:pt idx="2458">
                  <c:v>6</c:v>
                </c:pt>
                <c:pt idx="2459">
                  <c:v>5.2</c:v>
                </c:pt>
                <c:pt idx="2460">
                  <c:v>5.7</c:v>
                </c:pt>
                <c:pt idx="2461">
                  <c:v>6</c:v>
                </c:pt>
                <c:pt idx="2462">
                  <c:v>7.4</c:v>
                </c:pt>
                <c:pt idx="2463">
                  <c:v>5.7</c:v>
                </c:pt>
                <c:pt idx="2464">
                  <c:v>7.2</c:v>
                </c:pt>
                <c:pt idx="2465">
                  <c:v>6.6</c:v>
                </c:pt>
                <c:pt idx="2466">
                  <c:v>5.7</c:v>
                </c:pt>
                <c:pt idx="2467">
                  <c:v>6</c:v>
                </c:pt>
                <c:pt idx="2468">
                  <c:v>5.8</c:v>
                </c:pt>
                <c:pt idx="2469">
                  <c:v>6.4</c:v>
                </c:pt>
                <c:pt idx="2470">
                  <c:v>7</c:v>
                </c:pt>
                <c:pt idx="2471">
                  <c:v>6.5</c:v>
                </c:pt>
                <c:pt idx="2472">
                  <c:v>6.9</c:v>
                </c:pt>
                <c:pt idx="2473">
                  <c:v>7</c:v>
                </c:pt>
                <c:pt idx="2474">
                  <c:v>7.8</c:v>
                </c:pt>
                <c:pt idx="2475">
                  <c:v>5.6</c:v>
                </c:pt>
                <c:pt idx="2476">
                  <c:v>6.7</c:v>
                </c:pt>
                <c:pt idx="2477">
                  <c:v>6</c:v>
                </c:pt>
                <c:pt idx="2478">
                  <c:v>7.6</c:v>
                </c:pt>
                <c:pt idx="2479">
                  <c:v>6.6</c:v>
                </c:pt>
                <c:pt idx="2480">
                  <c:v>6.5</c:v>
                </c:pt>
                <c:pt idx="2481">
                  <c:v>5.7</c:v>
                </c:pt>
                <c:pt idx="2482">
                  <c:v>6.6</c:v>
                </c:pt>
                <c:pt idx="2483">
                  <c:v>8.1999999999999993</c:v>
                </c:pt>
                <c:pt idx="2484">
                  <c:v>7.3</c:v>
                </c:pt>
                <c:pt idx="2485">
                  <c:v>7.5</c:v>
                </c:pt>
                <c:pt idx="2486">
                  <c:v>7.3</c:v>
                </c:pt>
                <c:pt idx="2487">
                  <c:v>8.3000000000000007</c:v>
                </c:pt>
                <c:pt idx="2488">
                  <c:v>6.1</c:v>
                </c:pt>
                <c:pt idx="2489">
                  <c:v>6.7</c:v>
                </c:pt>
                <c:pt idx="2490">
                  <c:v>6.7</c:v>
                </c:pt>
                <c:pt idx="2491">
                  <c:v>6.7</c:v>
                </c:pt>
                <c:pt idx="2492">
                  <c:v>6.8</c:v>
                </c:pt>
                <c:pt idx="2493">
                  <c:v>7</c:v>
                </c:pt>
                <c:pt idx="2494">
                  <c:v>2.4</c:v>
                </c:pt>
                <c:pt idx="2495">
                  <c:v>5.3</c:v>
                </c:pt>
                <c:pt idx="2496">
                  <c:v>5.8</c:v>
                </c:pt>
                <c:pt idx="2497">
                  <c:v>7.2</c:v>
                </c:pt>
                <c:pt idx="2498">
                  <c:v>4.4000000000000004</c:v>
                </c:pt>
                <c:pt idx="2499">
                  <c:v>8.4</c:v>
                </c:pt>
                <c:pt idx="2500">
                  <c:v>6.2</c:v>
                </c:pt>
                <c:pt idx="2501">
                  <c:v>6.1</c:v>
                </c:pt>
                <c:pt idx="2502">
                  <c:v>6.2</c:v>
                </c:pt>
                <c:pt idx="2503">
                  <c:v>7.8</c:v>
                </c:pt>
                <c:pt idx="2504">
                  <c:v>7.3</c:v>
                </c:pt>
                <c:pt idx="2505">
                  <c:v>6.5</c:v>
                </c:pt>
                <c:pt idx="2506">
                  <c:v>6.6</c:v>
                </c:pt>
                <c:pt idx="2507">
                  <c:v>6.6</c:v>
                </c:pt>
                <c:pt idx="2508">
                  <c:v>6.6</c:v>
                </c:pt>
                <c:pt idx="2509">
                  <c:v>6.4</c:v>
                </c:pt>
                <c:pt idx="2510">
                  <c:v>5</c:v>
                </c:pt>
                <c:pt idx="2511">
                  <c:v>6.2</c:v>
                </c:pt>
                <c:pt idx="2512">
                  <c:v>6.4</c:v>
                </c:pt>
                <c:pt idx="2513">
                  <c:v>7.2</c:v>
                </c:pt>
                <c:pt idx="2514">
                  <c:v>7.2</c:v>
                </c:pt>
                <c:pt idx="2515">
                  <c:v>6.7</c:v>
                </c:pt>
                <c:pt idx="2516">
                  <c:v>5.5</c:v>
                </c:pt>
                <c:pt idx="2517">
                  <c:v>6.4</c:v>
                </c:pt>
                <c:pt idx="2518">
                  <c:v>7</c:v>
                </c:pt>
                <c:pt idx="2519">
                  <c:v>5.4</c:v>
                </c:pt>
                <c:pt idx="2520">
                  <c:v>6</c:v>
                </c:pt>
                <c:pt idx="2521">
                  <c:v>6.7</c:v>
                </c:pt>
                <c:pt idx="2522">
                  <c:v>7.5</c:v>
                </c:pt>
                <c:pt idx="2523">
                  <c:v>7.3</c:v>
                </c:pt>
                <c:pt idx="2524">
                  <c:v>7.2</c:v>
                </c:pt>
                <c:pt idx="2525">
                  <c:v>6.2</c:v>
                </c:pt>
                <c:pt idx="2526">
                  <c:v>6.9</c:v>
                </c:pt>
                <c:pt idx="2527">
                  <c:v>6.9</c:v>
                </c:pt>
                <c:pt idx="2528">
                  <c:v>6.5</c:v>
                </c:pt>
                <c:pt idx="2529">
                  <c:v>6.4</c:v>
                </c:pt>
                <c:pt idx="2530">
                  <c:v>6.7</c:v>
                </c:pt>
                <c:pt idx="2531">
                  <c:v>6.3</c:v>
                </c:pt>
                <c:pt idx="2532">
                  <c:v>5.7</c:v>
                </c:pt>
                <c:pt idx="2533">
                  <c:v>6.4</c:v>
                </c:pt>
                <c:pt idx="2534">
                  <c:v>7.2</c:v>
                </c:pt>
                <c:pt idx="2535">
                  <c:v>8</c:v>
                </c:pt>
                <c:pt idx="2536">
                  <c:v>6.4</c:v>
                </c:pt>
                <c:pt idx="2537">
                  <c:v>6.1</c:v>
                </c:pt>
                <c:pt idx="2538">
                  <c:v>6.7</c:v>
                </c:pt>
                <c:pt idx="2539">
                  <c:v>7.3</c:v>
                </c:pt>
                <c:pt idx="2540">
                  <c:v>7.3</c:v>
                </c:pt>
                <c:pt idx="2541">
                  <c:v>6.4</c:v>
                </c:pt>
                <c:pt idx="2542">
                  <c:v>7.7</c:v>
                </c:pt>
                <c:pt idx="2543">
                  <c:v>6.5</c:v>
                </c:pt>
                <c:pt idx="2544">
                  <c:v>8.3000000000000007</c:v>
                </c:pt>
                <c:pt idx="2545">
                  <c:v>6.3</c:v>
                </c:pt>
                <c:pt idx="2546">
                  <c:v>7.3</c:v>
                </c:pt>
                <c:pt idx="2547">
                  <c:v>6.8</c:v>
                </c:pt>
                <c:pt idx="2548">
                  <c:v>6.5</c:v>
                </c:pt>
                <c:pt idx="2549">
                  <c:v>6.2</c:v>
                </c:pt>
                <c:pt idx="2550">
                  <c:v>6.8</c:v>
                </c:pt>
                <c:pt idx="2551">
                  <c:v>7.6</c:v>
                </c:pt>
                <c:pt idx="2552">
                  <c:v>7</c:v>
                </c:pt>
                <c:pt idx="2553">
                  <c:v>7.2</c:v>
                </c:pt>
                <c:pt idx="2554">
                  <c:v>7.1</c:v>
                </c:pt>
                <c:pt idx="2555">
                  <c:v>7.8</c:v>
                </c:pt>
                <c:pt idx="2556">
                  <c:v>7.1</c:v>
                </c:pt>
                <c:pt idx="2557">
                  <c:v>6.4</c:v>
                </c:pt>
                <c:pt idx="2558">
                  <c:v>6.2</c:v>
                </c:pt>
                <c:pt idx="2559">
                  <c:v>6.5</c:v>
                </c:pt>
                <c:pt idx="2560">
                  <c:v>6.3</c:v>
                </c:pt>
                <c:pt idx="2561">
                  <c:v>6.1</c:v>
                </c:pt>
                <c:pt idx="2562">
                  <c:v>5.9</c:v>
                </c:pt>
                <c:pt idx="2563">
                  <c:v>7.6</c:v>
                </c:pt>
                <c:pt idx="2564">
                  <c:v>6.9</c:v>
                </c:pt>
                <c:pt idx="2565">
                  <c:v>7.7</c:v>
                </c:pt>
                <c:pt idx="2566">
                  <c:v>7.3</c:v>
                </c:pt>
                <c:pt idx="2567">
                  <c:v>7.8</c:v>
                </c:pt>
                <c:pt idx="2568">
                  <c:v>8.8000000000000007</c:v>
                </c:pt>
                <c:pt idx="2569">
                  <c:v>6.3</c:v>
                </c:pt>
                <c:pt idx="2570">
                  <c:v>6.2</c:v>
                </c:pt>
                <c:pt idx="2571">
                  <c:v>6.7</c:v>
                </c:pt>
                <c:pt idx="2572">
                  <c:v>4.3</c:v>
                </c:pt>
                <c:pt idx="2573">
                  <c:v>6.7</c:v>
                </c:pt>
                <c:pt idx="2574">
                  <c:v>6.9</c:v>
                </c:pt>
                <c:pt idx="2575">
                  <c:v>7</c:v>
                </c:pt>
                <c:pt idx="2576">
                  <c:v>6.4</c:v>
                </c:pt>
                <c:pt idx="2577">
                  <c:v>5.4</c:v>
                </c:pt>
                <c:pt idx="2578">
                  <c:v>5.5</c:v>
                </c:pt>
                <c:pt idx="2579">
                  <c:v>7.7</c:v>
                </c:pt>
                <c:pt idx="2580">
                  <c:v>6.1</c:v>
                </c:pt>
                <c:pt idx="2581">
                  <c:v>7.1</c:v>
                </c:pt>
                <c:pt idx="2582">
                  <c:v>7.8</c:v>
                </c:pt>
                <c:pt idx="2583">
                  <c:v>5.9</c:v>
                </c:pt>
                <c:pt idx="2584">
                  <c:v>6.5</c:v>
                </c:pt>
                <c:pt idx="2585">
                  <c:v>5.6</c:v>
                </c:pt>
                <c:pt idx="2586">
                  <c:v>6.5</c:v>
                </c:pt>
                <c:pt idx="2587">
                  <c:v>5.6</c:v>
                </c:pt>
                <c:pt idx="2588">
                  <c:v>5.5</c:v>
                </c:pt>
                <c:pt idx="2589">
                  <c:v>7.1</c:v>
                </c:pt>
                <c:pt idx="2590">
                  <c:v>7.1</c:v>
                </c:pt>
                <c:pt idx="2591">
                  <c:v>7.7</c:v>
                </c:pt>
                <c:pt idx="2592">
                  <c:v>7.3</c:v>
                </c:pt>
                <c:pt idx="2593">
                  <c:v>5.7</c:v>
                </c:pt>
                <c:pt idx="2594">
                  <c:v>6.2</c:v>
                </c:pt>
                <c:pt idx="2595">
                  <c:v>5.0999999999999996</c:v>
                </c:pt>
                <c:pt idx="2596">
                  <c:v>6.6</c:v>
                </c:pt>
                <c:pt idx="2597">
                  <c:v>5.3</c:v>
                </c:pt>
                <c:pt idx="2598">
                  <c:v>6.3</c:v>
                </c:pt>
                <c:pt idx="2599">
                  <c:v>6</c:v>
                </c:pt>
                <c:pt idx="2600">
                  <c:v>5.9</c:v>
                </c:pt>
                <c:pt idx="2601">
                  <c:v>7.4</c:v>
                </c:pt>
                <c:pt idx="2602">
                  <c:v>7.7</c:v>
                </c:pt>
                <c:pt idx="2603">
                  <c:v>5.3</c:v>
                </c:pt>
                <c:pt idx="2604">
                  <c:v>6.7</c:v>
                </c:pt>
                <c:pt idx="2605">
                  <c:v>7.3</c:v>
                </c:pt>
                <c:pt idx="2606">
                  <c:v>6.3</c:v>
                </c:pt>
                <c:pt idx="2607">
                  <c:v>7.1</c:v>
                </c:pt>
                <c:pt idx="2608">
                  <c:v>6.1</c:v>
                </c:pt>
                <c:pt idx="2609">
                  <c:v>6.3</c:v>
                </c:pt>
                <c:pt idx="2610">
                  <c:v>6</c:v>
                </c:pt>
                <c:pt idx="2611">
                  <c:v>7.5</c:v>
                </c:pt>
                <c:pt idx="2612">
                  <c:v>7.7</c:v>
                </c:pt>
                <c:pt idx="2613">
                  <c:v>6.1</c:v>
                </c:pt>
                <c:pt idx="2614">
                  <c:v>5.3</c:v>
                </c:pt>
                <c:pt idx="2615">
                  <c:v>6.7</c:v>
                </c:pt>
                <c:pt idx="2616">
                  <c:v>7.4</c:v>
                </c:pt>
                <c:pt idx="2617">
                  <c:v>7.2</c:v>
                </c:pt>
                <c:pt idx="2618">
                  <c:v>6.2</c:v>
                </c:pt>
                <c:pt idx="2619">
                  <c:v>7.2</c:v>
                </c:pt>
                <c:pt idx="2620">
                  <c:v>7.5</c:v>
                </c:pt>
                <c:pt idx="2621">
                  <c:v>5.5</c:v>
                </c:pt>
                <c:pt idx="2622">
                  <c:v>5.3</c:v>
                </c:pt>
                <c:pt idx="2623">
                  <c:v>7.2</c:v>
                </c:pt>
                <c:pt idx="2624">
                  <c:v>6.7</c:v>
                </c:pt>
                <c:pt idx="2625">
                  <c:v>6.7</c:v>
                </c:pt>
                <c:pt idx="2626">
                  <c:v>5.9</c:v>
                </c:pt>
                <c:pt idx="2627">
                  <c:v>6.4</c:v>
                </c:pt>
                <c:pt idx="2628">
                  <c:v>5.2</c:v>
                </c:pt>
                <c:pt idx="2629">
                  <c:v>6.5</c:v>
                </c:pt>
                <c:pt idx="2630">
                  <c:v>8.4</c:v>
                </c:pt>
                <c:pt idx="2631">
                  <c:v>7.1</c:v>
                </c:pt>
                <c:pt idx="2632">
                  <c:v>5.9</c:v>
                </c:pt>
                <c:pt idx="2633">
                  <c:v>6.6</c:v>
                </c:pt>
                <c:pt idx="2634">
                  <c:v>7.8</c:v>
                </c:pt>
                <c:pt idx="2635">
                  <c:v>7.3</c:v>
                </c:pt>
                <c:pt idx="2636">
                  <c:v>7.8</c:v>
                </c:pt>
                <c:pt idx="2637">
                  <c:v>7.6</c:v>
                </c:pt>
                <c:pt idx="2638">
                  <c:v>5.5</c:v>
                </c:pt>
                <c:pt idx="2639">
                  <c:v>8.6</c:v>
                </c:pt>
                <c:pt idx="2640">
                  <c:v>6.1</c:v>
                </c:pt>
                <c:pt idx="2641">
                  <c:v>6.1</c:v>
                </c:pt>
                <c:pt idx="2642">
                  <c:v>3.3</c:v>
                </c:pt>
                <c:pt idx="2643">
                  <c:v>7.5</c:v>
                </c:pt>
                <c:pt idx="2644">
                  <c:v>6.4</c:v>
                </c:pt>
                <c:pt idx="2645">
                  <c:v>6.4</c:v>
                </c:pt>
                <c:pt idx="2646">
                  <c:v>7</c:v>
                </c:pt>
                <c:pt idx="2647">
                  <c:v>7.7</c:v>
                </c:pt>
                <c:pt idx="2648">
                  <c:v>7</c:v>
                </c:pt>
                <c:pt idx="2649">
                  <c:v>6.2</c:v>
                </c:pt>
                <c:pt idx="2650">
                  <c:v>7.6</c:v>
                </c:pt>
                <c:pt idx="2651">
                  <c:v>5.9</c:v>
                </c:pt>
                <c:pt idx="2652">
                  <c:v>6.8</c:v>
                </c:pt>
                <c:pt idx="2653">
                  <c:v>7.2</c:v>
                </c:pt>
                <c:pt idx="2654">
                  <c:v>6.3</c:v>
                </c:pt>
                <c:pt idx="2655">
                  <c:v>7.1</c:v>
                </c:pt>
                <c:pt idx="2656">
                  <c:v>7.2</c:v>
                </c:pt>
                <c:pt idx="2657">
                  <c:v>6.5</c:v>
                </c:pt>
                <c:pt idx="2658">
                  <c:v>6.1</c:v>
                </c:pt>
                <c:pt idx="2659">
                  <c:v>7.4</c:v>
                </c:pt>
                <c:pt idx="2660">
                  <c:v>6.6</c:v>
                </c:pt>
                <c:pt idx="2661">
                  <c:v>6.4</c:v>
                </c:pt>
                <c:pt idx="2662">
                  <c:v>5.8</c:v>
                </c:pt>
                <c:pt idx="2663">
                  <c:v>7.4</c:v>
                </c:pt>
                <c:pt idx="2664">
                  <c:v>7.2</c:v>
                </c:pt>
                <c:pt idx="2665">
                  <c:v>6.3</c:v>
                </c:pt>
                <c:pt idx="2666">
                  <c:v>7.1</c:v>
                </c:pt>
                <c:pt idx="2667">
                  <c:v>5.8</c:v>
                </c:pt>
                <c:pt idx="2668">
                  <c:v>7.7</c:v>
                </c:pt>
                <c:pt idx="2669">
                  <c:v>8.6</c:v>
                </c:pt>
                <c:pt idx="2670">
                  <c:v>7</c:v>
                </c:pt>
                <c:pt idx="2671">
                  <c:v>6.4</c:v>
                </c:pt>
                <c:pt idx="2672">
                  <c:v>5.0999999999999996</c:v>
                </c:pt>
                <c:pt idx="2673">
                  <c:v>5.0999999999999996</c:v>
                </c:pt>
                <c:pt idx="2674">
                  <c:v>6.5</c:v>
                </c:pt>
                <c:pt idx="2675">
                  <c:v>5.9</c:v>
                </c:pt>
                <c:pt idx="2676">
                  <c:v>6.2</c:v>
                </c:pt>
                <c:pt idx="2677">
                  <c:v>7.3</c:v>
                </c:pt>
                <c:pt idx="2678">
                  <c:v>8.1999999999999993</c:v>
                </c:pt>
                <c:pt idx="2679">
                  <c:v>7.4</c:v>
                </c:pt>
                <c:pt idx="2680">
                  <c:v>6.2</c:v>
                </c:pt>
                <c:pt idx="2681">
                  <c:v>7.7</c:v>
                </c:pt>
                <c:pt idx="2682">
                  <c:v>6</c:v>
                </c:pt>
                <c:pt idx="2683">
                  <c:v>6.9</c:v>
                </c:pt>
                <c:pt idx="2684">
                  <c:v>6.1</c:v>
                </c:pt>
                <c:pt idx="2685">
                  <c:v>6.1</c:v>
                </c:pt>
                <c:pt idx="2686">
                  <c:v>7.8</c:v>
                </c:pt>
                <c:pt idx="2687">
                  <c:v>6.4</c:v>
                </c:pt>
                <c:pt idx="2688">
                  <c:v>6.5</c:v>
                </c:pt>
                <c:pt idx="2689">
                  <c:v>7.3</c:v>
                </c:pt>
                <c:pt idx="2690">
                  <c:v>7.4</c:v>
                </c:pt>
                <c:pt idx="2691">
                  <c:v>6</c:v>
                </c:pt>
                <c:pt idx="2692">
                  <c:v>6.7</c:v>
                </c:pt>
                <c:pt idx="2693">
                  <c:v>7.8</c:v>
                </c:pt>
                <c:pt idx="2694">
                  <c:v>7.7</c:v>
                </c:pt>
                <c:pt idx="2695">
                  <c:v>7.4</c:v>
                </c:pt>
                <c:pt idx="2696">
                  <c:v>6.8</c:v>
                </c:pt>
                <c:pt idx="2697">
                  <c:v>7.3</c:v>
                </c:pt>
                <c:pt idx="2698">
                  <c:v>7.4</c:v>
                </c:pt>
                <c:pt idx="2699">
                  <c:v>6.3</c:v>
                </c:pt>
                <c:pt idx="2700">
                  <c:v>6.8</c:v>
                </c:pt>
                <c:pt idx="2701">
                  <c:v>6.8</c:v>
                </c:pt>
                <c:pt idx="2702">
                  <c:v>6.5</c:v>
                </c:pt>
                <c:pt idx="2703">
                  <c:v>7.2</c:v>
                </c:pt>
                <c:pt idx="2704">
                  <c:v>6.3</c:v>
                </c:pt>
                <c:pt idx="2705">
                  <c:v>7.9</c:v>
                </c:pt>
                <c:pt idx="2706">
                  <c:v>6.5</c:v>
                </c:pt>
                <c:pt idx="2707">
                  <c:v>6.6</c:v>
                </c:pt>
                <c:pt idx="2708">
                  <c:v>7.2</c:v>
                </c:pt>
                <c:pt idx="2709">
                  <c:v>7.9</c:v>
                </c:pt>
                <c:pt idx="2710">
                  <c:v>5.6</c:v>
                </c:pt>
                <c:pt idx="2711">
                  <c:v>6.3</c:v>
                </c:pt>
                <c:pt idx="2712">
                  <c:v>6.6</c:v>
                </c:pt>
                <c:pt idx="2713">
                  <c:v>6.2</c:v>
                </c:pt>
                <c:pt idx="2714">
                  <c:v>6.1</c:v>
                </c:pt>
                <c:pt idx="2715">
                  <c:v>6.4</c:v>
                </c:pt>
                <c:pt idx="2716">
                  <c:v>6.8</c:v>
                </c:pt>
                <c:pt idx="2717">
                  <c:v>6.5</c:v>
                </c:pt>
                <c:pt idx="2718">
                  <c:v>4.2</c:v>
                </c:pt>
                <c:pt idx="2719">
                  <c:v>6</c:v>
                </c:pt>
                <c:pt idx="2720">
                  <c:v>7.4</c:v>
                </c:pt>
                <c:pt idx="2721">
                  <c:v>7</c:v>
                </c:pt>
                <c:pt idx="2722">
                  <c:v>6.3</c:v>
                </c:pt>
                <c:pt idx="2723">
                  <c:v>7.8</c:v>
                </c:pt>
                <c:pt idx="2724">
                  <c:v>6.8</c:v>
                </c:pt>
                <c:pt idx="2725">
                  <c:v>7.2</c:v>
                </c:pt>
                <c:pt idx="2726">
                  <c:v>6.6</c:v>
                </c:pt>
                <c:pt idx="2727">
                  <c:v>7.9</c:v>
                </c:pt>
                <c:pt idx="2728">
                  <c:v>7.7</c:v>
                </c:pt>
                <c:pt idx="2729">
                  <c:v>6.9</c:v>
                </c:pt>
                <c:pt idx="2730">
                  <c:v>6.6</c:v>
                </c:pt>
                <c:pt idx="2731">
                  <c:v>6.1</c:v>
                </c:pt>
                <c:pt idx="2732">
                  <c:v>7.3</c:v>
                </c:pt>
                <c:pt idx="2733">
                  <c:v>6.4</c:v>
                </c:pt>
                <c:pt idx="2734">
                  <c:v>7.4</c:v>
                </c:pt>
                <c:pt idx="2735">
                  <c:v>6.4</c:v>
                </c:pt>
                <c:pt idx="2736">
                  <c:v>6.7</c:v>
                </c:pt>
                <c:pt idx="2737">
                  <c:v>7.3</c:v>
                </c:pt>
                <c:pt idx="2738">
                  <c:v>7.2</c:v>
                </c:pt>
                <c:pt idx="2739">
                  <c:v>7.3</c:v>
                </c:pt>
                <c:pt idx="2740">
                  <c:v>6.7</c:v>
                </c:pt>
                <c:pt idx="2741">
                  <c:v>7.9</c:v>
                </c:pt>
                <c:pt idx="2742">
                  <c:v>7</c:v>
                </c:pt>
                <c:pt idx="2743">
                  <c:v>8</c:v>
                </c:pt>
                <c:pt idx="2744">
                  <c:v>7.6</c:v>
                </c:pt>
                <c:pt idx="2745">
                  <c:v>6.9</c:v>
                </c:pt>
                <c:pt idx="2746">
                  <c:v>6.6</c:v>
                </c:pt>
                <c:pt idx="2747">
                  <c:v>7.5</c:v>
                </c:pt>
                <c:pt idx="2748">
                  <c:v>7.5</c:v>
                </c:pt>
                <c:pt idx="2749">
                  <c:v>6.2</c:v>
                </c:pt>
                <c:pt idx="2750">
                  <c:v>7.4</c:v>
                </c:pt>
                <c:pt idx="2751">
                  <c:v>5.6</c:v>
                </c:pt>
                <c:pt idx="2752">
                  <c:v>6.8</c:v>
                </c:pt>
                <c:pt idx="2753">
                  <c:v>6.7</c:v>
                </c:pt>
                <c:pt idx="2754">
                  <c:v>7.8</c:v>
                </c:pt>
                <c:pt idx="2755">
                  <c:v>7.6</c:v>
                </c:pt>
                <c:pt idx="2756">
                  <c:v>7.6</c:v>
                </c:pt>
                <c:pt idx="2757">
                  <c:v>8.1</c:v>
                </c:pt>
                <c:pt idx="2758">
                  <c:v>6.9</c:v>
                </c:pt>
                <c:pt idx="2759">
                  <c:v>7</c:v>
                </c:pt>
                <c:pt idx="2760">
                  <c:v>7.7</c:v>
                </c:pt>
                <c:pt idx="2761">
                  <c:v>6.8</c:v>
                </c:pt>
                <c:pt idx="2762">
                  <c:v>6.6</c:v>
                </c:pt>
                <c:pt idx="2763">
                  <c:v>7.2</c:v>
                </c:pt>
                <c:pt idx="2764">
                  <c:v>7</c:v>
                </c:pt>
                <c:pt idx="2765">
                  <c:v>6.5</c:v>
                </c:pt>
                <c:pt idx="2766">
                  <c:v>7.2</c:v>
                </c:pt>
                <c:pt idx="2767">
                  <c:v>6.8</c:v>
                </c:pt>
                <c:pt idx="2768">
                  <c:v>6.8</c:v>
                </c:pt>
                <c:pt idx="2769">
                  <c:v>6.9</c:v>
                </c:pt>
                <c:pt idx="2770">
                  <c:v>7.2</c:v>
                </c:pt>
                <c:pt idx="2771">
                  <c:v>7.3</c:v>
                </c:pt>
                <c:pt idx="2772">
                  <c:v>6.4</c:v>
                </c:pt>
                <c:pt idx="2773">
                  <c:v>7.7</c:v>
                </c:pt>
                <c:pt idx="2774">
                  <c:v>7.4</c:v>
                </c:pt>
                <c:pt idx="2775">
                  <c:v>8.6</c:v>
                </c:pt>
                <c:pt idx="2776">
                  <c:v>7.3</c:v>
                </c:pt>
                <c:pt idx="2777">
                  <c:v>6.4</c:v>
                </c:pt>
                <c:pt idx="2778">
                  <c:v>7.6</c:v>
                </c:pt>
                <c:pt idx="2779">
                  <c:v>6.4</c:v>
                </c:pt>
                <c:pt idx="2780">
                  <c:v>6.9</c:v>
                </c:pt>
                <c:pt idx="2781">
                  <c:v>6.7</c:v>
                </c:pt>
                <c:pt idx="2782">
                  <c:v>7.5</c:v>
                </c:pt>
                <c:pt idx="2783">
                  <c:v>6.2</c:v>
                </c:pt>
                <c:pt idx="2784">
                  <c:v>7.8</c:v>
                </c:pt>
                <c:pt idx="2785">
                  <c:v>6.7</c:v>
                </c:pt>
                <c:pt idx="2786">
                  <c:v>7.4</c:v>
                </c:pt>
                <c:pt idx="2787">
                  <c:v>8.6999999999999993</c:v>
                </c:pt>
                <c:pt idx="2788">
                  <c:v>7.1</c:v>
                </c:pt>
                <c:pt idx="2789">
                  <c:v>6.4</c:v>
                </c:pt>
                <c:pt idx="2790">
                  <c:v>7.3</c:v>
                </c:pt>
                <c:pt idx="2791">
                  <c:v>7.5</c:v>
                </c:pt>
                <c:pt idx="2792">
                  <c:v>8.3000000000000007</c:v>
                </c:pt>
                <c:pt idx="2793">
                  <c:v>8</c:v>
                </c:pt>
                <c:pt idx="2794">
                  <c:v>5.3</c:v>
                </c:pt>
                <c:pt idx="2795">
                  <c:v>8.6</c:v>
                </c:pt>
                <c:pt idx="2796">
                  <c:v>6.6</c:v>
                </c:pt>
                <c:pt idx="2797">
                  <c:v>7.3</c:v>
                </c:pt>
                <c:pt idx="2798">
                  <c:v>8</c:v>
                </c:pt>
                <c:pt idx="2799">
                  <c:v>7.3</c:v>
                </c:pt>
                <c:pt idx="2800">
                  <c:v>7.8</c:v>
                </c:pt>
                <c:pt idx="2801">
                  <c:v>6.5</c:v>
                </c:pt>
                <c:pt idx="2802">
                  <c:v>7.4</c:v>
                </c:pt>
                <c:pt idx="2803">
                  <c:v>6.5</c:v>
                </c:pt>
                <c:pt idx="2804">
                  <c:v>8.3000000000000007</c:v>
                </c:pt>
                <c:pt idx="2805">
                  <c:v>6.6</c:v>
                </c:pt>
                <c:pt idx="2806">
                  <c:v>9.3000000000000007</c:v>
                </c:pt>
                <c:pt idx="2807">
                  <c:v>6.5</c:v>
                </c:pt>
                <c:pt idx="2808">
                  <c:v>7.5</c:v>
                </c:pt>
                <c:pt idx="2809">
                  <c:v>8.1</c:v>
                </c:pt>
                <c:pt idx="2810">
                  <c:v>7.5</c:v>
                </c:pt>
                <c:pt idx="2811">
                  <c:v>7.4</c:v>
                </c:pt>
                <c:pt idx="2812">
                  <c:v>8.1</c:v>
                </c:pt>
                <c:pt idx="2813">
                  <c:v>7.6</c:v>
                </c:pt>
                <c:pt idx="2814">
                  <c:v>8.5</c:v>
                </c:pt>
                <c:pt idx="2815">
                  <c:v>7.6</c:v>
                </c:pt>
                <c:pt idx="2816">
                  <c:v>8.1</c:v>
                </c:pt>
                <c:pt idx="2817">
                  <c:v>7.5</c:v>
                </c:pt>
                <c:pt idx="2818">
                  <c:v>6.6</c:v>
                </c:pt>
                <c:pt idx="2819">
                  <c:v>7.8</c:v>
                </c:pt>
                <c:pt idx="2820">
                  <c:v>7.7</c:v>
                </c:pt>
                <c:pt idx="2821">
                  <c:v>7.6</c:v>
                </c:pt>
                <c:pt idx="2822">
                  <c:v>9.1999999999999993</c:v>
                </c:pt>
                <c:pt idx="2823">
                  <c:v>8.9</c:v>
                </c:pt>
                <c:pt idx="2824">
                  <c:v>7.9</c:v>
                </c:pt>
                <c:pt idx="2825">
                  <c:v>8.5</c:v>
                </c:pt>
                <c:pt idx="2826">
                  <c:v>7.6</c:v>
                </c:pt>
                <c:pt idx="2827">
                  <c:v>7.5</c:v>
                </c:pt>
                <c:pt idx="2828">
                  <c:v>9</c:v>
                </c:pt>
                <c:pt idx="2829">
                  <c:v>8.4</c:v>
                </c:pt>
                <c:pt idx="2830">
                  <c:v>8</c:v>
                </c:pt>
                <c:pt idx="2831">
                  <c:v>6.9</c:v>
                </c:pt>
                <c:pt idx="2832">
                  <c:v>7.1</c:v>
                </c:pt>
                <c:pt idx="2833">
                  <c:v>7.6</c:v>
                </c:pt>
                <c:pt idx="2834">
                  <c:v>7.2</c:v>
                </c:pt>
                <c:pt idx="2835">
                  <c:v>7.1</c:v>
                </c:pt>
                <c:pt idx="2836">
                  <c:v>8</c:v>
                </c:pt>
                <c:pt idx="2837">
                  <c:v>7.2</c:v>
                </c:pt>
                <c:pt idx="2838">
                  <c:v>5.4</c:v>
                </c:pt>
                <c:pt idx="2839">
                  <c:v>7.2</c:v>
                </c:pt>
                <c:pt idx="2840">
                  <c:v>7.5</c:v>
                </c:pt>
                <c:pt idx="2841">
                  <c:v>7.5</c:v>
                </c:pt>
                <c:pt idx="2842">
                  <c:v>7</c:v>
                </c:pt>
                <c:pt idx="2843">
                  <c:v>5.0999999999999996</c:v>
                </c:pt>
                <c:pt idx="2844">
                  <c:v>7.1</c:v>
                </c:pt>
                <c:pt idx="2845">
                  <c:v>7.8</c:v>
                </c:pt>
                <c:pt idx="2846">
                  <c:v>8.4</c:v>
                </c:pt>
                <c:pt idx="2847">
                  <c:v>6.6</c:v>
                </c:pt>
                <c:pt idx="2848">
                  <c:v>7.4</c:v>
                </c:pt>
                <c:pt idx="2849">
                  <c:v>7.5</c:v>
                </c:pt>
                <c:pt idx="2850">
                  <c:v>5.0999999999999996</c:v>
                </c:pt>
                <c:pt idx="2851">
                  <c:v>7.7</c:v>
                </c:pt>
                <c:pt idx="2852">
                  <c:v>6.8</c:v>
                </c:pt>
                <c:pt idx="2853">
                  <c:v>6.4</c:v>
                </c:pt>
                <c:pt idx="2854">
                  <c:v>5.9</c:v>
                </c:pt>
                <c:pt idx="2855">
                  <c:v>6.8</c:v>
                </c:pt>
                <c:pt idx="2856">
                  <c:v>7.4</c:v>
                </c:pt>
                <c:pt idx="2857">
                  <c:v>2.7</c:v>
                </c:pt>
                <c:pt idx="2858">
                  <c:v>7.3</c:v>
                </c:pt>
                <c:pt idx="2859">
                  <c:v>7.4</c:v>
                </c:pt>
                <c:pt idx="2860">
                  <c:v>8.1</c:v>
                </c:pt>
                <c:pt idx="2861">
                  <c:v>7</c:v>
                </c:pt>
                <c:pt idx="2862">
                  <c:v>7.6</c:v>
                </c:pt>
                <c:pt idx="2863">
                  <c:v>8.3000000000000007</c:v>
                </c:pt>
                <c:pt idx="2864">
                  <c:v>7.8</c:v>
                </c:pt>
                <c:pt idx="2865">
                  <c:v>4.0999999999999996</c:v>
                </c:pt>
                <c:pt idx="2866">
                  <c:v>7.3</c:v>
                </c:pt>
                <c:pt idx="2867">
                  <c:v>7.6</c:v>
                </c:pt>
                <c:pt idx="2868">
                  <c:v>1.6</c:v>
                </c:pt>
                <c:pt idx="2869">
                  <c:v>7.5</c:v>
                </c:pt>
                <c:pt idx="2870">
                  <c:v>8</c:v>
                </c:pt>
                <c:pt idx="2871">
                  <c:v>8.3000000000000007</c:v>
                </c:pt>
                <c:pt idx="2872">
                  <c:v>8.1</c:v>
                </c:pt>
                <c:pt idx="2873">
                  <c:v>7.3</c:v>
                </c:pt>
                <c:pt idx="2874">
                  <c:v>6.7</c:v>
                </c:pt>
                <c:pt idx="2875">
                  <c:v>6.7</c:v>
                </c:pt>
                <c:pt idx="2876">
                  <c:v>7</c:v>
                </c:pt>
                <c:pt idx="2877">
                  <c:v>5.5</c:v>
                </c:pt>
                <c:pt idx="2878">
                  <c:v>8</c:v>
                </c:pt>
                <c:pt idx="2879">
                  <c:v>5.7</c:v>
                </c:pt>
                <c:pt idx="2880">
                  <c:v>7.1</c:v>
                </c:pt>
                <c:pt idx="2881">
                  <c:v>6.3</c:v>
                </c:pt>
                <c:pt idx="2882">
                  <c:v>3.8</c:v>
                </c:pt>
                <c:pt idx="2883">
                  <c:v>7.4</c:v>
                </c:pt>
                <c:pt idx="2884">
                  <c:v>6</c:v>
                </c:pt>
                <c:pt idx="2885">
                  <c:v>7.5</c:v>
                </c:pt>
                <c:pt idx="2886">
                  <c:v>3.9</c:v>
                </c:pt>
                <c:pt idx="2887">
                  <c:v>7.9</c:v>
                </c:pt>
                <c:pt idx="2888">
                  <c:v>5</c:v>
                </c:pt>
                <c:pt idx="2889">
                  <c:v>5.6</c:v>
                </c:pt>
                <c:pt idx="2890">
                  <c:v>6.5</c:v>
                </c:pt>
                <c:pt idx="2891">
                  <c:v>6.8</c:v>
                </c:pt>
                <c:pt idx="2892">
                  <c:v>6.6</c:v>
                </c:pt>
                <c:pt idx="2893">
                  <c:v>5.3</c:v>
                </c:pt>
                <c:pt idx="2894">
                  <c:v>5.8</c:v>
                </c:pt>
                <c:pt idx="2895">
                  <c:v>6.8</c:v>
                </c:pt>
                <c:pt idx="2896">
                  <c:v>5.6</c:v>
                </c:pt>
                <c:pt idx="2897">
                  <c:v>6.7</c:v>
                </c:pt>
                <c:pt idx="2898">
                  <c:v>6.6</c:v>
                </c:pt>
                <c:pt idx="2899">
                  <c:v>7.2</c:v>
                </c:pt>
                <c:pt idx="2900">
                  <c:v>4.0999999999999996</c:v>
                </c:pt>
                <c:pt idx="2901">
                  <c:v>7.2</c:v>
                </c:pt>
                <c:pt idx="2902">
                  <c:v>8.5</c:v>
                </c:pt>
                <c:pt idx="2903">
                  <c:v>7.1</c:v>
                </c:pt>
                <c:pt idx="2904">
                  <c:v>4.8</c:v>
                </c:pt>
                <c:pt idx="2905">
                  <c:v>6.6</c:v>
                </c:pt>
                <c:pt idx="2906">
                  <c:v>5.9</c:v>
                </c:pt>
                <c:pt idx="2907">
                  <c:v>6.2</c:v>
                </c:pt>
                <c:pt idx="2908">
                  <c:v>7.5</c:v>
                </c:pt>
                <c:pt idx="2909">
                  <c:v>5.9</c:v>
                </c:pt>
                <c:pt idx="2910">
                  <c:v>6.7</c:v>
                </c:pt>
                <c:pt idx="2911">
                  <c:v>7.3</c:v>
                </c:pt>
                <c:pt idx="2912">
                  <c:v>4.7</c:v>
                </c:pt>
                <c:pt idx="2913">
                  <c:v>7.1</c:v>
                </c:pt>
                <c:pt idx="2914">
                  <c:v>5.9</c:v>
                </c:pt>
                <c:pt idx="2915">
                  <c:v>6</c:v>
                </c:pt>
                <c:pt idx="2916">
                  <c:v>7.5</c:v>
                </c:pt>
                <c:pt idx="2917">
                  <c:v>6.4</c:v>
                </c:pt>
                <c:pt idx="2918">
                  <c:v>7.2</c:v>
                </c:pt>
                <c:pt idx="2919">
                  <c:v>6.7</c:v>
                </c:pt>
                <c:pt idx="2920">
                  <c:v>6.7</c:v>
                </c:pt>
                <c:pt idx="2921">
                  <c:v>7.4</c:v>
                </c:pt>
                <c:pt idx="2922">
                  <c:v>6.5</c:v>
                </c:pt>
                <c:pt idx="2923">
                  <c:v>7</c:v>
                </c:pt>
                <c:pt idx="2924">
                  <c:v>7</c:v>
                </c:pt>
                <c:pt idx="2925">
                  <c:v>6.5</c:v>
                </c:pt>
                <c:pt idx="2926">
                  <c:v>6.7</c:v>
                </c:pt>
                <c:pt idx="2927">
                  <c:v>6.4</c:v>
                </c:pt>
                <c:pt idx="2928">
                  <c:v>4.8</c:v>
                </c:pt>
                <c:pt idx="2929">
                  <c:v>7</c:v>
                </c:pt>
                <c:pt idx="2930">
                  <c:v>6.3</c:v>
                </c:pt>
                <c:pt idx="2931">
                  <c:v>6.4</c:v>
                </c:pt>
                <c:pt idx="2932">
                  <c:v>6.2</c:v>
                </c:pt>
                <c:pt idx="2933">
                  <c:v>6.2</c:v>
                </c:pt>
                <c:pt idx="2934">
                  <c:v>6.6</c:v>
                </c:pt>
                <c:pt idx="2935">
                  <c:v>6.9</c:v>
                </c:pt>
                <c:pt idx="2936">
                  <c:v>7.3</c:v>
                </c:pt>
                <c:pt idx="2937">
                  <c:v>4.4000000000000004</c:v>
                </c:pt>
                <c:pt idx="2938">
                  <c:v>6.3</c:v>
                </c:pt>
                <c:pt idx="2939">
                  <c:v>5.2</c:v>
                </c:pt>
                <c:pt idx="2940">
                  <c:v>6.7</c:v>
                </c:pt>
                <c:pt idx="2941">
                  <c:v>5.9</c:v>
                </c:pt>
                <c:pt idx="2942">
                  <c:v>5</c:v>
                </c:pt>
                <c:pt idx="2943">
                  <c:v>6.5</c:v>
                </c:pt>
                <c:pt idx="2944">
                  <c:v>4</c:v>
                </c:pt>
                <c:pt idx="2945">
                  <c:v>5.5</c:v>
                </c:pt>
                <c:pt idx="2946">
                  <c:v>5.3</c:v>
                </c:pt>
                <c:pt idx="2947">
                  <c:v>6.4</c:v>
                </c:pt>
                <c:pt idx="2948">
                  <c:v>7.8</c:v>
                </c:pt>
                <c:pt idx="2949">
                  <c:v>7.1</c:v>
                </c:pt>
                <c:pt idx="2950">
                  <c:v>7.7</c:v>
                </c:pt>
                <c:pt idx="2951">
                  <c:v>8.1999999999999993</c:v>
                </c:pt>
                <c:pt idx="2952">
                  <c:v>7</c:v>
                </c:pt>
                <c:pt idx="2953">
                  <c:v>6.1</c:v>
                </c:pt>
                <c:pt idx="2954">
                  <c:v>5.6</c:v>
                </c:pt>
                <c:pt idx="2955">
                  <c:v>6.7</c:v>
                </c:pt>
                <c:pt idx="2956">
                  <c:v>7</c:v>
                </c:pt>
                <c:pt idx="2957">
                  <c:v>8.1</c:v>
                </c:pt>
                <c:pt idx="2958">
                  <c:v>6.2</c:v>
                </c:pt>
                <c:pt idx="2959">
                  <c:v>5.8</c:v>
                </c:pt>
                <c:pt idx="2960">
                  <c:v>6.2</c:v>
                </c:pt>
                <c:pt idx="2961">
                  <c:v>6.4</c:v>
                </c:pt>
                <c:pt idx="2962">
                  <c:v>5.6</c:v>
                </c:pt>
                <c:pt idx="2963">
                  <c:v>3.5</c:v>
                </c:pt>
                <c:pt idx="2964">
                  <c:v>6.3</c:v>
                </c:pt>
                <c:pt idx="2965">
                  <c:v>5.0999999999999996</c:v>
                </c:pt>
                <c:pt idx="2966">
                  <c:v>6.8</c:v>
                </c:pt>
                <c:pt idx="2967">
                  <c:v>5.9</c:v>
                </c:pt>
                <c:pt idx="2968">
                  <c:v>6.6</c:v>
                </c:pt>
                <c:pt idx="2969">
                  <c:v>5.9</c:v>
                </c:pt>
                <c:pt idx="2970">
                  <c:v>7.3</c:v>
                </c:pt>
                <c:pt idx="2971">
                  <c:v>6.7</c:v>
                </c:pt>
                <c:pt idx="2972">
                  <c:v>6.7</c:v>
                </c:pt>
                <c:pt idx="2973">
                  <c:v>5.9</c:v>
                </c:pt>
                <c:pt idx="2974">
                  <c:v>7.2</c:v>
                </c:pt>
                <c:pt idx="2975">
                  <c:v>6.1</c:v>
                </c:pt>
                <c:pt idx="2976">
                  <c:v>6.8</c:v>
                </c:pt>
                <c:pt idx="2977">
                  <c:v>5.3</c:v>
                </c:pt>
                <c:pt idx="2978">
                  <c:v>6.2</c:v>
                </c:pt>
                <c:pt idx="2979">
                  <c:v>5.5</c:v>
                </c:pt>
                <c:pt idx="2980">
                  <c:v>6.9</c:v>
                </c:pt>
                <c:pt idx="2981">
                  <c:v>4.8</c:v>
                </c:pt>
                <c:pt idx="2982">
                  <c:v>6.5</c:v>
                </c:pt>
                <c:pt idx="2983">
                  <c:v>7.9</c:v>
                </c:pt>
                <c:pt idx="2984">
                  <c:v>6.2</c:v>
                </c:pt>
                <c:pt idx="2985">
                  <c:v>5.9</c:v>
                </c:pt>
                <c:pt idx="2986">
                  <c:v>7.9</c:v>
                </c:pt>
                <c:pt idx="2987">
                  <c:v>6.5</c:v>
                </c:pt>
                <c:pt idx="2988">
                  <c:v>6.9</c:v>
                </c:pt>
                <c:pt idx="2989">
                  <c:v>7.7</c:v>
                </c:pt>
                <c:pt idx="2990">
                  <c:v>7.2</c:v>
                </c:pt>
                <c:pt idx="2991">
                  <c:v>7.3</c:v>
                </c:pt>
                <c:pt idx="2992">
                  <c:v>7.3</c:v>
                </c:pt>
                <c:pt idx="2993">
                  <c:v>6.9</c:v>
                </c:pt>
                <c:pt idx="2994">
                  <c:v>6.2</c:v>
                </c:pt>
                <c:pt idx="2995">
                  <c:v>6.7</c:v>
                </c:pt>
                <c:pt idx="2996">
                  <c:v>6.8</c:v>
                </c:pt>
                <c:pt idx="2997">
                  <c:v>6.5</c:v>
                </c:pt>
                <c:pt idx="2998">
                  <c:v>6.2</c:v>
                </c:pt>
                <c:pt idx="2999">
                  <c:v>7.2</c:v>
                </c:pt>
                <c:pt idx="3000">
                  <c:v>7.6</c:v>
                </c:pt>
                <c:pt idx="3001">
                  <c:v>4.9000000000000004</c:v>
                </c:pt>
                <c:pt idx="3002">
                  <c:v>4.4000000000000004</c:v>
                </c:pt>
                <c:pt idx="3003">
                  <c:v>6.5</c:v>
                </c:pt>
                <c:pt idx="3004">
                  <c:v>6</c:v>
                </c:pt>
                <c:pt idx="3005">
                  <c:v>6.1</c:v>
                </c:pt>
                <c:pt idx="3006">
                  <c:v>7</c:v>
                </c:pt>
                <c:pt idx="3007">
                  <c:v>6.8</c:v>
                </c:pt>
                <c:pt idx="3008">
                  <c:v>7.2</c:v>
                </c:pt>
                <c:pt idx="3009">
                  <c:v>6.5</c:v>
                </c:pt>
                <c:pt idx="3010">
                  <c:v>6.8</c:v>
                </c:pt>
                <c:pt idx="3011">
                  <c:v>3.9</c:v>
                </c:pt>
                <c:pt idx="3012">
                  <c:v>6.9</c:v>
                </c:pt>
                <c:pt idx="3013">
                  <c:v>6.8</c:v>
                </c:pt>
                <c:pt idx="3014">
                  <c:v>6.5</c:v>
                </c:pt>
                <c:pt idx="3015">
                  <c:v>7</c:v>
                </c:pt>
                <c:pt idx="3016">
                  <c:v>6.3</c:v>
                </c:pt>
                <c:pt idx="3017">
                  <c:v>7.3</c:v>
                </c:pt>
                <c:pt idx="3018">
                  <c:v>6.1</c:v>
                </c:pt>
                <c:pt idx="3019">
                  <c:v>6.4</c:v>
                </c:pt>
                <c:pt idx="3020">
                  <c:v>5.9</c:v>
                </c:pt>
                <c:pt idx="3021">
                  <c:v>5.9</c:v>
                </c:pt>
                <c:pt idx="3022">
                  <c:v>7.1</c:v>
                </c:pt>
                <c:pt idx="3023">
                  <c:v>5.5</c:v>
                </c:pt>
                <c:pt idx="3024">
                  <c:v>7.2</c:v>
                </c:pt>
                <c:pt idx="3025">
                  <c:v>7.2</c:v>
                </c:pt>
                <c:pt idx="3026">
                  <c:v>6.6</c:v>
                </c:pt>
                <c:pt idx="3027">
                  <c:v>6.8</c:v>
                </c:pt>
                <c:pt idx="3028">
                  <c:v>6.6</c:v>
                </c:pt>
                <c:pt idx="3029">
                  <c:v>6.2</c:v>
                </c:pt>
                <c:pt idx="3030">
                  <c:v>7.2</c:v>
                </c:pt>
                <c:pt idx="3031">
                  <c:v>6.9</c:v>
                </c:pt>
                <c:pt idx="3032">
                  <c:v>7.4</c:v>
                </c:pt>
                <c:pt idx="3033">
                  <c:v>6.9</c:v>
                </c:pt>
                <c:pt idx="3034">
                  <c:v>5.9</c:v>
                </c:pt>
                <c:pt idx="3035">
                  <c:v>5.6</c:v>
                </c:pt>
                <c:pt idx="3036">
                  <c:v>6.7</c:v>
                </c:pt>
                <c:pt idx="3037">
                  <c:v>7.8</c:v>
                </c:pt>
                <c:pt idx="3038">
                  <c:v>5.2</c:v>
                </c:pt>
                <c:pt idx="3039">
                  <c:v>7.3</c:v>
                </c:pt>
                <c:pt idx="3040">
                  <c:v>7.5</c:v>
                </c:pt>
                <c:pt idx="3041">
                  <c:v>6.2</c:v>
                </c:pt>
                <c:pt idx="3042">
                  <c:v>6.2</c:v>
                </c:pt>
                <c:pt idx="3043">
                  <c:v>6.4</c:v>
                </c:pt>
                <c:pt idx="3044">
                  <c:v>7.1</c:v>
                </c:pt>
                <c:pt idx="3045">
                  <c:v>5.0999999999999996</c:v>
                </c:pt>
                <c:pt idx="3046">
                  <c:v>6.5</c:v>
                </c:pt>
                <c:pt idx="3047">
                  <c:v>6.8</c:v>
                </c:pt>
                <c:pt idx="3048">
                  <c:v>7.1</c:v>
                </c:pt>
                <c:pt idx="3049">
                  <c:v>5.0999999999999996</c:v>
                </c:pt>
                <c:pt idx="3050">
                  <c:v>7.6</c:v>
                </c:pt>
                <c:pt idx="3051">
                  <c:v>5.5</c:v>
                </c:pt>
                <c:pt idx="3052">
                  <c:v>5.6</c:v>
                </c:pt>
                <c:pt idx="3053">
                  <c:v>4.8</c:v>
                </c:pt>
                <c:pt idx="3054">
                  <c:v>6.2</c:v>
                </c:pt>
                <c:pt idx="3055">
                  <c:v>8.4</c:v>
                </c:pt>
                <c:pt idx="3056">
                  <c:v>6.9</c:v>
                </c:pt>
                <c:pt idx="3057">
                  <c:v>7.2</c:v>
                </c:pt>
                <c:pt idx="3058">
                  <c:v>8</c:v>
                </c:pt>
                <c:pt idx="3059">
                  <c:v>7.1</c:v>
                </c:pt>
                <c:pt idx="3060">
                  <c:v>6.8</c:v>
                </c:pt>
                <c:pt idx="3061">
                  <c:v>5.5</c:v>
                </c:pt>
                <c:pt idx="3062">
                  <c:v>5.6</c:v>
                </c:pt>
                <c:pt idx="3063">
                  <c:v>7.2</c:v>
                </c:pt>
                <c:pt idx="3064">
                  <c:v>7.2</c:v>
                </c:pt>
                <c:pt idx="3065">
                  <c:v>6.4</c:v>
                </c:pt>
                <c:pt idx="3066">
                  <c:v>6.9</c:v>
                </c:pt>
                <c:pt idx="3067">
                  <c:v>7.1</c:v>
                </c:pt>
                <c:pt idx="3068">
                  <c:v>7.3</c:v>
                </c:pt>
                <c:pt idx="3069">
                  <c:v>5.9</c:v>
                </c:pt>
                <c:pt idx="3070">
                  <c:v>7.4</c:v>
                </c:pt>
                <c:pt idx="3071">
                  <c:v>5.6</c:v>
                </c:pt>
                <c:pt idx="3072">
                  <c:v>6.5</c:v>
                </c:pt>
                <c:pt idx="3073">
                  <c:v>7.5</c:v>
                </c:pt>
                <c:pt idx="3074">
                  <c:v>6.1</c:v>
                </c:pt>
                <c:pt idx="3075">
                  <c:v>6.3</c:v>
                </c:pt>
                <c:pt idx="3076">
                  <c:v>2.1</c:v>
                </c:pt>
                <c:pt idx="3077">
                  <c:v>7.2</c:v>
                </c:pt>
                <c:pt idx="3078">
                  <c:v>7.4</c:v>
                </c:pt>
                <c:pt idx="3079">
                  <c:v>7.4</c:v>
                </c:pt>
                <c:pt idx="3080">
                  <c:v>7.1</c:v>
                </c:pt>
                <c:pt idx="3081">
                  <c:v>7.5</c:v>
                </c:pt>
                <c:pt idx="3082">
                  <c:v>6.1</c:v>
                </c:pt>
                <c:pt idx="3083">
                  <c:v>5.8</c:v>
                </c:pt>
                <c:pt idx="3084">
                  <c:v>5.5</c:v>
                </c:pt>
                <c:pt idx="3085">
                  <c:v>7.8</c:v>
                </c:pt>
                <c:pt idx="3086">
                  <c:v>6.8</c:v>
                </c:pt>
                <c:pt idx="3087">
                  <c:v>7.1</c:v>
                </c:pt>
                <c:pt idx="3088">
                  <c:v>8.1</c:v>
                </c:pt>
                <c:pt idx="3089">
                  <c:v>7.1</c:v>
                </c:pt>
                <c:pt idx="3090">
                  <c:v>7</c:v>
                </c:pt>
                <c:pt idx="3091">
                  <c:v>6.9</c:v>
                </c:pt>
                <c:pt idx="3092">
                  <c:v>3.9</c:v>
                </c:pt>
                <c:pt idx="3093">
                  <c:v>6.2</c:v>
                </c:pt>
                <c:pt idx="3094">
                  <c:v>5.4</c:v>
                </c:pt>
                <c:pt idx="3095">
                  <c:v>6.5</c:v>
                </c:pt>
                <c:pt idx="3096">
                  <c:v>8.1</c:v>
                </c:pt>
                <c:pt idx="3097">
                  <c:v>6.1</c:v>
                </c:pt>
                <c:pt idx="3098">
                  <c:v>4.5999999999999996</c:v>
                </c:pt>
                <c:pt idx="3099">
                  <c:v>7.2</c:v>
                </c:pt>
                <c:pt idx="3100">
                  <c:v>7.5</c:v>
                </c:pt>
                <c:pt idx="3101">
                  <c:v>7.3</c:v>
                </c:pt>
                <c:pt idx="3102">
                  <c:v>5.2</c:v>
                </c:pt>
                <c:pt idx="3103">
                  <c:v>6.6</c:v>
                </c:pt>
                <c:pt idx="3104">
                  <c:v>6.5</c:v>
                </c:pt>
                <c:pt idx="3105">
                  <c:v>6.1</c:v>
                </c:pt>
                <c:pt idx="3106">
                  <c:v>7.8</c:v>
                </c:pt>
                <c:pt idx="3107">
                  <c:v>7.2</c:v>
                </c:pt>
                <c:pt idx="3108">
                  <c:v>6.3</c:v>
                </c:pt>
                <c:pt idx="3109">
                  <c:v>7.1</c:v>
                </c:pt>
                <c:pt idx="3110">
                  <c:v>6.8</c:v>
                </c:pt>
                <c:pt idx="3111">
                  <c:v>7.4</c:v>
                </c:pt>
                <c:pt idx="3112">
                  <c:v>7.6</c:v>
                </c:pt>
                <c:pt idx="3113">
                  <c:v>6.6</c:v>
                </c:pt>
                <c:pt idx="3114">
                  <c:v>6.7</c:v>
                </c:pt>
                <c:pt idx="3115">
                  <c:v>6.3</c:v>
                </c:pt>
                <c:pt idx="3116">
                  <c:v>6.7</c:v>
                </c:pt>
                <c:pt idx="3117">
                  <c:v>5.4</c:v>
                </c:pt>
                <c:pt idx="3118">
                  <c:v>7.2</c:v>
                </c:pt>
                <c:pt idx="3119">
                  <c:v>7</c:v>
                </c:pt>
                <c:pt idx="3120">
                  <c:v>6.6</c:v>
                </c:pt>
                <c:pt idx="3121">
                  <c:v>6.6</c:v>
                </c:pt>
                <c:pt idx="3122">
                  <c:v>7.7</c:v>
                </c:pt>
                <c:pt idx="3123">
                  <c:v>5.6</c:v>
                </c:pt>
                <c:pt idx="3124">
                  <c:v>6.4</c:v>
                </c:pt>
                <c:pt idx="3125">
                  <c:v>7.4</c:v>
                </c:pt>
                <c:pt idx="3126">
                  <c:v>6.5</c:v>
                </c:pt>
                <c:pt idx="3127">
                  <c:v>6.8</c:v>
                </c:pt>
                <c:pt idx="3128">
                  <c:v>7</c:v>
                </c:pt>
                <c:pt idx="3129">
                  <c:v>6.8</c:v>
                </c:pt>
                <c:pt idx="3130">
                  <c:v>6.5</c:v>
                </c:pt>
                <c:pt idx="3131">
                  <c:v>7</c:v>
                </c:pt>
                <c:pt idx="3132">
                  <c:v>6.2</c:v>
                </c:pt>
                <c:pt idx="3133">
                  <c:v>5.8</c:v>
                </c:pt>
                <c:pt idx="3134">
                  <c:v>8.1</c:v>
                </c:pt>
                <c:pt idx="3135">
                  <c:v>7.1</c:v>
                </c:pt>
                <c:pt idx="3136">
                  <c:v>8.5</c:v>
                </c:pt>
                <c:pt idx="3137">
                  <c:v>7.7</c:v>
                </c:pt>
                <c:pt idx="3138">
                  <c:v>6.9</c:v>
                </c:pt>
                <c:pt idx="3139">
                  <c:v>7</c:v>
                </c:pt>
                <c:pt idx="3140">
                  <c:v>8</c:v>
                </c:pt>
                <c:pt idx="3141">
                  <c:v>6.3</c:v>
                </c:pt>
                <c:pt idx="3142">
                  <c:v>6.5</c:v>
                </c:pt>
                <c:pt idx="3143">
                  <c:v>8.3000000000000007</c:v>
                </c:pt>
                <c:pt idx="3144">
                  <c:v>7.7</c:v>
                </c:pt>
                <c:pt idx="3145">
                  <c:v>5.8</c:v>
                </c:pt>
                <c:pt idx="3146">
                  <c:v>6.5</c:v>
                </c:pt>
                <c:pt idx="3147">
                  <c:v>5.9</c:v>
                </c:pt>
                <c:pt idx="3148">
                  <c:v>7.4</c:v>
                </c:pt>
                <c:pt idx="3149">
                  <c:v>7.9</c:v>
                </c:pt>
                <c:pt idx="3150">
                  <c:v>7.9</c:v>
                </c:pt>
                <c:pt idx="3151">
                  <c:v>7.3</c:v>
                </c:pt>
                <c:pt idx="3152">
                  <c:v>4.9000000000000004</c:v>
                </c:pt>
                <c:pt idx="3153">
                  <c:v>6.6</c:v>
                </c:pt>
                <c:pt idx="3154">
                  <c:v>7</c:v>
                </c:pt>
                <c:pt idx="3155">
                  <c:v>5.6</c:v>
                </c:pt>
                <c:pt idx="3156">
                  <c:v>6.8</c:v>
                </c:pt>
                <c:pt idx="3157">
                  <c:v>7.4</c:v>
                </c:pt>
                <c:pt idx="3158">
                  <c:v>6.4</c:v>
                </c:pt>
                <c:pt idx="3159">
                  <c:v>5.9</c:v>
                </c:pt>
                <c:pt idx="3160">
                  <c:v>7.3</c:v>
                </c:pt>
                <c:pt idx="3161">
                  <c:v>7.3</c:v>
                </c:pt>
                <c:pt idx="3162">
                  <c:v>5.2</c:v>
                </c:pt>
                <c:pt idx="3163">
                  <c:v>5.3</c:v>
                </c:pt>
                <c:pt idx="3164">
                  <c:v>6.9</c:v>
                </c:pt>
                <c:pt idx="3165">
                  <c:v>6.1</c:v>
                </c:pt>
                <c:pt idx="3166">
                  <c:v>7.9</c:v>
                </c:pt>
                <c:pt idx="3167">
                  <c:v>7.2</c:v>
                </c:pt>
                <c:pt idx="3168">
                  <c:v>7</c:v>
                </c:pt>
                <c:pt idx="3169">
                  <c:v>5</c:v>
                </c:pt>
                <c:pt idx="3170">
                  <c:v>7.7</c:v>
                </c:pt>
                <c:pt idx="3171">
                  <c:v>6.9</c:v>
                </c:pt>
                <c:pt idx="3172">
                  <c:v>6.8</c:v>
                </c:pt>
                <c:pt idx="3173">
                  <c:v>5.6</c:v>
                </c:pt>
                <c:pt idx="3174">
                  <c:v>6.3</c:v>
                </c:pt>
                <c:pt idx="3175">
                  <c:v>7.6</c:v>
                </c:pt>
                <c:pt idx="3176">
                  <c:v>7.3</c:v>
                </c:pt>
                <c:pt idx="3177">
                  <c:v>7.6</c:v>
                </c:pt>
                <c:pt idx="3178">
                  <c:v>7.3</c:v>
                </c:pt>
                <c:pt idx="3179">
                  <c:v>7.3</c:v>
                </c:pt>
                <c:pt idx="3180">
                  <c:v>7.1</c:v>
                </c:pt>
                <c:pt idx="3181">
                  <c:v>6</c:v>
                </c:pt>
                <c:pt idx="3182">
                  <c:v>7.5</c:v>
                </c:pt>
                <c:pt idx="3183">
                  <c:v>5.5</c:v>
                </c:pt>
                <c:pt idx="3184">
                  <c:v>7.5</c:v>
                </c:pt>
                <c:pt idx="3185">
                  <c:v>6.2</c:v>
                </c:pt>
                <c:pt idx="3186">
                  <c:v>6.7</c:v>
                </c:pt>
                <c:pt idx="3187">
                  <c:v>5.4</c:v>
                </c:pt>
                <c:pt idx="3188">
                  <c:v>6.9</c:v>
                </c:pt>
                <c:pt idx="3189">
                  <c:v>7.6</c:v>
                </c:pt>
                <c:pt idx="3190">
                  <c:v>6.8</c:v>
                </c:pt>
                <c:pt idx="3191">
                  <c:v>7.5</c:v>
                </c:pt>
                <c:pt idx="3192">
                  <c:v>6.8</c:v>
                </c:pt>
                <c:pt idx="3193">
                  <c:v>7.1</c:v>
                </c:pt>
                <c:pt idx="3194">
                  <c:v>5.4</c:v>
                </c:pt>
                <c:pt idx="3195">
                  <c:v>7.3</c:v>
                </c:pt>
                <c:pt idx="3196">
                  <c:v>7.6</c:v>
                </c:pt>
                <c:pt idx="3197">
                  <c:v>6.9</c:v>
                </c:pt>
                <c:pt idx="3198">
                  <c:v>7.7</c:v>
                </c:pt>
                <c:pt idx="3199">
                  <c:v>5.9</c:v>
                </c:pt>
                <c:pt idx="3200">
                  <c:v>6.2</c:v>
                </c:pt>
                <c:pt idx="3201">
                  <c:v>7.4</c:v>
                </c:pt>
                <c:pt idx="3202">
                  <c:v>7</c:v>
                </c:pt>
                <c:pt idx="3203">
                  <c:v>7.3</c:v>
                </c:pt>
                <c:pt idx="3204">
                  <c:v>6.6</c:v>
                </c:pt>
                <c:pt idx="3205">
                  <c:v>7.1</c:v>
                </c:pt>
                <c:pt idx="3206">
                  <c:v>6.7</c:v>
                </c:pt>
                <c:pt idx="3207">
                  <c:v>6</c:v>
                </c:pt>
                <c:pt idx="3208">
                  <c:v>8.1999999999999993</c:v>
                </c:pt>
                <c:pt idx="3209">
                  <c:v>6.8</c:v>
                </c:pt>
                <c:pt idx="3210">
                  <c:v>6.1</c:v>
                </c:pt>
                <c:pt idx="3211">
                  <c:v>6.5</c:v>
                </c:pt>
                <c:pt idx="3212">
                  <c:v>7.2</c:v>
                </c:pt>
                <c:pt idx="3213">
                  <c:v>6.7</c:v>
                </c:pt>
                <c:pt idx="3214">
                  <c:v>7.5</c:v>
                </c:pt>
                <c:pt idx="3215">
                  <c:v>6.1</c:v>
                </c:pt>
                <c:pt idx="3216">
                  <c:v>7.7</c:v>
                </c:pt>
                <c:pt idx="3217">
                  <c:v>7.3</c:v>
                </c:pt>
                <c:pt idx="3218">
                  <c:v>7.5</c:v>
                </c:pt>
                <c:pt idx="3219">
                  <c:v>7.6</c:v>
                </c:pt>
                <c:pt idx="3220">
                  <c:v>7.9</c:v>
                </c:pt>
                <c:pt idx="3221">
                  <c:v>6.7</c:v>
                </c:pt>
                <c:pt idx="3222">
                  <c:v>8</c:v>
                </c:pt>
                <c:pt idx="3223">
                  <c:v>6.9</c:v>
                </c:pt>
                <c:pt idx="3224">
                  <c:v>6</c:v>
                </c:pt>
                <c:pt idx="3225">
                  <c:v>7.2</c:v>
                </c:pt>
                <c:pt idx="3226">
                  <c:v>6.9</c:v>
                </c:pt>
                <c:pt idx="3227">
                  <c:v>7.1</c:v>
                </c:pt>
                <c:pt idx="3228">
                  <c:v>7</c:v>
                </c:pt>
                <c:pt idx="3229">
                  <c:v>7.5</c:v>
                </c:pt>
                <c:pt idx="3230">
                  <c:v>6.7</c:v>
                </c:pt>
                <c:pt idx="3231">
                  <c:v>7</c:v>
                </c:pt>
                <c:pt idx="3232">
                  <c:v>5.9</c:v>
                </c:pt>
                <c:pt idx="3233">
                  <c:v>6.9</c:v>
                </c:pt>
                <c:pt idx="3234">
                  <c:v>7.2</c:v>
                </c:pt>
                <c:pt idx="3235">
                  <c:v>7.6</c:v>
                </c:pt>
                <c:pt idx="3236">
                  <c:v>7.6</c:v>
                </c:pt>
                <c:pt idx="3237">
                  <c:v>6</c:v>
                </c:pt>
                <c:pt idx="3238">
                  <c:v>7</c:v>
                </c:pt>
                <c:pt idx="3239">
                  <c:v>6.5</c:v>
                </c:pt>
                <c:pt idx="3240">
                  <c:v>8.1</c:v>
                </c:pt>
                <c:pt idx="3241">
                  <c:v>6.7</c:v>
                </c:pt>
                <c:pt idx="3242">
                  <c:v>6.6</c:v>
                </c:pt>
                <c:pt idx="3243">
                  <c:v>7.3</c:v>
                </c:pt>
                <c:pt idx="3244">
                  <c:v>6.7</c:v>
                </c:pt>
                <c:pt idx="3245">
                  <c:v>7.2</c:v>
                </c:pt>
                <c:pt idx="3246">
                  <c:v>5.6</c:v>
                </c:pt>
                <c:pt idx="3247">
                  <c:v>6.5</c:v>
                </c:pt>
                <c:pt idx="3248">
                  <c:v>8.3000000000000007</c:v>
                </c:pt>
                <c:pt idx="3249">
                  <c:v>6.7</c:v>
                </c:pt>
                <c:pt idx="3250">
                  <c:v>6.9</c:v>
                </c:pt>
                <c:pt idx="3251">
                  <c:v>7</c:v>
                </c:pt>
                <c:pt idx="3252">
                  <c:v>6</c:v>
                </c:pt>
                <c:pt idx="3253">
                  <c:v>8.1999999999999993</c:v>
                </c:pt>
                <c:pt idx="3254">
                  <c:v>7.8</c:v>
                </c:pt>
                <c:pt idx="3255">
                  <c:v>7.2</c:v>
                </c:pt>
                <c:pt idx="3256">
                  <c:v>5.7</c:v>
                </c:pt>
                <c:pt idx="3257">
                  <c:v>6.9</c:v>
                </c:pt>
                <c:pt idx="3258">
                  <c:v>6.3</c:v>
                </c:pt>
                <c:pt idx="3259">
                  <c:v>7.4</c:v>
                </c:pt>
                <c:pt idx="3260">
                  <c:v>6.3</c:v>
                </c:pt>
                <c:pt idx="3261">
                  <c:v>6.9</c:v>
                </c:pt>
                <c:pt idx="3262">
                  <c:v>6.4</c:v>
                </c:pt>
                <c:pt idx="3263">
                  <c:v>5.9</c:v>
                </c:pt>
                <c:pt idx="3264">
                  <c:v>6.8</c:v>
                </c:pt>
                <c:pt idx="3265">
                  <c:v>6.8</c:v>
                </c:pt>
                <c:pt idx="3266">
                  <c:v>7.2</c:v>
                </c:pt>
                <c:pt idx="3267">
                  <c:v>5.8</c:v>
                </c:pt>
                <c:pt idx="3268">
                  <c:v>6</c:v>
                </c:pt>
                <c:pt idx="3269">
                  <c:v>8.3000000000000007</c:v>
                </c:pt>
                <c:pt idx="3270">
                  <c:v>6.7</c:v>
                </c:pt>
                <c:pt idx="3271">
                  <c:v>6.7</c:v>
                </c:pt>
                <c:pt idx="3272">
                  <c:v>5.6</c:v>
                </c:pt>
                <c:pt idx="3273">
                  <c:v>6.1</c:v>
                </c:pt>
                <c:pt idx="3274">
                  <c:v>6.9</c:v>
                </c:pt>
                <c:pt idx="3275">
                  <c:v>7.2</c:v>
                </c:pt>
                <c:pt idx="3276">
                  <c:v>7.8</c:v>
                </c:pt>
                <c:pt idx="3277">
                  <c:v>6.2</c:v>
                </c:pt>
                <c:pt idx="3278">
                  <c:v>6.4</c:v>
                </c:pt>
                <c:pt idx="3279">
                  <c:v>7.7</c:v>
                </c:pt>
                <c:pt idx="3280">
                  <c:v>6.9</c:v>
                </c:pt>
                <c:pt idx="3281">
                  <c:v>7.7</c:v>
                </c:pt>
                <c:pt idx="3282">
                  <c:v>7.3</c:v>
                </c:pt>
                <c:pt idx="3283">
                  <c:v>6.7</c:v>
                </c:pt>
                <c:pt idx="3284">
                  <c:v>7</c:v>
                </c:pt>
                <c:pt idx="3285">
                  <c:v>6.5</c:v>
                </c:pt>
                <c:pt idx="3286">
                  <c:v>5.8</c:v>
                </c:pt>
                <c:pt idx="3287">
                  <c:v>6.3</c:v>
                </c:pt>
                <c:pt idx="3288">
                  <c:v>7.7</c:v>
                </c:pt>
                <c:pt idx="3289">
                  <c:v>7.9</c:v>
                </c:pt>
                <c:pt idx="3290">
                  <c:v>5.9</c:v>
                </c:pt>
                <c:pt idx="3291">
                  <c:v>6.8</c:v>
                </c:pt>
                <c:pt idx="3292">
                  <c:v>3.4</c:v>
                </c:pt>
                <c:pt idx="3293">
                  <c:v>7</c:v>
                </c:pt>
                <c:pt idx="3294">
                  <c:v>6.5</c:v>
                </c:pt>
                <c:pt idx="3295">
                  <c:v>7.4</c:v>
                </c:pt>
                <c:pt idx="3296">
                  <c:v>8.4</c:v>
                </c:pt>
                <c:pt idx="3297">
                  <c:v>7.3</c:v>
                </c:pt>
                <c:pt idx="3298">
                  <c:v>8.1</c:v>
                </c:pt>
                <c:pt idx="3299">
                  <c:v>6.8</c:v>
                </c:pt>
                <c:pt idx="3300">
                  <c:v>8</c:v>
                </c:pt>
                <c:pt idx="3301">
                  <c:v>5.0999999999999996</c:v>
                </c:pt>
                <c:pt idx="3302">
                  <c:v>6.6</c:v>
                </c:pt>
                <c:pt idx="3303">
                  <c:v>7.1</c:v>
                </c:pt>
                <c:pt idx="3304">
                  <c:v>6.2</c:v>
                </c:pt>
                <c:pt idx="3305">
                  <c:v>7.1</c:v>
                </c:pt>
                <c:pt idx="3306">
                  <c:v>6.9</c:v>
                </c:pt>
                <c:pt idx="3307">
                  <c:v>5.8</c:v>
                </c:pt>
                <c:pt idx="3308">
                  <c:v>4.5999999999999996</c:v>
                </c:pt>
                <c:pt idx="3309">
                  <c:v>7.6</c:v>
                </c:pt>
                <c:pt idx="3310">
                  <c:v>7.3</c:v>
                </c:pt>
                <c:pt idx="3311">
                  <c:v>6.6</c:v>
                </c:pt>
                <c:pt idx="3312">
                  <c:v>6.6</c:v>
                </c:pt>
                <c:pt idx="3313">
                  <c:v>6.8</c:v>
                </c:pt>
                <c:pt idx="3314">
                  <c:v>7.3</c:v>
                </c:pt>
                <c:pt idx="3315">
                  <c:v>7.7</c:v>
                </c:pt>
                <c:pt idx="3316">
                  <c:v>8.1</c:v>
                </c:pt>
                <c:pt idx="3317">
                  <c:v>6.2</c:v>
                </c:pt>
                <c:pt idx="3318">
                  <c:v>7.4</c:v>
                </c:pt>
                <c:pt idx="3319">
                  <c:v>7.6</c:v>
                </c:pt>
                <c:pt idx="3320">
                  <c:v>7</c:v>
                </c:pt>
                <c:pt idx="3321">
                  <c:v>7.1</c:v>
                </c:pt>
                <c:pt idx="3322">
                  <c:v>8.4</c:v>
                </c:pt>
                <c:pt idx="3323">
                  <c:v>5.3</c:v>
                </c:pt>
                <c:pt idx="3324">
                  <c:v>6.5</c:v>
                </c:pt>
                <c:pt idx="3325">
                  <c:v>7.7</c:v>
                </c:pt>
                <c:pt idx="3326">
                  <c:v>7.9</c:v>
                </c:pt>
                <c:pt idx="3327">
                  <c:v>7.2</c:v>
                </c:pt>
                <c:pt idx="3328">
                  <c:v>6.8</c:v>
                </c:pt>
                <c:pt idx="3329">
                  <c:v>5.8</c:v>
                </c:pt>
                <c:pt idx="3330">
                  <c:v>6.7</c:v>
                </c:pt>
                <c:pt idx="3331">
                  <c:v>6.6</c:v>
                </c:pt>
                <c:pt idx="3332">
                  <c:v>5.2</c:v>
                </c:pt>
                <c:pt idx="3333">
                  <c:v>8.4</c:v>
                </c:pt>
                <c:pt idx="3334">
                  <c:v>7.8</c:v>
                </c:pt>
                <c:pt idx="3335">
                  <c:v>7.8</c:v>
                </c:pt>
                <c:pt idx="3336">
                  <c:v>7.6</c:v>
                </c:pt>
                <c:pt idx="3337">
                  <c:v>7.2</c:v>
                </c:pt>
                <c:pt idx="3338">
                  <c:v>6.4</c:v>
                </c:pt>
                <c:pt idx="3339">
                  <c:v>7.7</c:v>
                </c:pt>
                <c:pt idx="3340">
                  <c:v>5.9</c:v>
                </c:pt>
                <c:pt idx="3341">
                  <c:v>7.9</c:v>
                </c:pt>
                <c:pt idx="3342">
                  <c:v>7.7</c:v>
                </c:pt>
                <c:pt idx="3343">
                  <c:v>5.8</c:v>
                </c:pt>
                <c:pt idx="3344">
                  <c:v>6.2</c:v>
                </c:pt>
                <c:pt idx="3345">
                  <c:v>7.2</c:v>
                </c:pt>
                <c:pt idx="3346">
                  <c:v>5.9</c:v>
                </c:pt>
                <c:pt idx="3347">
                  <c:v>7.8</c:v>
                </c:pt>
                <c:pt idx="3348">
                  <c:v>7.5</c:v>
                </c:pt>
                <c:pt idx="3349">
                  <c:v>7.5</c:v>
                </c:pt>
                <c:pt idx="3350">
                  <c:v>7.6</c:v>
                </c:pt>
                <c:pt idx="3351">
                  <c:v>6.7</c:v>
                </c:pt>
                <c:pt idx="3352">
                  <c:v>6.1</c:v>
                </c:pt>
                <c:pt idx="3353">
                  <c:v>6.2</c:v>
                </c:pt>
                <c:pt idx="3354">
                  <c:v>6.3</c:v>
                </c:pt>
                <c:pt idx="3355">
                  <c:v>7.5</c:v>
                </c:pt>
                <c:pt idx="3356">
                  <c:v>7.2</c:v>
                </c:pt>
                <c:pt idx="3357">
                  <c:v>7.7</c:v>
                </c:pt>
                <c:pt idx="3358">
                  <c:v>7.1</c:v>
                </c:pt>
                <c:pt idx="3359">
                  <c:v>7.5</c:v>
                </c:pt>
                <c:pt idx="3360">
                  <c:v>6.9</c:v>
                </c:pt>
                <c:pt idx="3361">
                  <c:v>6.2</c:v>
                </c:pt>
                <c:pt idx="3362">
                  <c:v>8.3000000000000007</c:v>
                </c:pt>
                <c:pt idx="3363">
                  <c:v>8</c:v>
                </c:pt>
                <c:pt idx="3364">
                  <c:v>7.6</c:v>
                </c:pt>
                <c:pt idx="3365">
                  <c:v>6.5</c:v>
                </c:pt>
                <c:pt idx="3366">
                  <c:v>7.3</c:v>
                </c:pt>
                <c:pt idx="3367">
                  <c:v>7.1</c:v>
                </c:pt>
                <c:pt idx="3368">
                  <c:v>7</c:v>
                </c:pt>
                <c:pt idx="3369">
                  <c:v>6.7</c:v>
                </c:pt>
                <c:pt idx="3370">
                  <c:v>7.9</c:v>
                </c:pt>
                <c:pt idx="3371">
                  <c:v>7</c:v>
                </c:pt>
                <c:pt idx="3372">
                  <c:v>4.3</c:v>
                </c:pt>
                <c:pt idx="3373">
                  <c:v>7.6</c:v>
                </c:pt>
                <c:pt idx="3374">
                  <c:v>7</c:v>
                </c:pt>
                <c:pt idx="3375">
                  <c:v>6.8</c:v>
                </c:pt>
                <c:pt idx="3376">
                  <c:v>7</c:v>
                </c:pt>
                <c:pt idx="3377">
                  <c:v>7.1</c:v>
                </c:pt>
                <c:pt idx="3378">
                  <c:v>6.2</c:v>
                </c:pt>
                <c:pt idx="3379">
                  <c:v>5.9</c:v>
                </c:pt>
                <c:pt idx="3380">
                  <c:v>6</c:v>
                </c:pt>
                <c:pt idx="3381">
                  <c:v>7</c:v>
                </c:pt>
                <c:pt idx="3382">
                  <c:v>7.6</c:v>
                </c:pt>
                <c:pt idx="3383">
                  <c:v>7.1</c:v>
                </c:pt>
                <c:pt idx="3384">
                  <c:v>7.5</c:v>
                </c:pt>
                <c:pt idx="3385">
                  <c:v>7</c:v>
                </c:pt>
                <c:pt idx="3386">
                  <c:v>4.0999999999999996</c:v>
                </c:pt>
                <c:pt idx="3387">
                  <c:v>6.5</c:v>
                </c:pt>
                <c:pt idx="3388">
                  <c:v>6.5</c:v>
                </c:pt>
                <c:pt idx="3389">
                  <c:v>4.5</c:v>
                </c:pt>
                <c:pt idx="3390">
                  <c:v>7.5</c:v>
                </c:pt>
                <c:pt idx="3391">
                  <c:v>7.8</c:v>
                </c:pt>
                <c:pt idx="3392">
                  <c:v>6.6</c:v>
                </c:pt>
                <c:pt idx="3393">
                  <c:v>8.1999999999999993</c:v>
                </c:pt>
                <c:pt idx="3394">
                  <c:v>7.8</c:v>
                </c:pt>
                <c:pt idx="3395">
                  <c:v>6</c:v>
                </c:pt>
                <c:pt idx="3396">
                  <c:v>6.9</c:v>
                </c:pt>
                <c:pt idx="3397">
                  <c:v>6.5</c:v>
                </c:pt>
                <c:pt idx="3398">
                  <c:v>6.7</c:v>
                </c:pt>
                <c:pt idx="3399">
                  <c:v>7.1</c:v>
                </c:pt>
                <c:pt idx="3400">
                  <c:v>7.4</c:v>
                </c:pt>
                <c:pt idx="3401">
                  <c:v>8.5</c:v>
                </c:pt>
                <c:pt idx="3402">
                  <c:v>7.7</c:v>
                </c:pt>
                <c:pt idx="3403">
                  <c:v>6.6</c:v>
                </c:pt>
                <c:pt idx="3404">
                  <c:v>5.9</c:v>
                </c:pt>
                <c:pt idx="3405">
                  <c:v>7.6</c:v>
                </c:pt>
                <c:pt idx="3406">
                  <c:v>7.3</c:v>
                </c:pt>
                <c:pt idx="3407">
                  <c:v>6.1</c:v>
                </c:pt>
                <c:pt idx="3408">
                  <c:v>4.5999999999999996</c:v>
                </c:pt>
                <c:pt idx="3409">
                  <c:v>7.6</c:v>
                </c:pt>
                <c:pt idx="3410">
                  <c:v>7.6</c:v>
                </c:pt>
                <c:pt idx="3411">
                  <c:v>7.1</c:v>
                </c:pt>
                <c:pt idx="3412">
                  <c:v>8.3000000000000007</c:v>
                </c:pt>
                <c:pt idx="3413">
                  <c:v>7.1</c:v>
                </c:pt>
                <c:pt idx="3414">
                  <c:v>7.7</c:v>
                </c:pt>
                <c:pt idx="3415">
                  <c:v>6.9</c:v>
                </c:pt>
                <c:pt idx="3416">
                  <c:v>7.6</c:v>
                </c:pt>
                <c:pt idx="3417">
                  <c:v>8.1</c:v>
                </c:pt>
                <c:pt idx="3418">
                  <c:v>7.2</c:v>
                </c:pt>
                <c:pt idx="3419">
                  <c:v>6.7</c:v>
                </c:pt>
                <c:pt idx="3420">
                  <c:v>6.6</c:v>
                </c:pt>
                <c:pt idx="3421">
                  <c:v>6.6</c:v>
                </c:pt>
                <c:pt idx="3422">
                  <c:v>7.7</c:v>
                </c:pt>
                <c:pt idx="3423">
                  <c:v>7.4</c:v>
                </c:pt>
                <c:pt idx="3424">
                  <c:v>7.7</c:v>
                </c:pt>
                <c:pt idx="3425">
                  <c:v>8.1</c:v>
                </c:pt>
                <c:pt idx="3426">
                  <c:v>7.5</c:v>
                </c:pt>
                <c:pt idx="3427">
                  <c:v>8.6999999999999993</c:v>
                </c:pt>
                <c:pt idx="3428">
                  <c:v>8</c:v>
                </c:pt>
                <c:pt idx="3429">
                  <c:v>5.0999999999999996</c:v>
                </c:pt>
                <c:pt idx="3430">
                  <c:v>7.8</c:v>
                </c:pt>
                <c:pt idx="3431">
                  <c:v>7.7</c:v>
                </c:pt>
                <c:pt idx="3432">
                  <c:v>7.1</c:v>
                </c:pt>
                <c:pt idx="3433">
                  <c:v>7.5</c:v>
                </c:pt>
                <c:pt idx="3434">
                  <c:v>6</c:v>
                </c:pt>
                <c:pt idx="3435">
                  <c:v>7.2</c:v>
                </c:pt>
                <c:pt idx="3436">
                  <c:v>7.9</c:v>
                </c:pt>
                <c:pt idx="3437">
                  <c:v>7.7</c:v>
                </c:pt>
                <c:pt idx="3438">
                  <c:v>6.5</c:v>
                </c:pt>
                <c:pt idx="3439">
                  <c:v>7.1</c:v>
                </c:pt>
                <c:pt idx="3440">
                  <c:v>7.4</c:v>
                </c:pt>
                <c:pt idx="3441">
                  <c:v>7.6</c:v>
                </c:pt>
                <c:pt idx="3442">
                  <c:v>7.8</c:v>
                </c:pt>
                <c:pt idx="3443">
                  <c:v>7</c:v>
                </c:pt>
                <c:pt idx="3444">
                  <c:v>7.5</c:v>
                </c:pt>
                <c:pt idx="3445">
                  <c:v>7.1</c:v>
                </c:pt>
                <c:pt idx="3446">
                  <c:v>6.7</c:v>
                </c:pt>
                <c:pt idx="3447">
                  <c:v>6.8</c:v>
                </c:pt>
                <c:pt idx="3448">
                  <c:v>5.0999999999999996</c:v>
                </c:pt>
                <c:pt idx="3449">
                  <c:v>6.7</c:v>
                </c:pt>
                <c:pt idx="3450">
                  <c:v>7.2</c:v>
                </c:pt>
                <c:pt idx="3451">
                  <c:v>5.5</c:v>
                </c:pt>
                <c:pt idx="3452">
                  <c:v>7.3</c:v>
                </c:pt>
                <c:pt idx="3453">
                  <c:v>6.9</c:v>
                </c:pt>
                <c:pt idx="3454">
                  <c:v>7.7</c:v>
                </c:pt>
                <c:pt idx="3455">
                  <c:v>7.5</c:v>
                </c:pt>
                <c:pt idx="3456">
                  <c:v>6.3</c:v>
                </c:pt>
                <c:pt idx="3457">
                  <c:v>6.5</c:v>
                </c:pt>
                <c:pt idx="3458">
                  <c:v>7.6</c:v>
                </c:pt>
                <c:pt idx="3459">
                  <c:v>6</c:v>
                </c:pt>
                <c:pt idx="3460">
                  <c:v>8.5</c:v>
                </c:pt>
                <c:pt idx="3461">
                  <c:v>7.6</c:v>
                </c:pt>
                <c:pt idx="3462">
                  <c:v>7.3</c:v>
                </c:pt>
                <c:pt idx="3463">
                  <c:v>6.7</c:v>
                </c:pt>
                <c:pt idx="3464">
                  <c:v>8.1999999999999993</c:v>
                </c:pt>
                <c:pt idx="3465">
                  <c:v>6.4</c:v>
                </c:pt>
                <c:pt idx="3466">
                  <c:v>7.4</c:v>
                </c:pt>
                <c:pt idx="3467">
                  <c:v>7.5</c:v>
                </c:pt>
                <c:pt idx="3468">
                  <c:v>7.2</c:v>
                </c:pt>
                <c:pt idx="3469">
                  <c:v>7.2</c:v>
                </c:pt>
                <c:pt idx="3470">
                  <c:v>6.7</c:v>
                </c:pt>
                <c:pt idx="3471">
                  <c:v>5.7</c:v>
                </c:pt>
                <c:pt idx="3472">
                  <c:v>7.8</c:v>
                </c:pt>
                <c:pt idx="3473">
                  <c:v>7.3</c:v>
                </c:pt>
                <c:pt idx="3474">
                  <c:v>8.1999999999999993</c:v>
                </c:pt>
                <c:pt idx="3475">
                  <c:v>7.9</c:v>
                </c:pt>
                <c:pt idx="3476">
                  <c:v>6.9</c:v>
                </c:pt>
                <c:pt idx="3477">
                  <c:v>6.2</c:v>
                </c:pt>
                <c:pt idx="3478">
                  <c:v>8</c:v>
                </c:pt>
                <c:pt idx="3479">
                  <c:v>7.6</c:v>
                </c:pt>
                <c:pt idx="3480">
                  <c:v>7.5</c:v>
                </c:pt>
                <c:pt idx="3481">
                  <c:v>7.3</c:v>
                </c:pt>
                <c:pt idx="3482">
                  <c:v>7.3</c:v>
                </c:pt>
                <c:pt idx="3483">
                  <c:v>7.4</c:v>
                </c:pt>
                <c:pt idx="3484">
                  <c:v>6.9</c:v>
                </c:pt>
                <c:pt idx="3485">
                  <c:v>6.7</c:v>
                </c:pt>
                <c:pt idx="3486">
                  <c:v>7.1</c:v>
                </c:pt>
                <c:pt idx="3487">
                  <c:v>7.8</c:v>
                </c:pt>
                <c:pt idx="3488">
                  <c:v>7.3</c:v>
                </c:pt>
                <c:pt idx="3489">
                  <c:v>7.8</c:v>
                </c:pt>
                <c:pt idx="3490">
                  <c:v>6.6</c:v>
                </c:pt>
                <c:pt idx="3491">
                  <c:v>7.3</c:v>
                </c:pt>
                <c:pt idx="3492">
                  <c:v>8.3000000000000007</c:v>
                </c:pt>
                <c:pt idx="3493">
                  <c:v>8.1</c:v>
                </c:pt>
                <c:pt idx="3494">
                  <c:v>7.3</c:v>
                </c:pt>
                <c:pt idx="3495">
                  <c:v>7.6</c:v>
                </c:pt>
                <c:pt idx="3496">
                  <c:v>8.1</c:v>
                </c:pt>
                <c:pt idx="3497">
                  <c:v>7.2</c:v>
                </c:pt>
                <c:pt idx="3498">
                  <c:v>8</c:v>
                </c:pt>
                <c:pt idx="3499">
                  <c:v>6.7</c:v>
                </c:pt>
                <c:pt idx="3500">
                  <c:v>6.8</c:v>
                </c:pt>
                <c:pt idx="3501">
                  <c:v>8</c:v>
                </c:pt>
                <c:pt idx="3502">
                  <c:v>7.4</c:v>
                </c:pt>
                <c:pt idx="3503">
                  <c:v>7.8</c:v>
                </c:pt>
                <c:pt idx="3504">
                  <c:v>8.8000000000000007</c:v>
                </c:pt>
                <c:pt idx="3505">
                  <c:v>7.7</c:v>
                </c:pt>
                <c:pt idx="3506">
                  <c:v>6.7</c:v>
                </c:pt>
                <c:pt idx="3507">
                  <c:v>6.9</c:v>
                </c:pt>
                <c:pt idx="3508">
                  <c:v>7.5</c:v>
                </c:pt>
                <c:pt idx="3509">
                  <c:v>7.8</c:v>
                </c:pt>
                <c:pt idx="3510">
                  <c:v>6.8</c:v>
                </c:pt>
                <c:pt idx="3511">
                  <c:v>7.2</c:v>
                </c:pt>
                <c:pt idx="3512">
                  <c:v>7.9</c:v>
                </c:pt>
                <c:pt idx="3513">
                  <c:v>6.8</c:v>
                </c:pt>
                <c:pt idx="3514">
                  <c:v>7.4</c:v>
                </c:pt>
                <c:pt idx="3515">
                  <c:v>7.6</c:v>
                </c:pt>
                <c:pt idx="3516">
                  <c:v>8.1</c:v>
                </c:pt>
                <c:pt idx="3517">
                  <c:v>7.3</c:v>
                </c:pt>
                <c:pt idx="3518">
                  <c:v>7.3</c:v>
                </c:pt>
                <c:pt idx="3519">
                  <c:v>7.4</c:v>
                </c:pt>
                <c:pt idx="3520">
                  <c:v>7.6</c:v>
                </c:pt>
                <c:pt idx="3521">
                  <c:v>7.6</c:v>
                </c:pt>
                <c:pt idx="3522">
                  <c:v>8</c:v>
                </c:pt>
                <c:pt idx="3523">
                  <c:v>8.5</c:v>
                </c:pt>
                <c:pt idx="3524">
                  <c:v>7.8</c:v>
                </c:pt>
                <c:pt idx="3525">
                  <c:v>6.2</c:v>
                </c:pt>
                <c:pt idx="3526">
                  <c:v>7.9</c:v>
                </c:pt>
                <c:pt idx="3527">
                  <c:v>6.5</c:v>
                </c:pt>
                <c:pt idx="3528">
                  <c:v>5.9</c:v>
                </c:pt>
                <c:pt idx="3529">
                  <c:v>7.5</c:v>
                </c:pt>
                <c:pt idx="3530">
                  <c:v>8.1</c:v>
                </c:pt>
                <c:pt idx="3531">
                  <c:v>7.7</c:v>
                </c:pt>
                <c:pt idx="3532">
                  <c:v>7.4</c:v>
                </c:pt>
                <c:pt idx="3533">
                  <c:v>6.9</c:v>
                </c:pt>
                <c:pt idx="3534">
                  <c:v>7.1</c:v>
                </c:pt>
                <c:pt idx="3535">
                  <c:v>8</c:v>
                </c:pt>
                <c:pt idx="3536">
                  <c:v>6.5</c:v>
                </c:pt>
                <c:pt idx="3537">
                  <c:v>8</c:v>
                </c:pt>
                <c:pt idx="3538">
                  <c:v>7.9</c:v>
                </c:pt>
                <c:pt idx="3539">
                  <c:v>6</c:v>
                </c:pt>
                <c:pt idx="3540">
                  <c:v>7.7</c:v>
                </c:pt>
                <c:pt idx="3541">
                  <c:v>8</c:v>
                </c:pt>
                <c:pt idx="3542">
                  <c:v>8</c:v>
                </c:pt>
                <c:pt idx="3543">
                  <c:v>7.6</c:v>
                </c:pt>
                <c:pt idx="3544">
                  <c:v>5.8</c:v>
                </c:pt>
                <c:pt idx="3545">
                  <c:v>8.1999999999999993</c:v>
                </c:pt>
                <c:pt idx="3546">
                  <c:v>7.7</c:v>
                </c:pt>
                <c:pt idx="3547">
                  <c:v>6.3</c:v>
                </c:pt>
                <c:pt idx="3548">
                  <c:v>8.5</c:v>
                </c:pt>
                <c:pt idx="3549">
                  <c:v>5.7</c:v>
                </c:pt>
                <c:pt idx="3550">
                  <c:v>5.9</c:v>
                </c:pt>
                <c:pt idx="3551">
                  <c:v>7.9</c:v>
                </c:pt>
                <c:pt idx="3552">
                  <c:v>5.7</c:v>
                </c:pt>
                <c:pt idx="3553">
                  <c:v>7</c:v>
                </c:pt>
                <c:pt idx="3554">
                  <c:v>5.4</c:v>
                </c:pt>
                <c:pt idx="3555">
                  <c:v>6.5</c:v>
                </c:pt>
                <c:pt idx="3556">
                  <c:v>5.0999999999999996</c:v>
                </c:pt>
                <c:pt idx="3557">
                  <c:v>4.4000000000000004</c:v>
                </c:pt>
                <c:pt idx="3558">
                  <c:v>6.8</c:v>
                </c:pt>
                <c:pt idx="3559">
                  <c:v>4.3</c:v>
                </c:pt>
                <c:pt idx="3560">
                  <c:v>5.7</c:v>
                </c:pt>
                <c:pt idx="3561">
                  <c:v>6.7</c:v>
                </c:pt>
                <c:pt idx="3562">
                  <c:v>7</c:v>
                </c:pt>
                <c:pt idx="3563">
                  <c:v>6.1</c:v>
                </c:pt>
                <c:pt idx="3564">
                  <c:v>5.3</c:v>
                </c:pt>
                <c:pt idx="3565">
                  <c:v>5.7</c:v>
                </c:pt>
                <c:pt idx="3566">
                  <c:v>5.6</c:v>
                </c:pt>
                <c:pt idx="3567">
                  <c:v>6.2</c:v>
                </c:pt>
                <c:pt idx="3568">
                  <c:v>5.4</c:v>
                </c:pt>
                <c:pt idx="3569">
                  <c:v>5</c:v>
                </c:pt>
                <c:pt idx="3570">
                  <c:v>7.1</c:v>
                </c:pt>
                <c:pt idx="3571">
                  <c:v>7.6</c:v>
                </c:pt>
                <c:pt idx="3572">
                  <c:v>6.5</c:v>
                </c:pt>
                <c:pt idx="3573">
                  <c:v>6.8</c:v>
                </c:pt>
                <c:pt idx="3574">
                  <c:v>6.6</c:v>
                </c:pt>
                <c:pt idx="3575">
                  <c:v>6.1</c:v>
                </c:pt>
                <c:pt idx="3576">
                  <c:v>6.5</c:v>
                </c:pt>
                <c:pt idx="3577">
                  <c:v>7.9</c:v>
                </c:pt>
                <c:pt idx="3578">
                  <c:v>6.6</c:v>
                </c:pt>
                <c:pt idx="3579">
                  <c:v>6.4</c:v>
                </c:pt>
                <c:pt idx="3580">
                  <c:v>4.9000000000000004</c:v>
                </c:pt>
                <c:pt idx="3581">
                  <c:v>6.8</c:v>
                </c:pt>
                <c:pt idx="3582">
                  <c:v>6.7</c:v>
                </c:pt>
                <c:pt idx="3583">
                  <c:v>7.4</c:v>
                </c:pt>
                <c:pt idx="3584">
                  <c:v>6</c:v>
                </c:pt>
                <c:pt idx="3585">
                  <c:v>6.9</c:v>
                </c:pt>
                <c:pt idx="3586">
                  <c:v>7.5</c:v>
                </c:pt>
                <c:pt idx="3587">
                  <c:v>7.2</c:v>
                </c:pt>
                <c:pt idx="3588">
                  <c:v>5.0999999999999996</c:v>
                </c:pt>
                <c:pt idx="3589">
                  <c:v>6.3</c:v>
                </c:pt>
                <c:pt idx="3590">
                  <c:v>6.9</c:v>
                </c:pt>
                <c:pt idx="3591">
                  <c:v>6.4</c:v>
                </c:pt>
                <c:pt idx="3592">
                  <c:v>4.2</c:v>
                </c:pt>
                <c:pt idx="3593">
                  <c:v>6.9</c:v>
                </c:pt>
                <c:pt idx="3594">
                  <c:v>5.2</c:v>
                </c:pt>
                <c:pt idx="3595">
                  <c:v>4.0999999999999996</c:v>
                </c:pt>
                <c:pt idx="3596">
                  <c:v>4.2</c:v>
                </c:pt>
                <c:pt idx="3597">
                  <c:v>5.2</c:v>
                </c:pt>
                <c:pt idx="3598">
                  <c:v>5.9</c:v>
                </c:pt>
                <c:pt idx="3599">
                  <c:v>5.7</c:v>
                </c:pt>
                <c:pt idx="3600">
                  <c:v>5.5</c:v>
                </c:pt>
                <c:pt idx="3601">
                  <c:v>6.3</c:v>
                </c:pt>
                <c:pt idx="3602">
                  <c:v>6.1</c:v>
                </c:pt>
                <c:pt idx="3603">
                  <c:v>6.6</c:v>
                </c:pt>
                <c:pt idx="3604">
                  <c:v>5.7</c:v>
                </c:pt>
                <c:pt idx="3605">
                  <c:v>5.2</c:v>
                </c:pt>
                <c:pt idx="3606">
                  <c:v>5</c:v>
                </c:pt>
                <c:pt idx="3607">
                  <c:v>5.8</c:v>
                </c:pt>
                <c:pt idx="3608">
                  <c:v>5.9</c:v>
                </c:pt>
                <c:pt idx="3609">
                  <c:v>6.1</c:v>
                </c:pt>
                <c:pt idx="3610">
                  <c:v>3.9</c:v>
                </c:pt>
                <c:pt idx="3611">
                  <c:v>5</c:v>
                </c:pt>
                <c:pt idx="3612">
                  <c:v>4.0999999999999996</c:v>
                </c:pt>
                <c:pt idx="3613">
                  <c:v>5.3</c:v>
                </c:pt>
                <c:pt idx="3614">
                  <c:v>5.9</c:v>
                </c:pt>
                <c:pt idx="3615">
                  <c:v>7.5</c:v>
                </c:pt>
                <c:pt idx="3616">
                  <c:v>6.2</c:v>
                </c:pt>
                <c:pt idx="3617">
                  <c:v>4</c:v>
                </c:pt>
                <c:pt idx="3618">
                  <c:v>6.8</c:v>
                </c:pt>
                <c:pt idx="3619">
                  <c:v>6.1</c:v>
                </c:pt>
                <c:pt idx="3620">
                  <c:v>3.9</c:v>
                </c:pt>
                <c:pt idx="3621">
                  <c:v>6</c:v>
                </c:pt>
                <c:pt idx="3622">
                  <c:v>5.0999999999999996</c:v>
                </c:pt>
                <c:pt idx="3623">
                  <c:v>4.8</c:v>
                </c:pt>
                <c:pt idx="3624">
                  <c:v>6.2</c:v>
                </c:pt>
                <c:pt idx="3625">
                  <c:v>6.1</c:v>
                </c:pt>
                <c:pt idx="3626">
                  <c:v>5.6</c:v>
                </c:pt>
                <c:pt idx="3627">
                  <c:v>4</c:v>
                </c:pt>
                <c:pt idx="3628">
                  <c:v>5.2</c:v>
                </c:pt>
                <c:pt idx="3629">
                  <c:v>5</c:v>
                </c:pt>
                <c:pt idx="3630">
                  <c:v>5.3</c:v>
                </c:pt>
                <c:pt idx="3631">
                  <c:v>5</c:v>
                </c:pt>
                <c:pt idx="3632">
                  <c:v>3.6</c:v>
                </c:pt>
                <c:pt idx="3633">
                  <c:v>5.7</c:v>
                </c:pt>
                <c:pt idx="3634">
                  <c:v>5.5</c:v>
                </c:pt>
                <c:pt idx="3635">
                  <c:v>4.8</c:v>
                </c:pt>
                <c:pt idx="3636">
                  <c:v>6.6</c:v>
                </c:pt>
                <c:pt idx="3637">
                  <c:v>4.5</c:v>
                </c:pt>
                <c:pt idx="3638">
                  <c:v>5.5</c:v>
                </c:pt>
                <c:pt idx="3639">
                  <c:v>5.9</c:v>
                </c:pt>
                <c:pt idx="3640">
                  <c:v>4.7</c:v>
                </c:pt>
                <c:pt idx="3641">
                  <c:v>6</c:v>
                </c:pt>
                <c:pt idx="3642">
                  <c:v>4.8</c:v>
                </c:pt>
                <c:pt idx="3643">
                  <c:v>5.4</c:v>
                </c:pt>
                <c:pt idx="3644">
                  <c:v>5.9</c:v>
                </c:pt>
                <c:pt idx="3645">
                  <c:v>6.8</c:v>
                </c:pt>
                <c:pt idx="3646">
                  <c:v>6.1</c:v>
                </c:pt>
                <c:pt idx="3647">
                  <c:v>4.9000000000000004</c:v>
                </c:pt>
                <c:pt idx="3648">
                  <c:v>5.9</c:v>
                </c:pt>
                <c:pt idx="3649">
                  <c:v>5.6</c:v>
                </c:pt>
                <c:pt idx="3650">
                  <c:v>4.8</c:v>
                </c:pt>
                <c:pt idx="3651">
                  <c:v>5.9</c:v>
                </c:pt>
                <c:pt idx="3652">
                  <c:v>7.3</c:v>
                </c:pt>
                <c:pt idx="3653">
                  <c:v>2.2999999999999998</c:v>
                </c:pt>
                <c:pt idx="3654">
                  <c:v>4.5</c:v>
                </c:pt>
                <c:pt idx="3655">
                  <c:v>5.4</c:v>
                </c:pt>
                <c:pt idx="3656">
                  <c:v>5.8</c:v>
                </c:pt>
                <c:pt idx="3657">
                  <c:v>6.2</c:v>
                </c:pt>
                <c:pt idx="3658">
                  <c:v>5.7</c:v>
                </c:pt>
                <c:pt idx="3659">
                  <c:v>6.6</c:v>
                </c:pt>
                <c:pt idx="3660">
                  <c:v>5.8</c:v>
                </c:pt>
                <c:pt idx="3661">
                  <c:v>6.4</c:v>
                </c:pt>
                <c:pt idx="3662">
                  <c:v>4.9000000000000004</c:v>
                </c:pt>
                <c:pt idx="3663">
                  <c:v>6.5</c:v>
                </c:pt>
                <c:pt idx="3664">
                  <c:v>5.2</c:v>
                </c:pt>
                <c:pt idx="3665">
                  <c:v>4.5999999999999996</c:v>
                </c:pt>
                <c:pt idx="3666">
                  <c:v>5.9</c:v>
                </c:pt>
                <c:pt idx="3667">
                  <c:v>4.7</c:v>
                </c:pt>
                <c:pt idx="3668">
                  <c:v>5.9</c:v>
                </c:pt>
                <c:pt idx="3669">
                  <c:v>5.9</c:v>
                </c:pt>
                <c:pt idx="3670">
                  <c:v>6.2</c:v>
                </c:pt>
                <c:pt idx="3671">
                  <c:v>5.2</c:v>
                </c:pt>
                <c:pt idx="3672">
                  <c:v>6</c:v>
                </c:pt>
                <c:pt idx="3673">
                  <c:v>4.0999999999999996</c:v>
                </c:pt>
                <c:pt idx="3674">
                  <c:v>6.7</c:v>
                </c:pt>
                <c:pt idx="3675">
                  <c:v>5.8</c:v>
                </c:pt>
                <c:pt idx="3676">
                  <c:v>4.5999999999999996</c:v>
                </c:pt>
                <c:pt idx="3677">
                  <c:v>5.7</c:v>
                </c:pt>
                <c:pt idx="3678">
                  <c:v>4.5</c:v>
                </c:pt>
                <c:pt idx="3679">
                  <c:v>5.9</c:v>
                </c:pt>
                <c:pt idx="3680">
                  <c:v>5.5</c:v>
                </c:pt>
                <c:pt idx="3681">
                  <c:v>5.7</c:v>
                </c:pt>
                <c:pt idx="3682">
                  <c:v>5.4</c:v>
                </c:pt>
                <c:pt idx="3683">
                  <c:v>6.6</c:v>
                </c:pt>
                <c:pt idx="3684">
                  <c:v>5.6</c:v>
                </c:pt>
                <c:pt idx="3685">
                  <c:v>7</c:v>
                </c:pt>
                <c:pt idx="3686">
                  <c:v>4.4000000000000004</c:v>
                </c:pt>
                <c:pt idx="3687">
                  <c:v>5.7</c:v>
                </c:pt>
                <c:pt idx="3688">
                  <c:v>5.5</c:v>
                </c:pt>
                <c:pt idx="3689">
                  <c:v>4.5999999999999996</c:v>
                </c:pt>
                <c:pt idx="3690">
                  <c:v>5.5</c:v>
                </c:pt>
                <c:pt idx="3691">
                  <c:v>6.9</c:v>
                </c:pt>
                <c:pt idx="3692">
                  <c:v>6.5</c:v>
                </c:pt>
                <c:pt idx="3693">
                  <c:v>7.5</c:v>
                </c:pt>
                <c:pt idx="3694">
                  <c:v>7.9</c:v>
                </c:pt>
                <c:pt idx="3695">
                  <c:v>5.5</c:v>
                </c:pt>
                <c:pt idx="3696">
                  <c:v>5.0999999999999996</c:v>
                </c:pt>
                <c:pt idx="3697">
                  <c:v>6.5</c:v>
                </c:pt>
                <c:pt idx="3698">
                  <c:v>5.5</c:v>
                </c:pt>
                <c:pt idx="3699">
                  <c:v>6.1</c:v>
                </c:pt>
                <c:pt idx="3700">
                  <c:v>5.4</c:v>
                </c:pt>
                <c:pt idx="3701">
                  <c:v>7.7</c:v>
                </c:pt>
                <c:pt idx="3702">
                  <c:v>7.2</c:v>
                </c:pt>
                <c:pt idx="3703">
                  <c:v>6.2</c:v>
                </c:pt>
                <c:pt idx="3704">
                  <c:v>5.6</c:v>
                </c:pt>
                <c:pt idx="3705">
                  <c:v>6.5</c:v>
                </c:pt>
                <c:pt idx="3706">
                  <c:v>6.4</c:v>
                </c:pt>
                <c:pt idx="3707">
                  <c:v>4.5999999999999996</c:v>
                </c:pt>
                <c:pt idx="3708">
                  <c:v>6.5</c:v>
                </c:pt>
                <c:pt idx="3709">
                  <c:v>6</c:v>
                </c:pt>
                <c:pt idx="3710">
                  <c:v>6.3</c:v>
                </c:pt>
                <c:pt idx="3711">
                  <c:v>4.8</c:v>
                </c:pt>
                <c:pt idx="3712">
                  <c:v>5.3</c:v>
                </c:pt>
                <c:pt idx="3713">
                  <c:v>8.5</c:v>
                </c:pt>
                <c:pt idx="3714">
                  <c:v>6.4</c:v>
                </c:pt>
                <c:pt idx="3715">
                  <c:v>6.2</c:v>
                </c:pt>
                <c:pt idx="3716">
                  <c:v>6.3</c:v>
                </c:pt>
                <c:pt idx="3717">
                  <c:v>8.1999999999999993</c:v>
                </c:pt>
                <c:pt idx="3718">
                  <c:v>6.8</c:v>
                </c:pt>
                <c:pt idx="3719">
                  <c:v>5.7</c:v>
                </c:pt>
                <c:pt idx="3720">
                  <c:v>6.2</c:v>
                </c:pt>
                <c:pt idx="3721">
                  <c:v>6.2</c:v>
                </c:pt>
                <c:pt idx="3722">
                  <c:v>7.1</c:v>
                </c:pt>
                <c:pt idx="3723">
                  <c:v>7.5</c:v>
                </c:pt>
                <c:pt idx="3724">
                  <c:v>6.6</c:v>
                </c:pt>
                <c:pt idx="3725">
                  <c:v>6.8</c:v>
                </c:pt>
                <c:pt idx="3726">
                  <c:v>8.5</c:v>
                </c:pt>
                <c:pt idx="3727">
                  <c:v>5.5</c:v>
                </c:pt>
                <c:pt idx="3728">
                  <c:v>6.2</c:v>
                </c:pt>
                <c:pt idx="3729">
                  <c:v>7</c:v>
                </c:pt>
                <c:pt idx="3730">
                  <c:v>4.9000000000000004</c:v>
                </c:pt>
                <c:pt idx="3731">
                  <c:v>6.1</c:v>
                </c:pt>
                <c:pt idx="3732">
                  <c:v>6.1</c:v>
                </c:pt>
                <c:pt idx="3733">
                  <c:v>6.2</c:v>
                </c:pt>
                <c:pt idx="3734">
                  <c:v>6.8</c:v>
                </c:pt>
                <c:pt idx="3735">
                  <c:v>5.0999999999999996</c:v>
                </c:pt>
                <c:pt idx="3736">
                  <c:v>7.2</c:v>
                </c:pt>
                <c:pt idx="3737">
                  <c:v>6.7</c:v>
                </c:pt>
                <c:pt idx="3738">
                  <c:v>8</c:v>
                </c:pt>
                <c:pt idx="3739">
                  <c:v>7.8</c:v>
                </c:pt>
                <c:pt idx="3740">
                  <c:v>5</c:v>
                </c:pt>
                <c:pt idx="3741">
                  <c:v>5.4</c:v>
                </c:pt>
                <c:pt idx="3742">
                  <c:v>6.7</c:v>
                </c:pt>
                <c:pt idx="3743">
                  <c:v>6.3</c:v>
                </c:pt>
                <c:pt idx="3744">
                  <c:v>7.2</c:v>
                </c:pt>
                <c:pt idx="3745">
                  <c:v>6.5</c:v>
                </c:pt>
                <c:pt idx="3746">
                  <c:v>7.3</c:v>
                </c:pt>
                <c:pt idx="3747">
                  <c:v>7.3</c:v>
                </c:pt>
                <c:pt idx="3748">
                  <c:v>4.5999999999999996</c:v>
                </c:pt>
                <c:pt idx="3749">
                  <c:v>7.5</c:v>
                </c:pt>
                <c:pt idx="3750">
                  <c:v>6.6</c:v>
                </c:pt>
                <c:pt idx="3751">
                  <c:v>6.6</c:v>
                </c:pt>
                <c:pt idx="3752">
                  <c:v>5.9</c:v>
                </c:pt>
                <c:pt idx="3753">
                  <c:v>6.4</c:v>
                </c:pt>
                <c:pt idx="3754">
                  <c:v>7</c:v>
                </c:pt>
                <c:pt idx="3755">
                  <c:v>5.6</c:v>
                </c:pt>
                <c:pt idx="3756">
                  <c:v>3.3</c:v>
                </c:pt>
                <c:pt idx="3757">
                  <c:v>7.1</c:v>
                </c:pt>
                <c:pt idx="3758">
                  <c:v>7.1</c:v>
                </c:pt>
                <c:pt idx="3759">
                  <c:v>7.1</c:v>
                </c:pt>
                <c:pt idx="3760">
                  <c:v>5.3</c:v>
                </c:pt>
                <c:pt idx="3761">
                  <c:v>8.5</c:v>
                </c:pt>
                <c:pt idx="3762">
                  <c:v>6.5</c:v>
                </c:pt>
                <c:pt idx="3763">
                  <c:v>7.2</c:v>
                </c:pt>
                <c:pt idx="3764">
                  <c:v>6.7</c:v>
                </c:pt>
                <c:pt idx="3765">
                  <c:v>8.1</c:v>
                </c:pt>
                <c:pt idx="3766">
                  <c:v>6.7</c:v>
                </c:pt>
                <c:pt idx="3767">
                  <c:v>6.6</c:v>
                </c:pt>
                <c:pt idx="3768">
                  <c:v>6.2</c:v>
                </c:pt>
                <c:pt idx="3769">
                  <c:v>7.1</c:v>
                </c:pt>
                <c:pt idx="3770">
                  <c:v>6.3</c:v>
                </c:pt>
                <c:pt idx="3771">
                  <c:v>5</c:v>
                </c:pt>
                <c:pt idx="3772">
                  <c:v>5.9</c:v>
                </c:pt>
                <c:pt idx="3773">
                  <c:v>6.4</c:v>
                </c:pt>
                <c:pt idx="3774">
                  <c:v>6.1</c:v>
                </c:pt>
                <c:pt idx="3775">
                  <c:v>7.1</c:v>
                </c:pt>
                <c:pt idx="3776">
                  <c:v>8.1999999999999993</c:v>
                </c:pt>
                <c:pt idx="3777">
                  <c:v>7.7</c:v>
                </c:pt>
                <c:pt idx="3778">
                  <c:v>6.3</c:v>
                </c:pt>
                <c:pt idx="3779">
                  <c:v>4.8</c:v>
                </c:pt>
                <c:pt idx="3780">
                  <c:v>4.8</c:v>
                </c:pt>
                <c:pt idx="3781">
                  <c:v>4.0999999999999996</c:v>
                </c:pt>
                <c:pt idx="3782">
                  <c:v>7.3</c:v>
                </c:pt>
                <c:pt idx="3783">
                  <c:v>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CC-43D2-BF58-DCFF0DEB1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43008"/>
        <c:axId val="467544928"/>
      </c:scatterChart>
      <c:valAx>
        <c:axId val="46754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44928"/>
        <c:crosses val="autoZero"/>
        <c:crossBetween val="midCat"/>
      </c:valAx>
      <c:valAx>
        <c:axId val="4675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4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Distribution</a:t>
            </a:r>
            <a:r>
              <a:rPr lang="en-IN" baseline="0"/>
              <a:t> of Movie Genres</a:t>
            </a:r>
            <a:endParaRPr lang="en-IN"/>
          </a:p>
        </c:rich>
      </c:tx>
      <c:layout>
        <c:manualLayout>
          <c:xMode val="edge"/>
          <c:yMode val="edge"/>
          <c:x val="0.1741596675415573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genre analysis'!$A$2:$A$23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War</c:v>
                </c:pt>
                <c:pt idx="18">
                  <c:v>Sport</c:v>
                </c:pt>
                <c:pt idx="19">
                  <c:v>History</c:v>
                </c:pt>
                <c:pt idx="20">
                  <c:v>Film-Noir</c:v>
                </c:pt>
                <c:pt idx="21">
                  <c:v>Short</c:v>
                </c:pt>
              </c:strCache>
            </c:strRef>
          </c:cat>
          <c:val>
            <c:numRef>
              <c:f>'Movie genre analysis'!$B$2:$B$23</c:f>
              <c:numCache>
                <c:formatCode>General</c:formatCode>
                <c:ptCount val="22"/>
                <c:pt idx="0">
                  <c:v>1107</c:v>
                </c:pt>
                <c:pt idx="1">
                  <c:v>884</c:v>
                </c:pt>
                <c:pt idx="2">
                  <c:v>231</c:v>
                </c:pt>
                <c:pt idx="3">
                  <c:v>290</c:v>
                </c:pt>
                <c:pt idx="4">
                  <c:v>1813</c:v>
                </c:pt>
                <c:pt idx="5">
                  <c:v>862</c:v>
                </c:pt>
                <c:pt idx="6">
                  <c:v>119</c:v>
                </c:pt>
                <c:pt idx="7">
                  <c:v>2513</c:v>
                </c:pt>
                <c:pt idx="8">
                  <c:v>522</c:v>
                </c:pt>
                <c:pt idx="9">
                  <c:v>576</c:v>
                </c:pt>
                <c:pt idx="10">
                  <c:v>537</c:v>
                </c:pt>
                <c:pt idx="11">
                  <c:v>131</c:v>
                </c:pt>
                <c:pt idx="12">
                  <c:v>481</c:v>
                </c:pt>
                <c:pt idx="13">
                  <c:v>1073</c:v>
                </c:pt>
                <c:pt idx="14">
                  <c:v>586</c:v>
                </c:pt>
                <c:pt idx="15">
                  <c:v>1351</c:v>
                </c:pt>
                <c:pt idx="16">
                  <c:v>94</c:v>
                </c:pt>
                <c:pt idx="17">
                  <c:v>207</c:v>
                </c:pt>
                <c:pt idx="18">
                  <c:v>177</c:v>
                </c:pt>
                <c:pt idx="19">
                  <c:v>200</c:v>
                </c:pt>
                <c:pt idx="20">
                  <c:v>6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D-432F-9B65-044F047B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336000"/>
        <c:axId val="1571337920"/>
      </c:barChart>
      <c:catAx>
        <c:axId val="157133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Genres</a:t>
                </a:r>
              </a:p>
            </c:rich>
          </c:tx>
          <c:layout>
            <c:manualLayout>
              <c:xMode val="edge"/>
              <c:yMode val="edge"/>
              <c:x val="0.48098490813648292"/>
              <c:y val="0.842661854768154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37920"/>
        <c:crosses val="autoZero"/>
        <c:auto val="1"/>
        <c:lblAlgn val="ctr"/>
        <c:lblOffset val="100"/>
        <c:noMultiLvlLbl val="0"/>
      </c:catAx>
      <c:valAx>
        <c:axId val="15713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3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716280</xdr:colOff>
      <xdr:row>3</xdr:row>
      <xdr:rowOff>45720</xdr:rowOff>
    </xdr:from>
    <xdr:to>
      <xdr:col>13</xdr:col>
      <xdr:colOff>137160</xdr:colOff>
      <xdr:row>21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0C7ACF-72A4-41B0-8852-0B4C0CA18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0</xdr:row>
      <xdr:rowOff>167640</xdr:rowOff>
    </xdr:from>
    <xdr:to>
      <xdr:col>16</xdr:col>
      <xdr:colOff>502920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D94BC-CCB5-14EA-CDDB-AD3016682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175260</xdr:colOff>
      <xdr:row>10</xdr:row>
      <xdr:rowOff>0</xdr:rowOff>
    </xdr:from>
    <xdr:to>
      <xdr:col>6</xdr:col>
      <xdr:colOff>777240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6829C-075A-415D-A841-17330D260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21</xdr:row>
      <xdr:rowOff>7620</xdr:rowOff>
    </xdr:from>
    <xdr:to>
      <xdr:col>17</xdr:col>
      <xdr:colOff>571500</xdr:colOff>
      <xdr:row>41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7EEC6-4C54-042A-20F9-090D44FC9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1</xdr:row>
      <xdr:rowOff>175260</xdr:rowOff>
    </xdr:from>
    <xdr:to>
      <xdr:col>12</xdr:col>
      <xdr:colOff>45720</xdr:colOff>
      <xdr:row>21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9501A-AB40-4298-9A9C-7C898141B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214311</xdr:colOff>
      <xdr:row>0</xdr:row>
      <xdr:rowOff>152401</xdr:rowOff>
    </xdr:from>
    <xdr:to>
      <xdr:col>17</xdr:col>
      <xdr:colOff>507999</xdr:colOff>
      <xdr:row>15</xdr:row>
      <xdr:rowOff>157163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772A2-2E21-D1AD-1809-BD497D9C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ti Thakur" refreshedDate="45494.842270949077" createdVersion="8" refreshedVersion="8" minRefreshableVersion="3" recordCount="4917" xr:uid="{F3A5A61E-8C56-4D78-B1D4-ABE429688034}">
  <cacheSource type="worksheet">
    <worksheetSource name="IMDB_Movies3"/>
  </cacheSource>
  <cacheFields count="16">
    <cacheField name="director_name" numFmtId="0">
      <sharedItems containsBlank="1" count="2399">
        <m/>
        <s v="Jane Clark"/>
        <s v=""/>
        <s v="Clark Baker"/>
        <s v="Robert Greenwald"/>
        <s v="Christopher Barnard"/>
        <s v="Bill Melendez"/>
        <s v="Shane Acker"/>
        <s v="Jason Naumann"/>
        <s v="Mark L. Lester"/>
        <s v="Yimou Zhang"/>
        <s v="Cory Edwards"/>
        <s v="Richard Rich"/>
        <s v="Richard Williams"/>
        <s v="Don Kempf"/>
        <s v="Andrew Leman"/>
        <s v="Joe Kenemore"/>
        <s v="Robert Rodriguez"/>
        <s v="Chris Marker"/>
        <s v="Jim Chuchu"/>
        <s v="Amal Al-Agroobi"/>
        <s v="Jimmy Hayward"/>
        <s v="Frank Capra"/>
        <s v="Steve Oedekerk"/>
        <s v="John Blanchard"/>
        <s v="Deborah Anderson"/>
        <s v="Lowell Sherman"/>
        <s v="Louis C.K."/>
        <s v="Sam Martin"/>
        <s v="Barrett Esposito"/>
        <s v="Travis Romero"/>
        <s v="Rick Friedberg"/>
        <s v="John Reinhardt"/>
        <s v="Catherine Gund"/>
        <s v="Brad Peyton"/>
        <s v="James Algar"/>
        <s v="Joseph Green"/>
        <s v="Bill Benenson"/>
        <s v="Mamoru Hosoda"/>
        <s v="John A. Davis"/>
        <s v="Steve Miner"/>
        <s v="Craig Mazin"/>
        <s v="Marcus Dunstan"/>
        <s v="Ruben Fleischer"/>
        <s v="Les Mayfield"/>
        <s v="Mic Rodgers"/>
        <s v="Peter Hewitt"/>
        <s v="Pierre Morel"/>
        <s v="Gene Quintano"/>
        <s v="Benny Boom"/>
        <s v="Paul Abascal"/>
        <s v="Joseph Kahn"/>
        <s v="Collin Joseph Neal"/>
        <s v="Matt Reeves"/>
        <s v="James Isaac"/>
        <s v="Michael Kang"/>
        <s v="Stephen Chow"/>
        <s v="Wade Gasque"/>
        <s v="Benjamin Roberds"/>
        <s v="James Wong"/>
        <s v="Linda Mendoza"/>
        <s v="Adam Jay Epstein"/>
        <s v="Matt Maiellaro"/>
        <s v="Mel Smith"/>
        <s v="Jason Eisener"/>
        <s v="Katherine Brooks"/>
        <s v="Perry Lang"/>
        <s v="Malcolm D. Lee"/>
        <s v="Mathieu Amalric"/>
        <s v="Joe Marino"/>
        <s v="Martyn Pick"/>
        <s v="Kevin Bray"/>
        <s v="Neil Mcenery-West"/>
        <s v="Lawrence Guterman"/>
        <s v="Pitof"/>
        <s v="Corey Yuen"/>
        <s v="Jon Hess"/>
        <s v="Anne Fletcher"/>
        <s v="Peter Howitt"/>
        <s v="Jason Miller"/>
        <s v="George Miller"/>
        <s v="Nathan Smith Jones"/>
        <s v="Jaume Balagueró"/>
        <s v="Scott Stewart"/>
        <s v="Jason Trost"/>
        <s v="Peter MacDonald"/>
        <s v="Cary Bell"/>
        <s v="Kevin Munroe"/>
        <s v="Mariette Monpierre"/>
        <s v="Allan Arkush"/>
        <s v="Louis Leterrier"/>
        <s v="Chuck Russell"/>
        <s v="Nimród Antal"/>
        <s v="Joe Cornish"/>
        <s v="Damien Dante Wayans"/>
        <s v="George Gallo"/>
        <s v="Frank Borzage"/>
        <s v="Sharron Miller"/>
        <s v="Christophe Ali"/>
        <s v="Eric Eason"/>
        <s v="Hoyt Yeatman"/>
        <s v="Brian Trenchard-Smith"/>
        <s v="Doug Liman"/>
        <s v="Simon Wells"/>
        <s v="Bradley Rust Gray"/>
        <s v="Craig Moss"/>
        <s v="Barry Sonnenfeld"/>
        <s v="Roman Polanski"/>
        <s v="Craig R. Baxley"/>
        <s v="Isaac Florentine"/>
        <s v="Dan Reed"/>
        <s v="Paul Bartel"/>
        <s v="Michael Pressman"/>
        <s v="Guillaume Ivernel"/>
        <s v="Måns Mårlind"/>
        <s v="Bob Saget"/>
        <s v="Luis Llosa"/>
        <s v="Steven Quale"/>
        <s v="David McNally"/>
        <s v="Luc Besson"/>
        <s v="Eric Darnell"/>
        <s v="Justin Tipping"/>
        <s v="Stanley Tong"/>
        <s v="Philip Zlotorynski"/>
        <s v="Sut Jhally"/>
        <s v="Jonathan Mostow"/>
        <s v="Brett Piper"/>
        <s v="Uwe Boll"/>
        <s v="Chris Gorak"/>
        <s v="Vladlen Barbe"/>
        <s v="Steve Boyum"/>
        <s v="Sam Firstenberg"/>
        <s v="Paul Fox"/>
        <s v="Courtney Solomon"/>
        <s v="Anurag Basu"/>
        <s v="Jennifer Yuh Nelson"/>
        <s v="Harald Reinl"/>
        <s v="Brian Helgeland"/>
        <s v="Jérôme Deschamps"/>
        <s v="Chris Miller"/>
        <s v="Brett Ratner"/>
        <s v="Ryan Little"/>
        <s v="David Webb Peoples"/>
        <s v="John Stainton"/>
        <s v="Brad Bird"/>
        <s v="Wych Kaosayananda"/>
        <s v="Patrick Ryan Sims"/>
        <s v="Angela Robinson"/>
        <s v="Lucile Hadzihalilovic"/>
        <s v="Hark Tsui"/>
        <s v="Kyle Balda"/>
        <s v="Julie Anne Robinson"/>
        <s v="Steve Carr"/>
        <s v="Chris Stokes"/>
        <s v="David Koepp"/>
        <s v="Lance Mungia"/>
        <s v="Eric England"/>
        <s v="Kirk Wong"/>
        <s v="John Gray"/>
        <s v="Newt Arnold"/>
        <s v="Walter Hill"/>
        <s v="Gary Shore"/>
        <s v="Tim Story"/>
        <s v="Jeff Burr"/>
        <s v="Patrick Meaney"/>
        <s v="Sam Weisman"/>
        <s v="Stuart Beattie"/>
        <s v="Anthony O'Brien"/>
        <s v="Simon Napier-Bell"/>
        <s v="Joe Johnston"/>
        <s v="Mark Osborne"/>
        <s v="Harley Cokeliss"/>
        <s v="Ernest R. Dickerson"/>
        <s v="Christian Sesma"/>
        <s v="Woody Allen"/>
        <s v="John Bonito"/>
        <s v="Michael Curtiz"/>
        <s v="Geoff Murphy"/>
        <s v="Alec Asten"/>
        <s v="Patrick Tatopoulos"/>
        <s v="Charles T. Kanganis"/>
        <s v="Karyn Kusama"/>
        <s v="Stephen Langford"/>
        <s v="Geoffrey Sax"/>
        <s v="Pawel Pawlikowski"/>
        <s v="Mark Neveldine"/>
        <s v="Christian Duguay"/>
        <s v="Ronny Yu"/>
        <s v="Scott Foley"/>
        <s v="David Winning"/>
        <s v="Steven Soderbergh"/>
        <s v="Eric Brevig"/>
        <s v="Thomas L. Phillips"/>
        <s v="Mabrouk El Mechri"/>
        <s v="Simon West"/>
        <s v="Russell Mulcahy"/>
        <s v="Mike Marvin"/>
        <s v="David Bowers"/>
        <s v="James Melkonian"/>
        <s v="Jay Roach"/>
        <s v="David R. Ellis"/>
        <s v="McG"/>
        <s v="Jonathan Frakes"/>
        <s v="Xavier Gens"/>
        <s v="Carlos Saldanha"/>
        <s v="Katie Aselton"/>
        <s v="Will Canon"/>
        <s v="Rob Letterman"/>
        <s v="Robert Harmon"/>
        <s v="Andy Fickman"/>
        <s v="Sanjay Rawal"/>
        <s v="Blaz Zavrsnik"/>
        <s v="Ward Roberts"/>
        <s v="Jorge Gaggero"/>
        <s v="Paul Fierlinger"/>
        <s v="Boaz Yakin"/>
        <s v="Chris Shadley"/>
        <s v="John Whitesell"/>
        <s v="Michael Ritchie"/>
        <s v="William Friedkin"/>
        <s v="Jon Amiel"/>
        <s v="Travis Legge"/>
        <s v="Brian Levant"/>
        <s v="Don Bluth"/>
        <s v="David DeCoteau"/>
        <s v="Kurt Wimmer"/>
        <s v="Gavin Wiesen"/>
        <s v="Walter Lang"/>
        <s v="Gérard Krawczyk"/>
        <s v="Matt Johnson"/>
        <s v="John Landis"/>
        <s v="Gary Trousdale"/>
        <s v="Preston A. Whitmore II"/>
        <s v="David Wain"/>
        <s v="Chad Hartigan"/>
        <s v="Ivan Kavanagh"/>
        <s v="Pete Travis"/>
        <s v="Stuart Gordon"/>
        <s v="Wayne Thornley"/>
        <s v="Alessandro Carloni"/>
        <s v="Jay Duplass"/>
        <s v="James Mather"/>
        <s v="David Pastor"/>
        <s v="Jorma Taccone"/>
        <s v="Tom McGrath"/>
        <s v="John R. Leonetti"/>
        <s v="Bobby Farrelly"/>
        <s v="Brenton Spencer"/>
        <s v="Ron Underwood"/>
        <s v="Adam Shankman"/>
        <s v="Ari Kirschenbaum"/>
        <s v="Marcos Siega"/>
        <s v="Jim Issa"/>
        <s v="Scott Kalvert"/>
        <s v="Mark Griffiths"/>
        <s v="Mike Judge"/>
        <s v="Robert Schwentke"/>
        <s v="George P. Cosmatos"/>
        <s v="Paul W.S. Anderson"/>
        <s v="George Ratliff"/>
        <s v="Douglas Aarniokoski"/>
        <s v="Gillian Robespierre"/>
        <s v="Tadeo Garcia"/>
        <s v="Ekachai Uekrongtham"/>
        <s v="Tony Maylam"/>
        <s v="Andrzej Bartkowiak"/>
        <s v="Stuart Gillard"/>
        <s v="Antoine Fuqua"/>
        <s v="John Maclean"/>
        <s v="Michael Herz"/>
        <s v="Camille Delamarre"/>
        <s v="Patrick Stettner"/>
        <s v="Dwight H. Little"/>
        <s v="Luke Dye"/>
        <s v="Sean Byrne"/>
        <s v="Anthony Vallone"/>
        <s v="Jay Alaimo"/>
        <s v="Mikael Salomon"/>
        <s v="Daniel Barber"/>
        <s v="Betty Thomas"/>
        <s v="Robert Stromberg"/>
        <s v="Greg Marcks"/>
        <s v="Maksim Fadeev"/>
        <s v="Don Coscarelli"/>
        <s v="Daniel Taplitz"/>
        <s v="Colin Strause"/>
        <s v="Kenneth Johnson"/>
        <s v="Andrey Konchalovskiy"/>
        <s v="Clay Kaytis"/>
        <s v="Renny Harlin"/>
        <s v="Sylvain White"/>
        <s v="John McTiernan"/>
        <s v="Michael Spierig"/>
        <s v="George Tillman Jr."/>
        <s v="John Carpenter"/>
        <s v="Andrew Bujalski"/>
        <s v="Don Michael Paul"/>
        <s v="Fred Zinnemann"/>
        <s v="Tommy Wirkola"/>
        <s v="Taedong Park"/>
        <s v="Anthony Silverston"/>
        <s v="Simon Wincer"/>
        <s v="Paul Andrew Williams"/>
        <s v="Gavin O'Connor"/>
        <s v="Chris Nahon"/>
        <s v="Marcio Garcia"/>
        <s v="Peter DeLuise"/>
        <s v="Wolfgang Petersen"/>
        <s v="Alexander Witt"/>
        <s v="Ivan Reitman"/>
        <s v="Zal Batmanglij"/>
        <s v="Inna Evlannikova"/>
        <s v="Mark A.Z. Dippé"/>
        <s v="Olivier Megaton"/>
        <s v="Trey Parker"/>
        <s v="Alex Proyas"/>
        <s v="William A. Fraker"/>
        <s v="Gregory Widen"/>
        <s v="Marcus Raboy"/>
        <s v="Kevin Donovan"/>
        <s v="Tony Scott"/>
        <s v="Jonathan Lynn"/>
        <s v="Sergio Leone"/>
        <s v="Danny Pang"/>
        <s v="Raja Gosnell"/>
        <s v="Patrick Lussier"/>
        <s v="Ellory Elkayem"/>
        <s v="Catherine Owens"/>
        <s v="Takao Okawara"/>
        <s v="Andrew Morahan"/>
        <s v="John Laing"/>
        <s v="Nick Love"/>
        <s v="Babak Najafi"/>
        <s v="Nadia Tass"/>
        <s v="Hal Needham"/>
        <s v="James McTeigue"/>
        <s v="Sheldon Lettich"/>
        <s v="John Singleton"/>
        <s v="Dominic Sena"/>
        <s v="Peter Hyams"/>
        <s v="Jonathan Liebesman"/>
        <s v="Keenen Ivory Wayans"/>
        <s v="Noah Baumbach"/>
        <s v="M. Night Shyamalan"/>
        <s v="Tim Hill"/>
        <s v="Marianna Palka"/>
        <s v="Kevin Allen"/>
        <s v="Duane Journey"/>
        <s v="Rob Bowman"/>
        <s v="Josh Trank"/>
        <s v="David Palmer"/>
        <s v="Julie Davis"/>
        <s v="Gary Fleder"/>
        <s v="Michael Lehmann"/>
        <s v="Peter Atencio"/>
        <s v="Robert Luketic"/>
        <s v="Teddy Chan"/>
        <s v="Sammo Kam-Bo Hung"/>
        <s v="Matthew Watts"/>
        <s v="Cheryl Dunye"/>
        <s v="Lori Silverbush"/>
        <s v="Stephen Herek"/>
        <s v="David LaChapelle"/>
        <s v="Peter Medak"/>
        <s v="Phil Lord"/>
        <s v="Robert Marcarelli"/>
        <s v="Conor McMahon"/>
        <s v="Conor McPherson"/>
        <s v="Sngmoo Lee"/>
        <s v="Robert Butler"/>
        <s v="Chris Roberts"/>
        <s v="John Moore"/>
        <s v="Rob Cohen"/>
        <s v="Mathieu Kassovitz"/>
        <s v="Enrique Begne"/>
        <s v="Pat Holden"/>
        <s v="Mitchell Altieri"/>
        <s v="Mike Flanagan"/>
        <s v="Jeff Tremaine"/>
        <s v="Blair Erickson"/>
        <s v="Oliver Parker"/>
        <s v="Barbet Schroeder"/>
        <s v="Zack Snyder"/>
        <s v="Miguel Arteta"/>
        <s v="Ringo Lam"/>
        <s v="Aaron Hann"/>
        <s v="Brad Copeland"/>
        <s v="George A. Romero"/>
        <s v="Richard Brooks"/>
        <s v="Steven Seagal"/>
        <s v="Jon Avnet"/>
        <s v="Jake Goldberger"/>
        <s v="Phillip Noyce"/>
        <s v="Marc Forster"/>
        <s v="Paul Michael Glaser"/>
        <s v="David Ray"/>
        <s v="Lee Tamahori"/>
        <s v="Jon Favreau"/>
        <s v="Richard Donner"/>
        <s v="Noam Murro"/>
        <s v="Matt Walsh"/>
        <s v="Harald Zwart"/>
        <s v="Jerry Belson"/>
        <s v="Don Hall"/>
        <s v="Michael Landon Jr."/>
        <s v="Hugh Johnson"/>
        <s v="Stephen Kay"/>
        <s v="Peter Berg"/>
        <s v="Dean DeBlois"/>
        <s v="Asger Leth"/>
        <s v="Mary Pat Kelly"/>
        <s v="Scott Smith"/>
        <s v="Mel Brooks"/>
        <s v="Sergey Bodrov"/>
        <s v="Benni Diez"/>
        <s v="Daniel Schechter"/>
        <s v="Frank Miller"/>
        <s v="Jonathan Parker"/>
        <s v="Steven E. de Souza"/>
        <s v="Deryck Broom"/>
        <s v="Doug Lefler"/>
        <s v="Richard Schenkman"/>
        <s v="Chia-Liang Liu"/>
        <s v="David Gordon Green"/>
        <s v="Gareth Evans"/>
        <s v="Catherine Jelski"/>
        <s v="Akiva Schaffer"/>
        <s v="Len Wiseman"/>
        <s v="Richard Fleischer"/>
        <s v="Eric Bross"/>
        <s v="Daniel Lee"/>
        <s v="Gabriela Tagliavini"/>
        <s v="Eric Mendelsohn"/>
        <s v="David Hewlett"/>
        <s v="Ernie Barbarash"/>
        <s v="Ben Stassen"/>
        <s v="Jeff Wadlow"/>
        <s v="John Erick Dowdle"/>
        <s v="Stephen Hopkins"/>
        <s v="Lexi Alexander"/>
        <s v="Emily Dell"/>
        <s v="Katsuhiro Ôtomo"/>
        <s v="Kevin Carraway"/>
        <s v="Kaige Chen"/>
        <s v="J. Lee Thompson"/>
        <s v="James DeMonaco"/>
        <s v="Daniel Petrie Jr."/>
        <s v="Paul Donovan"/>
        <s v="Niels Arden Oplev"/>
        <s v="Florian Henckel von Donnersmarck"/>
        <s v="Philip G. Atwell"/>
        <s v="Yuefeng Song"/>
        <s v="Youssef Delara"/>
        <s v="Paul Hunter"/>
        <s v="David Caffrey"/>
        <s v="Stefen Fangmeier"/>
        <s v="Fred Dekker"/>
        <s v="Rachel Talalay"/>
        <s v="Justin Lin"/>
        <s v="Rob Minkoff"/>
        <s v="Amy Holden Jones"/>
        <s v="Mick Jackson"/>
        <s v="Dave Payne"/>
        <s v="Bryan Singer"/>
        <s v="Ian Fitzgibbon"/>
        <s v="Timur Bekmambetov"/>
        <s v="Stefan Ruzowitzky"/>
        <s v="Martin Brest"/>
        <s v="Warren Beatty"/>
        <s v="Kevin Smith"/>
        <s v="Valeri Milev"/>
        <s v="Kevin Hooks"/>
        <s v="Mike Mayhall"/>
        <s v="Frank Coraci"/>
        <s v="Wilson Yip"/>
        <s v="Kenneth Branagh"/>
        <s v="Ethan Maniquis"/>
        <s v="Jean-Pierre Jeunet"/>
        <s v="Joseph Ruben"/>
        <s v="Christian Volckman"/>
        <s v="Rupert Wyatt"/>
        <s v="Leonard Nimoy"/>
        <s v="Hsiao-Hsien Hou"/>
        <s v="Warren P. Sonoda"/>
        <s v="J.C. Chandor"/>
        <s v="Billy Kent"/>
        <s v="Stephen Sommers"/>
        <s v="Hironobu Sakaguchi"/>
        <s v="Scott Dow"/>
        <s v="Tim Burton"/>
        <s v="Christopher M. Bessette"/>
        <s v="Francis Ford Coppola"/>
        <s v="Phil Claydon"/>
        <s v="Richard Montoya"/>
        <s v="Jon Gunn"/>
        <s v="Jaume Collet-Serra"/>
        <s v="Chris Columbus"/>
        <s v="Becky Smith"/>
        <s v="Antony Hoffman"/>
        <s v="Kerry Conran"/>
        <s v="Leonard Farlinger"/>
        <s v="Sai Varadan"/>
        <s v="Breck Eisner"/>
        <s v="Brett Leonard"/>
        <s v="Sylvio Tabet"/>
        <s v="John Murlowski"/>
        <s v="Rawson Marshall Thurber"/>
        <s v="Andrew Davis"/>
        <s v="David Winters"/>
        <s v="Hyung-rae Shim"/>
        <s v="David Lynch"/>
        <s v="George Armitage"/>
        <s v="Jared Hess"/>
        <s v="William Phillips"/>
        <s v="Elaine May"/>
        <s v="Damir Catic"/>
        <s v="Steve Carver"/>
        <s v="Leslie Small"/>
        <s v="Joel Anderson"/>
        <s v="Kevin Reynolds"/>
        <s v="Lijun Sun"/>
        <s v="Patricia Cardoso"/>
        <s v="Robert D. Webb"/>
        <s v="William Shatner"/>
        <s v="John Luessenhop"/>
        <s v="Steven Spielberg"/>
        <s v="Jay Chandrasekhar"/>
        <s v="Jee-woon Kim"/>
        <s v="RZA"/>
        <s v="Sam Raimi"/>
        <s v="Clark Johnson"/>
        <s v="James Cameron"/>
        <s v="Joshua Seftel"/>
        <s v="Greg Tiernan"/>
        <s v="Christopher Cain"/>
        <s v="Jonathan Glazer"/>
        <s v="Douglas Trumbull"/>
        <s v="John Woo"/>
        <s v="John Cornell"/>
        <s v="Livingston Oden"/>
        <s v="Roger Donaldson"/>
        <s v="Tim Miller"/>
        <s v="Matthew Robbins"/>
        <s v="Shawn Levy"/>
        <s v="Christian Alvart"/>
        <s v="Burr Steers"/>
        <s v="Joe Dante"/>
        <s v="Derick Martini"/>
        <s v="Matthew R. Anderson"/>
        <s v="Paul Greengrass"/>
        <s v="Neal Brennan"/>
        <s v="Gordon Chan"/>
        <s v="Baltasar Kormákur"/>
        <s v="F. Gary Gray"/>
        <s v="Chuck Bowman"/>
        <s v="Jean-François Richet"/>
        <s v="Andrés Couturier"/>
        <s v="Eli Craig"/>
        <s v="Hank Braxtan"/>
        <s v="David Cronenberg"/>
        <s v="Paul Weitz"/>
        <s v="Mel Stuart"/>
        <s v="James Kerwin"/>
        <s v="Kevin Hamedani"/>
        <s v="Tommy Oliver"/>
        <s v="Doug Block"/>
        <s v="Jaco Booyens"/>
        <s v="Bibo Bergeron"/>
        <s v="Shane Meadows"/>
        <s v="Frank Marshall"/>
        <s v="Ryan Smith"/>
        <s v="Richard Boddington"/>
        <s v="Neill Blomkamp"/>
        <s v="Jonathan Levine"/>
        <s v="D.J. Caruso"/>
        <s v="Patrick Gilles"/>
        <s v="Andrew Niccol"/>
        <s v="Daniel Columbie"/>
        <s v="Michael Polish"/>
        <s v="Collin Schiffli"/>
        <s v="Donald Petrie"/>
        <s v="Jeffrey St. Jules"/>
        <s v="David Ayer"/>
        <s v="Joe Carnahan"/>
        <s v="Neil Jordan"/>
        <s v="Michael Schultz"/>
        <s v="Harmage Singh Kalirai"/>
        <s v="Charlie Levi"/>
        <s v="Jon Turteltaub"/>
        <s v="Edgar Wright"/>
        <s v="Mike McCoy"/>
        <s v="Stephen Norrington"/>
        <s v="Clint Eastwood"/>
        <s v="Ken Del Conte"/>
        <s v="Joe Swanberg"/>
        <s v="Joseph Mazzella"/>
        <s v="Shyam Madiraju"/>
        <s v="Jack Heller"/>
        <s v="Randy Moore"/>
        <s v="Amy Heckerling"/>
        <s v="Rob Hawk"/>
        <s v="Terence Young"/>
        <s v="Johnnie To"/>
        <s v="Peter Segal"/>
        <s v="Jim Amatulli"/>
        <s v="Jon Cassar"/>
        <s v="Robert Bennett"/>
        <s v="Charles Matthau"/>
        <s v="Guy Hamilton"/>
        <s v="Willard Huyck"/>
        <s v="Tarsem Singh"/>
        <s v="Kristin Rizzo"/>
        <s v="David Kellogg"/>
        <s v="Nicholaus Goossen"/>
        <s v="Leon Ford"/>
        <s v="Gerald Potterton"/>
        <s v="John Stockwell"/>
        <s v="Hayley Cloake"/>
        <s v="Vic Armstrong"/>
        <s v="W.D. Hogan"/>
        <s v="Michael Dowse"/>
        <s v="Jon Knautz"/>
        <s v="Brian De Palma"/>
        <s v="Thorbjørn Christoffersen"/>
        <s v="Scott Marshall"/>
        <s v="Tony Jaa"/>
        <s v="Tom Dey"/>
        <s v="Bob Odenkirk"/>
        <s v="Lance McDaniel"/>
        <s v="Nicholas Meyer"/>
        <s v="Griffin Dunne"/>
        <s v="Rod Lurie"/>
        <s v="Antonio Simoncini"/>
        <s v="Stevan Mena"/>
        <s v="Andy Tennant"/>
        <s v="James Foley"/>
        <s v="David Yates"/>
        <s v="Stefan C. Schaefer"/>
        <s v="Michael Jai White"/>
        <s v="Vincenzo Natali"/>
        <s v="Nicole Holofcener"/>
        <s v="James Wan"/>
        <s v="Joe Wright"/>
        <s v="Quentin Tarantino"/>
        <s v="Harold Becker"/>
        <s v="Jeff Crook"/>
        <s v="Babar Ahmed"/>
        <s v="Alan J. Pakula"/>
        <s v="Prachya Pinkaew"/>
        <s v="Curtis Hanson"/>
        <s v="Johnny Remo"/>
        <s v="Darren Stein"/>
        <s v="Bo Zenga"/>
        <s v="Ric Roman Waugh"/>
        <s v="Dave Green"/>
        <s v="J Blakeson"/>
        <s v="Andrew Berends"/>
        <s v="Jerry Rees"/>
        <s v="Alan Taylor"/>
        <s v="Lance Kawas"/>
        <s v="Jason Connery"/>
        <s v="Ariel Vromen"/>
        <s v="Neil Marshall"/>
        <s v="William Kaufman"/>
        <s v="Roland Suso Richter"/>
        <s v="Florent-Emilio Siri"/>
        <s v="Sylvester Stallone"/>
        <s v="Justin Paul Miller"/>
        <s v="Wes Ball"/>
        <s v="Peter Ho-Sun Chan"/>
        <s v="Paul Verhoeven"/>
        <s v="Jan de Bont"/>
        <s v="Dennis Dugan"/>
        <s v="Gavin Hood"/>
        <s v="Natalie Bible'"/>
        <s v="Ericson Core"/>
        <s v="Rowdy Herrington"/>
        <s v="Guy Ritchie"/>
        <s v="Christopher Guest"/>
        <s v="H.M. Coakley"/>
        <s v="David Dobkin"/>
        <s v="Oren Peli"/>
        <s v="Irwin Winkler"/>
        <s v="David O. Russell"/>
        <s v="Robert Zemeckis"/>
        <s v="José Padilha"/>
        <s v="Mikael Håfström"/>
        <s v="John Milius"/>
        <s v="Andrew Adamson"/>
        <s v="Ingmar Bergman"/>
        <s v="Jay Russell"/>
        <s v="John Pasquin"/>
        <s v="Jack Smight"/>
        <s v="John H. Lee"/>
        <s v="Stacy Peralta"/>
        <s v="Daniel Espinosa"/>
        <s v="James Watkins"/>
        <s v="Marcus Nispel"/>
        <s v="Lawrence Kasanoff"/>
        <s v="John Hillcoat"/>
        <s v="Joel Schumacher"/>
        <s v="David Worth"/>
        <s v="Edward Zwick"/>
        <s v="Paul Feig"/>
        <s v="Ron Shelton"/>
        <s v="Gary McKendry"/>
        <s v="Mike Newell"/>
        <s v="Dean Parisot"/>
        <s v="Laurent Tirard"/>
        <s v="Stuart Baird"/>
        <s v="Richard Lester"/>
        <s v="Adam McKay"/>
        <s v="Peyton Reed"/>
        <s v="Guillermo del Toro"/>
        <s v="Matthew Vaughn"/>
        <s v="James Mangold"/>
        <s v="James Cox"/>
        <s v="Michael Mann"/>
        <s v="Lewis Gilbert"/>
        <s v="Taylor Hackford"/>
        <s v="David Carson"/>
        <s v="Stewart Raffill"/>
        <s v="Albert Hughes"/>
        <s v="Terry Gilliam"/>
        <s v="Tom Tykwer"/>
        <s v="Michael Bay"/>
        <s v="Mona Fastvold"/>
        <s v="Roger Christian"/>
        <s v="Ralph Ziman"/>
        <s v="Michael Anderson"/>
        <s v="David Hayter"/>
        <s v="Robert Adetuyi"/>
        <s v="Rian Johnson"/>
        <s v="Dave Carroll"/>
        <s v="Jerry Jameson"/>
        <s v="Miguel Sapochnik"/>
        <s v="Nicolas Winding Refn"/>
        <s v="Joss Whedon"/>
        <s v="Lee Toland Krieger"/>
        <s v="Michel Gondry"/>
        <s v="Christopher McQuarrie"/>
        <s v="Roger Spottiswoode"/>
        <s v="Alan Jacobs"/>
        <s v="John Herzfeld"/>
        <s v="Ang Lee"/>
        <s v="Mimi Leder"/>
        <s v="Roland Emmerich"/>
        <s v="Cedric Nicolas-Troyan"/>
        <s v="Li Zhang"/>
        <s v="Colin Minihan"/>
        <s v="James Gunn"/>
        <s v="Brian Koppelman"/>
        <s v="Kinka Usher"/>
        <s v="Irvin Kershner"/>
        <s v="Lance Hool"/>
        <s v="Denis Villeneuve"/>
        <s v="Bille August"/>
        <s v="Ben Stiller"/>
        <s v="Henry Hathaway"/>
        <s v="David S. Goyer"/>
        <s v="Lluís Quílez"/>
        <s v="Jon M. Chu"/>
        <s v="Ron Howard"/>
        <s v="John Boorman"/>
        <s v="Kriv Stenders"/>
        <s v="Alex Cox"/>
        <s v="Zack Ward"/>
        <s v="John Frankenheimer"/>
        <s v="Wayne Kramer"/>
        <s v="Jerry Dugan"/>
        <s v="Nils Gaup"/>
        <s v="Jeff Nichols"/>
        <s v="Kar-Wai Wong"/>
        <s v="Mark Steven Johnson"/>
        <s v="Martin Campbell"/>
        <s v="Richard Linklater"/>
        <s v="Analeine Cal y Mayor"/>
        <s v="Duncan Jones"/>
        <s v="Mark Young"/>
        <s v="David Lam"/>
        <s v="Colin Trevorrow"/>
        <s v="J.J. Abrams"/>
        <s v="Joseph Kosinski"/>
        <s v="Reinhard Klooss"/>
        <s v="Kimble Rendall"/>
        <s v="Joachim Rønning"/>
        <s v="Michael Caton-Jones"/>
        <s v="Phil Alden Robinson"/>
        <s v="Randall Wallace"/>
        <s v="Demian Lichtenstein"/>
        <s v="Ridley Scott"/>
        <s v="Paul Schrader"/>
        <s v="Sam Mendes"/>
        <s v="Anthony Hemingway"/>
        <s v="George Lucas"/>
        <s v="Justin Molotnikov"/>
        <s v="Richard Shepard"/>
        <s v="Ben Wheatley"/>
        <s v="Jonathan Wacks"/>
        <s v="Ted Kotcheff"/>
        <s v="Tom Reeve"/>
        <s v="James Nunn"/>
        <s v="Rania Attieh"/>
        <s v="Lasse Hallström"/>
        <s v="Joon-ho Bong"/>
        <s v="Adam Green"/>
        <s v="Terron R. Parsons"/>
        <s v="Scott Mann"/>
        <s v="John G. Avildsen"/>
        <s v="James Fargo"/>
        <s v="Lionel C. Martin"/>
        <s v="John Glen"/>
        <s v="Lana Wachowski"/>
        <s v="Richard Kwietniowski"/>
        <s v="Jaime Zevallos"/>
        <s v="Ken Shapiro"/>
        <s v="David Twohy"/>
        <s v="Kunihiko Yuyama"/>
        <s v="Jugal Hansraj"/>
        <s v="Carl Rinsch"/>
        <s v="Christopher Nolan"/>
        <s v="Michael Apted"/>
        <s v="Rachel Goldenberg"/>
        <s v="Karen Moncrieff"/>
        <s v="Peter Sohn"/>
        <s v="Jeff Nathanson"/>
        <s v="Lori Petty"/>
        <s v="Brian A Miller"/>
        <s v="Craig Johnson"/>
        <s v="Al Silliman Jr."/>
        <s v="Phil Joanou"/>
        <s v="Simeon Rice"/>
        <s v="Russell Friedenberg"/>
        <s v="K. King"/>
        <s v="Patrick Hughes"/>
        <s v="Bob Clark"/>
        <s v="Sarik Andreasyan"/>
        <s v="Danny Perez"/>
        <s v="Sharon Greytak"/>
        <s v="Andrew Stanton"/>
        <s v="Scott Waugh"/>
        <s v="Rupert Sanders"/>
        <s v="John Dahl"/>
        <s v="Brian Caunter"/>
        <s v="Jackie Earle Haley"/>
        <s v="Terrence Malick"/>
        <s v="Yorgos Lanthimos"/>
        <s v="Warren Sheppard"/>
        <s v="Robert Kenner"/>
        <s v="William Dear"/>
        <s v="Peter Cousens"/>
        <s v="Jon Wright"/>
        <s v="Lawrence Kasdan"/>
        <s v="Jerry Zucker"/>
        <s v="Ian Iqbal Rashid"/>
        <s v="Chris Rock"/>
        <s v="Richard Marquand"/>
        <s v="Sidney J. Furie"/>
        <s v="David Hackl"/>
        <s v="William Bindley"/>
        <s v="Pece Dingo"/>
        <s v="Qasim Basir"/>
        <s v="Tony Gilroy"/>
        <s v="Dennis Hopper"/>
        <s v="Anthony Russo"/>
        <s v="Rob Marshall"/>
        <s v="Gary Sinyor"/>
        <s v="Eric Valette"/>
        <s v="Mitchell Lichtenstein"/>
        <s v="Peter Weir"/>
        <s v="Darren Aronofsky"/>
        <s v="Troy Duffy"/>
        <s v="Mel Gibson"/>
        <s v="Gary Ross"/>
        <s v="Richard LaGravenese"/>
        <s v="Tony Bill"/>
        <s v="Jonathan Hensleigh"/>
        <s v="Michael Burke"/>
        <s v="Bruce Macdonald"/>
        <s v="D. Stevens"/>
        <s v="Andrew Traucki"/>
        <s v="Peter R. Hunt"/>
        <s v="Gideon Raff"/>
        <s v="David Raynr"/>
        <s v="Marc Webb"/>
        <s v="Jean-Luc Godard"/>
        <s v="Gore Verbinski"/>
        <s v="Anna Mastro"/>
        <s v="Patrick Creadon"/>
        <s v="David Fincher"/>
        <s v="Je-kyu Kang"/>
        <s v="Chris D'Arienzo"/>
        <s v="Ted Post"/>
        <s v="Jeta Amata"/>
        <s v="Christopher Hutson"/>
        <s v="Mitch Davis"/>
        <s v="Kirk Loudon"/>
        <s v="Matthew Hastings"/>
        <s v="Stanley Kubrick"/>
        <s v="Robert Hall"/>
        <s v="John Gulager"/>
        <s v="William Sachs"/>
        <s v="Daniel Davila"/>
        <s v="S.S. Rajamouli"/>
        <s v="Spike Lee"/>
        <s v="Peter Jackson"/>
        <s v="Kevin Costner"/>
        <s v="Uli Edel"/>
        <s v="Marc Lawrence"/>
        <s v="Shane Black"/>
        <s v="Stanley Kramer"/>
        <s v="Akira Kurosawa"/>
        <s v="Oliver Stone"/>
        <s v="Chatrichalerm Yukol"/>
        <s v="Jean-Jacques Mantello"/>
        <s v="Stephen J. Anderson"/>
        <s v="Dena Seidel"/>
        <s v="Robin Budd"/>
        <s v="Mario Van Peebles"/>
        <s v="Steve Trenbirth"/>
        <s v="Corbin Bernsen"/>
        <s v="Gary Halvorson"/>
        <s v="Roger Allers"/>
        <s v="John Lasseter"/>
        <s v="Stephen Kijak"/>
        <s v="Paul Bolger"/>
        <s v="Tomm Moore"/>
        <s v="Adam Rifkin"/>
        <s v="Steve Gomer"/>
        <s v="Tuck Tucker"/>
        <s v="Darin Scott"/>
        <s v="Alfred Hitchcock"/>
        <s v="Gary Chapman"/>
        <s v="Dave Borthwick"/>
        <s v="Matthew O'Callaghan"/>
        <s v="Alex van Warmerdam"/>
        <s v="Andrew Hyatt"/>
        <s v="Stig Bergqvist"/>
        <s v="Mark Dindal"/>
        <s v="Chris Kentis"/>
        <s v="John Eng"/>
        <s v="James Frawley"/>
        <s v="Eugène Lourié"/>
        <s v="Kirk De Micco"/>
        <s v="Eric Leighton"/>
        <s v="Mike Nawrocki"/>
        <s v="Bo Welch"/>
        <s v="Richard Wallace"/>
        <s v="Tim Johnson"/>
        <s v="Kelly Asbury"/>
        <s v="Igor Kovalyov"/>
        <s v="Blair Hayes"/>
        <s v="Sidney Lumet"/>
        <s v="Charles Adelman"/>
        <s v="Peter Lord"/>
        <s v="Mike Gabriel"/>
        <s v="Malcolm Goodwin"/>
        <s v="Davis Guggenheim"/>
        <s v="Patrick Gilmore"/>
        <s v="Peter Lepeniotis"/>
        <s v="Cathy Malkasian"/>
        <s v="Douglas Cheek"/>
        <s v="Britt Allcroft"/>
        <s v="Jeremy Degruson"/>
        <s v="Jill Sprecher"/>
        <s v="John Schultz"/>
        <s v="Joe Camp"/>
        <s v="Josh Schwartz"/>
        <s v="Frederik Du Chau"/>
        <s v="Mike Mitchell"/>
        <s v="Wes Anderson"/>
        <s v="Fred Wolf"/>
        <s v="Ruggero Deodato"/>
        <s v="David Silverman"/>
        <s v="Jim Gillespie"/>
        <s v="Stephen Hillenburg"/>
        <s v="Barry Cook"/>
        <s v="Herb Freed"/>
        <s v="Howard Hughes"/>
        <s v="Danny Leiner"/>
        <s v="Mikel Rueda"/>
        <s v="David Cross"/>
        <s v="Steve Martino"/>
        <s v="Will Finn"/>
        <s v="Tony Bancroft"/>
        <s v="Joe Pytka"/>
        <s v="Giuliano Montaldo"/>
        <s v="Matthew Diamond"/>
        <s v="Cal Brunker"/>
        <s v="Chris Koch"/>
        <s v="Rob Reiner"/>
        <s v="Todd Strauss-Schulson"/>
        <s v="Ron Clements"/>
        <s v="Alice Wu"/>
        <s v="Anthony Bell"/>
        <s v="Joe Berlinger"/>
        <s v="Gil Kenan"/>
        <s v="Brian Robbins"/>
        <s v="Steve Barron"/>
        <s v="Jonas Åkerlund"/>
        <s v="Anthony Powell"/>
        <s v="Steve Hickner"/>
        <s v="Keith Parmer"/>
        <s v="Alfonso Cuarón"/>
        <s v="Al Franklin"/>
        <s v="Wil Shriner"/>
        <s v="Dennie Gordon"/>
        <s v="Jorge Blanco"/>
        <s v="Chris Wedge"/>
        <s v="Walt Becker"/>
        <s v="Joseph Sargent"/>
        <s v="Pete Docter"/>
        <s v="William Gazecki"/>
        <s v="Chris Butler"/>
        <s v="Des McAnuff"/>
        <s v="Paul Tibbitt"/>
        <s v="Mark Andrews"/>
        <s v="Peter Faiman"/>
        <s v="Jason Friedberg"/>
        <s v="Robert Heath"/>
        <s v="Kim Nguyen"/>
        <s v="Bruce Hunt"/>
        <s v="Sam Fell"/>
        <s v="Danny Boyle"/>
        <s v="Darren Lynn Bousman"/>
        <s v="Rita Merson"/>
        <s v="Marc F. Adler"/>
        <s v="Zak Penn"/>
        <s v="Jim Fall"/>
        <s v="Gil Junger"/>
        <s v="Michael Mayer"/>
        <s v="Alan Shapiro"/>
        <s v="Gary Winick"/>
        <s v="Timothy Woodward Jr."/>
        <s v="Michael J. Bassett"/>
        <s v="Jorge R. Gutiérrez"/>
        <s v="Ossie Davis"/>
        <s v="Tim McCanlies"/>
        <s v="Steven Brill"/>
        <s v="Byron Howard"/>
        <s v="Gabor Csupo"/>
        <s v="Henry Joost"/>
        <s v="Stephan Elliott"/>
        <s v="Jennifer Flackett"/>
        <s v="Michael Radford"/>
        <s v="Joe Cross"/>
        <s v="Christopher Morris"/>
        <s v="Graham Annable"/>
        <s v="David Soren"/>
        <s v="Sarah Smith"/>
        <s v="Peter Ramsey"/>
        <s v="Jim Goddard"/>
        <s v="Monte Hellman"/>
        <s v="Tom DiCillo"/>
        <s v="Harold Ramis"/>
        <s v="Michael Chapman"/>
        <s v="Patrick Read Johnson"/>
        <s v="Mark Herman"/>
        <s v="Lisa Azuelos"/>
        <s v="Kirk Jones"/>
        <s v="Matt Jackson"/>
        <s v="Brenda Chapman"/>
        <s v="John Francis Daley"/>
        <s v="Kevin Lima"/>
        <s v="Carroll Ballard"/>
        <s v="Lynne Ramsay"/>
        <s v="Stephen Frears"/>
        <s v="Stanton Barrett"/>
        <s v="Rob Hedden"/>
        <s v="Nathan Greno"/>
        <s v="Jonathan Newman"/>
        <s v="Eli Roth"/>
        <s v="Brian Yuzna"/>
        <s v="Dave McKean"/>
        <s v="Anthony C. Ferrante"/>
        <s v="Cassandra Nicolaou"/>
        <s v="Hayao Miyazaki"/>
        <s v="Jack Perez"/>
        <s v="Lorene Scafaria"/>
        <s v="Robert C. Cooper"/>
        <s v="Richard Ayoade"/>
        <s v="Spike Jonze"/>
        <s v="Rich Moore"/>
        <s v="Chris Buck"/>
        <s v="Léa Pool"/>
        <s v="Jon Hurwitz"/>
        <s v="Brad Silberling"/>
        <s v="Lance Rivera"/>
        <s v="William A. Graham"/>
        <s v="Noel Marshall"/>
        <s v="A. Raven Cruz"/>
        <s v="Brian Dorton"/>
        <s v="Vincente Minnelli"/>
        <s v="Victor Fleming"/>
        <s v="Bill Muir"/>
        <s v="Gus Van Sant"/>
        <s v="Jennifer Finnigan"/>
        <s v="William Eubank"/>
        <s v="Elizabeth Allen Rosenbaum"/>
        <s v="James Bobin"/>
        <s v="David Leland"/>
        <s v="Lee Unkrich"/>
        <s v="Duncan Tucker"/>
        <s v="Dan Scanlon"/>
        <s v="Annabel Jankel"/>
        <s v="Jeff Kanew"/>
        <s v="Jerome Elston Scott"/>
        <s v="Iain Softley"/>
        <s v="Ash Baron-Cohen"/>
        <s v="Roger Vadim"/>
        <s v="Eric Lavaine"/>
        <s v="Étienne Faure"/>
        <s v="Katja von Garnier"/>
        <s v="Thor Freudenthal"/>
        <s v="Dick Richards"/>
        <s v="Joel Coen"/>
        <s v="Daniele Luchetti"/>
        <s v="Mark Waters"/>
        <s v="Hao Ning"/>
        <s v="Tommy Lee Jones"/>
        <s v="Randal Kleiser"/>
        <s v="Jeremy Brock"/>
        <s v="Tom Walsh"/>
        <s v="Don Taylor"/>
        <s v="Jim Hanon"/>
        <s v="Alister Grierson"/>
        <s v="Khyentse Norbu"/>
        <s v="Thomas Bezucha"/>
        <s v="Greg Mottola"/>
        <s v="Garth Jennings"/>
        <s v="Jean-Jacques Annaud"/>
        <s v="Eric Bugbee"/>
        <s v="Kenny Ortega"/>
        <s v="Barry Levinson"/>
        <s v="Tim Fywell"/>
        <s v="Ethan Coen"/>
        <s v="Wayne Wang"/>
        <s v="Todd Solondz"/>
        <s v="Chris Weitz"/>
        <s v="Hugh Hudson"/>
        <s v="Alexander Payne"/>
        <s v="Bill Condon"/>
        <s v="Jean-Marc Vallée"/>
        <s v="Sam Taylor-Johnson"/>
        <s v="Dave Rodriguez"/>
        <s v="Franklin J. Schaffner"/>
        <s v="Chad Kapper"/>
        <s v="Mike Barker"/>
        <s v="Werner Herzog"/>
        <s v="Gary Rogers"/>
        <s v="Francis Lawrence"/>
        <s v="Amanda Gusack"/>
        <s v="Gary Nelson"/>
        <s v="Tom Seidman"/>
        <s v="David Slade"/>
        <s v="Gregor Jordan"/>
        <s v="Dan Zukovic"/>
        <s v="Shekhar Kapur"/>
        <s v="Michael Walker"/>
        <s v="Martin Scorsese"/>
        <s v="John Sayles"/>
        <s v="Michael Winner"/>
        <s v="Karan Johar"/>
        <s v="Stephen Daldry"/>
        <s v="Sean Anders"/>
        <s v="Jeannot Szwarc"/>
        <s v="Christophe Gans"/>
        <s v="Walter Salles"/>
        <s v="Julian Gilbey"/>
        <s v="Neil Burger"/>
        <s v="Max Mayer"/>
        <s v="Alejandro Amenábar"/>
        <s v="Eldar Rapaport"/>
        <s v="Justin Thomas Ostensen"/>
        <s v="Robert Wise"/>
        <s v="Sean Penn"/>
        <s v="Travis Zariwny"/>
        <s v="Cameron Crowe"/>
        <s v="Sam Peckinpah"/>
        <s v="Whit Stillman"/>
        <s v="Bob Giraldi"/>
        <s v="Anthony Minghella"/>
        <s v="Alejandro G. Iñárritu"/>
        <s v="David Lean"/>
        <s v="John Simpson"/>
        <s v="Bruno Barreto"/>
        <s v="Baz Luhrmann"/>
        <s v="Philip Kaufman"/>
        <s v="Gaspar Noé"/>
        <s v="Randall Rubin"/>
        <s v="Erik White"/>
        <s v="Michael Cimino"/>
        <s v="Frank Nissen"/>
        <s v="Timothy Björklund"/>
        <s v="Bruce Malmuth"/>
        <s v="Bill Plympton"/>
        <s v="Maurice Joyce"/>
        <s v="Jamaa Fanaka"/>
        <s v="Jun Falkenstein"/>
        <s v="Catherine Hardwicke"/>
        <s v="Stéphane Aubier"/>
        <s v="Sylvain Chomet"/>
        <s v="Chuck Sheetz"/>
        <s v="William Cottrell"/>
        <s v="Ash Brannon"/>
        <s v="Steve Box"/>
        <s v="Mike Disa"/>
        <s v="Pierre Coffin"/>
        <s v="Yarrow Cheney"/>
        <s v="Norman Ferguson"/>
        <s v="Genndy Tartakovsky"/>
        <s v="Vincent Paronnaud"/>
        <s v="Duke Johnson"/>
        <s v="Éric Tessier"/>
        <s v="Ari Folman"/>
        <s v="Giovanni Zelko"/>
        <s v="Henry Selick"/>
        <s v="Cody Cameron"/>
        <s v="Paul King"/>
        <s v="Dan Curtis"/>
        <s v="Andrey Zvyagintsev"/>
        <s v="Ryan Coogler"/>
        <s v="Myles Berkowitz"/>
        <s v="Chris Noonan"/>
        <s v="Christopher Smith"/>
        <s v="Jonathan Caouette"/>
        <s v="Fenton Bailey"/>
        <s v="Bobcat Goldthwait"/>
        <s v="Craig Zobel"/>
        <s v="James Marsh"/>
        <s v="Rick Bieber"/>
        <s v="Richard Eyre"/>
        <s v="Anand Tucker"/>
        <s v="George Clooney"/>
        <s v="Fred Durst"/>
        <s v="Andrew Bergman"/>
        <s v="Ben Lewin"/>
        <s v="Joshua Oppenheimer"/>
        <s v="Allison Burnett"/>
        <s v="Dylan Bank"/>
        <s v="Tom Hooper"/>
        <s v="George Hickenlooper"/>
        <s v="Simon Curtis"/>
        <s v="Mike Nichols"/>
        <s v="Glenn Ficarra"/>
        <s v="Roland Joffé"/>
        <s v="Peter Sollett"/>
        <s v="Jon Stewart"/>
        <s v="Agnieszka Holland"/>
        <s v="Richard Raymond"/>
        <s v="Paolo Monico"/>
        <s v="Scott Hicks"/>
        <s v="Phyllida Lloyd"/>
        <s v="Peter Webber"/>
        <s v="Dexter Fletcher"/>
        <s v="Steve James"/>
        <s v="Sean McNamara"/>
        <s v="Floria Sigismondi"/>
        <s v="George Sidney"/>
        <s v="Ken Kwapis"/>
        <s v="Michael Winterbottom"/>
        <s v="Julian Schnabel"/>
        <s v="Barry W. Blaustein"/>
        <s v="Gurinder Chadha"/>
        <s v="Sanaa Hamri"/>
        <s v="Luis Valdez"/>
        <s v="Darnell Martin"/>
        <s v="Patty Jenkins"/>
        <s v="Michael Tollin"/>
        <s v="Charles S. Dutton"/>
        <s v="Khalil Sullins"/>
        <s v="George Roy Hill"/>
        <s v="Bennett Miller"/>
        <s v="Saul Dibb"/>
        <s v="Anne Fontaine"/>
        <s v="Gia Coppola"/>
        <s v="Don Siegel"/>
        <s v="Michael Cuesta"/>
        <s v="Michael Hoffman"/>
        <s v="David Schwimmer"/>
        <s v="Nigel Cole"/>
        <s v="Daniel Hsia"/>
        <s v="Dan Perri"/>
        <s v="Morten Tyldum"/>
        <s v="Tom Shadyac"/>
        <s v="Michael Cohn"/>
        <s v="Richard Attenborough"/>
        <s v="Justin Chadwick"/>
        <s v="Jonathan Teplitzky"/>
        <s v="Denzel Washington"/>
        <s v="Jim Sheridan"/>
        <s v="Gabriele Muccino"/>
        <s v="John Stephenson"/>
        <s v="Jamie Thraves"/>
        <s v="Robert Towne"/>
        <s v="Kevin Spacey"/>
        <s v="Kimberly Peirce"/>
        <s v="Angelo Pizzo"/>
        <s v="Douglas McGrath"/>
        <s v="Milos Forman"/>
        <s v="Peter Chelsom"/>
        <s v="Jane Campion"/>
        <s v="Marc Abraham"/>
        <s v="Julian Jarrold"/>
        <s v="Dan Ireland"/>
        <s v="Kevin Macdonald"/>
        <s v="Anton Corbijn"/>
        <s v="Steven Shainberg"/>
        <s v="Danny Provenzano"/>
        <s v="Tony Giglio"/>
        <s v="Ed Harris"/>
        <s v="Scott Cooper"/>
        <s v="Peter Landesman"/>
        <s v="Julie Taymor"/>
        <s v="Nora Ephron"/>
        <s v="Sofia Coppola"/>
        <s v="Michael O. Sajbel"/>
        <s v="Tara Subkoff"/>
        <s v="Ted Demme"/>
        <s v="Nancy Walker"/>
        <s v="Vic Sarin"/>
        <s v="Craig Gillespie"/>
        <s v="Dominic Burns"/>
        <s v="Andrew Jarecki"/>
        <s v="Max Färberböck"/>
        <s v="Shari Springer Berman"/>
        <s v="Jamel Debbouze"/>
        <s v="Sarah Gavron"/>
        <s v="Vidhu Vinod Chopra"/>
        <s v="John Lee Hancock"/>
        <s v="Philip Saville"/>
        <s v="Gregory Nava"/>
        <s v="Stuart Hazeldine"/>
        <s v="Patricia Riggen"/>
        <s v="Brad Furman"/>
        <s v="David Oelhoffen"/>
        <s v="Ava DuVernay"/>
        <s v="Tom McCarthy"/>
        <s v="Niki Caro"/>
        <s v="Ben Affleck"/>
        <s v="Costa-Gavras"/>
        <s v="Lee Daniels"/>
        <s v="Penny Marshall"/>
        <s v="Steve McQueen"/>
        <s v="Tobe Hooper"/>
        <s v="Alan Parker"/>
        <s v="Todd Haynes"/>
        <s v="Angelina Jolie Pitt"/>
        <s v="Tate Taylor"/>
        <s v="James Ivory"/>
        <s v="Danny DeVito"/>
        <s v="Sacha Bennett"/>
        <s v="Caroline Link"/>
        <s v="Norman Jewison"/>
        <s v="Mike Leigh"/>
        <s v="Andrew Dominik"/>
        <s v="Sydney Pollack"/>
        <s v="Bigas Luna"/>
        <s v="Christopher Spencer"/>
        <s v="Alex Ranarivelo"/>
        <s v="Dror Moreh"/>
        <s v="Tom Elkins"/>
        <s v="Oliver Hirschbiegel"/>
        <s v="Fernando Baez Mella"/>
        <s v="Billy Wilder"/>
        <s v="John Cromwell"/>
        <s v="Bernardo Bertolucci"/>
        <s v="George Stevens"/>
        <s v="Nelson McCormick"/>
        <s v="Joseph L. Mankiewicz"/>
        <s v="Randall Miller"/>
        <s v="Guy Maddin"/>
        <s v="Jesse Dylan"/>
        <s v="Emma-Kate Croghan"/>
        <s v="Hugh Wilson"/>
        <s v="Hart Bochner"/>
        <s v="Efram Potelle"/>
        <s v="Jeff Garlin"/>
        <s v="Richard Benjamin"/>
        <s v="Peter Hedges"/>
        <s v="Perry Andelin Blake"/>
        <s v="Larry Charles"/>
        <s v="Robert Townsend"/>
        <s v="Benedikt Erlingsson"/>
        <s v="Scott Alexander"/>
        <s v="Hal Haberman"/>
        <s v="Bruce McCulloch"/>
        <s v="Mark Sandrich"/>
        <s v="DJ Pooh"/>
        <s v="John Fortenberry"/>
        <s v="Tamra Davis"/>
        <s v="Mateo Gil"/>
        <s v="Quentin Dupieux"/>
        <s v="Brandon Trost"/>
        <s v="Nathan Frankowski"/>
        <s v="Peter M. Cohen"/>
        <s v="David Zucker"/>
        <s v="Mike Bigelow"/>
        <s v="Matthew Bright"/>
        <s v="Boris Rodriguez"/>
        <s v="Alan Metter"/>
        <s v="Matt Piedmont"/>
        <s v="Hans Canosa"/>
        <s v="Brad J. Silverman"/>
        <s v="Frank Lotito"/>
        <s v="Dave Meyers"/>
        <s v="Christopher Scott Cherot"/>
        <s v="Jean-Marie Poiré"/>
        <s v="Bruce Campbell"/>
        <s v="Robert Ben Garant"/>
        <s v="Luke Greenfield"/>
        <s v="Thomas Lilti"/>
        <s v="Reginald Hudlin"/>
        <s v="James Toback"/>
        <s v="Daisy von Scherler Mayer"/>
        <s v="Sean Durkin"/>
        <s v="Frank Oz"/>
        <s v="Jamie Babbit"/>
        <s v="James David Pasternak"/>
        <s v="Michael Gornick"/>
        <s v="Aaron Seltzer"/>
        <s v="David Lowery"/>
        <s v="Troy Miller"/>
        <s v="Michael Clancy"/>
        <s v="Robert Lee King"/>
        <s v="Hue Rhodes"/>
        <s v="S.R. Bindler"/>
        <s v="Michael Moore"/>
        <s v="Simon Yin"/>
        <s v="François Ozon"/>
        <s v="Michael Tiddes"/>
        <s v="Arthur Hiller"/>
        <s v="Frank Sebastiano"/>
        <s v="Rob Pritts"/>
        <s v="Jody Hill"/>
        <s v="Dewey Nicks"/>
        <s v="Huck Botko"/>
        <s v="Ian Sharp"/>
        <s v="Leslye Headland"/>
        <s v="John Waters"/>
        <s v="Alex Craig Mann"/>
        <s v="Tom Green"/>
        <s v="Tommy O'Haver"/>
        <s v="John Hoffman"/>
        <s v="Charles Chaplin"/>
        <s v="Jonathan Kesselman"/>
        <s v="Marco Schnabel"/>
        <s v="Ralph Nelson"/>
        <s v="Jim Abrahams"/>
        <s v="Rachel Perkins"/>
        <s v="E.L. Katz"/>
        <s v="Kurt Voss"/>
        <s v="Jamie Travis"/>
        <s v="Seth Gordon"/>
        <s v="Tyler Oliver"/>
        <s v="Todd Phillips"/>
        <s v="Alexandre Aja"/>
        <s v="Vicky Jenson"/>
        <s v="Olivier Dahan"/>
        <s v="John Hamburg"/>
        <s v="Lisanne Pajot"/>
        <s v="Don Mancini"/>
        <s v="Peter Hastings"/>
        <s v="Michael Dinner"/>
        <s v="Tyler Perry"/>
        <s v="Charles Herman-Wurmfeld"/>
        <s v="Robinson Devor"/>
        <s v="Ol Parker"/>
        <s v="Goran Dukic"/>
        <s v="Lloyd Bacon"/>
        <s v="Jason Bateman"/>
        <s v="Edward Burns"/>
        <s v="Laurent Bouhnik"/>
        <s v="Sara Sugarman"/>
        <s v="Fred Savage"/>
        <s v="Petter Næss"/>
        <s v="Steve Rash"/>
        <s v="John Ford"/>
        <s v="Stanley Donen"/>
        <s v="Chris Atkins"/>
        <s v="Trent Cooper"/>
        <s v="Jessica Bendinger"/>
        <s v="Brendan Malloy"/>
        <s v="Jake Schreier"/>
        <s v="Joe Nussbaum"/>
        <s v="Chris Eyre"/>
        <s v="Claudia Sainte-Luce"/>
        <s v="Justin Zackham"/>
        <s v="Brian Henson"/>
        <s v="Joseph Gordon-Levitt"/>
        <s v="Robert Iscove"/>
        <s v="JK Youn"/>
        <s v="Zach Cregger"/>
        <s v="Katherine Dieckmann"/>
        <s v="Emily Young"/>
        <s v="Steve Bendelack"/>
        <s v="Mora Stephens"/>
        <s v="Jesse Peretz"/>
        <s v="Pascal Chaumeil"/>
        <s v="Kevin Jordan"/>
        <s v="Eytan Fox"/>
        <s v="Julio DePietro"/>
        <s v="Morgan Spurlock"/>
        <s v="Larry Blamire"/>
        <s v="Mark Brown"/>
        <s v="Roger Kumble"/>
        <s v="Clare Kilner"/>
        <s v="Lynn Shelton"/>
        <s v="Bart Freundlich"/>
        <s v="Michael Hoffman Jr."/>
        <s v="Kris Isacsson"/>
        <s v="Paul Mazursky"/>
        <s v="Jesse Vaughan"/>
        <s v="Kelly Reichardt"/>
        <s v="Steve Buscemi"/>
        <s v="Bruce Beresford"/>
        <s v="Miranda July"/>
        <s v="Tamara Jenkins"/>
        <s v="Christine Jeffs"/>
        <s v="Peter Cattaneo"/>
        <s v="Sol Tryon"/>
        <s v="Michael Meredith"/>
        <s v="Ken Scott"/>
        <s v="Cédric Klapisch"/>
        <s v="Clark Gregg"/>
        <s v="Florence Ayisi"/>
        <s v="Will Gluck"/>
        <s v="Avi Nesher"/>
        <s v="Andrew Fleming"/>
        <s v="Rodman Flender"/>
        <s v="Émile Gaudreault"/>
        <s v="Nicholas Stoller"/>
        <s v="Claude Chabrol"/>
        <s v="Brian Dannelly"/>
        <s v="Jessy Terrero"/>
        <s v="Allison Anders"/>
        <s v="Jason Reitman"/>
        <s v="Ed Decter"/>
        <s v="Fina Torres"/>
        <s v="Jon Lucas"/>
        <s v="Sam Miller"/>
        <s v="Caryn Waechter"/>
        <s v="Nicolae Constantin Tanase"/>
        <s v="Jez Butterworth"/>
        <s v="Josh Gordon"/>
        <s v="Alain Resnais"/>
        <s v="Darrell Roodt"/>
        <s v="Jeff Schaffer"/>
        <s v="Joel Zwick"/>
        <s v="Andrew Currie"/>
        <s v="Michael Martin"/>
        <s v="Aki Kaurismäki"/>
        <s v="Chris Robinson"/>
        <s v="Shane Dawson"/>
        <s v="Leslie H. Martinson"/>
        <s v="Bille Woodruff"/>
        <s v="Nima Nourizadeh"/>
        <s v="Wallace Wolodarsky"/>
        <s v="Bob Spiers"/>
        <s v="Jake Paltrow"/>
        <s v="Shona Auerbach"/>
        <s v="Nick Tomnay"/>
        <s v="Tim Heidecker"/>
        <s v="Gerry Lively"/>
        <s v="Deb Hagan"/>
        <s v="Jonathan Jakubowicz"/>
        <s v="Amat Escalante"/>
        <s v="Rick Rosenthal"/>
        <s v="Diane Keaton"/>
        <s v="Bob Gosse"/>
        <s v="George Jackson"/>
        <s v="Charles Ferguson"/>
        <s v="Jeff Franklin"/>
        <s v="Elizabeth Banks"/>
        <s v="Marilyn Agrelo"/>
        <s v="Jake Kasdan"/>
        <s v="Tom Gormican"/>
        <s v="Greg Berlanti"/>
        <s v="Maria Maggenti"/>
        <s v="Grant Heslov"/>
        <s v="Rob McKittrick"/>
        <s v="Penelope Spheeris"/>
        <s v="John Turturro"/>
        <s v="Beto Gómez"/>
        <s v="Harry Gantz"/>
        <s v="Tom Schulman"/>
        <s v="Mark Rosman"/>
        <s v="Nickolas Perry"/>
        <s v="Nadine Labaki"/>
        <s v="Alex Zamm"/>
        <s v="Peter Stebbings"/>
        <s v="Robert M. Young"/>
        <s v="Kasi Lemmons"/>
        <s v="Scott Walker"/>
        <s v="André Téchiné"/>
        <s v="John Cameron Mitchell"/>
        <s v="Jeffrey W. Byrd"/>
        <s v="C. Fraser Press"/>
        <s v="Johanna Schwartz"/>
        <s v="Carol Reed"/>
        <s v="James O'Brien"/>
        <s v="David Atkins"/>
        <s v="Jeff Lowell"/>
        <s v="Tina Gordon Chism"/>
        <s v="Paul Thomas Anderson"/>
        <s v="Henry King"/>
        <s v="J.B. Rogers"/>
        <s v="Christopher Leitch"/>
        <s v="Michael Winnick"/>
        <s v="James Ponsoldt"/>
        <s v="Gregory Poirier"/>
        <s v="David E. Talbert"/>
        <s v="Alan Cohn"/>
        <s v="Nick Gomez"/>
        <s v="Damien O'Donnell"/>
        <s v="Mike Cahill"/>
        <s v="Eric Lartigau"/>
        <s v="Sue Corcoran"/>
        <s v="David Duchovny"/>
        <s v="Michael Corrente"/>
        <s v="Shintaro Shimosawa"/>
        <s v="Mark Tarlov"/>
        <s v="John Michael McDonagh"/>
        <s v="Frank Whaley"/>
        <s v="Derrick Borte"/>
        <s v="Mike Mills"/>
        <s v="Mort Nathan"/>
        <s v="Sharon Maguire"/>
        <s v="Tom Brady"/>
        <s v="Jon Poll"/>
        <s v="Jeremy Leven"/>
        <s v="Finn Taylor"/>
        <s v="Michael Patrick Jann"/>
        <s v="Dan Rush"/>
        <s v="Laslo Benedek"/>
        <s v="Neil LaBute"/>
        <s v="Jon Kasdan"/>
        <s v="Christopher Erskin"/>
        <s v="Jason Alexander"/>
        <s v="Arjun Sablok"/>
        <s v="Jonas Elmer"/>
        <s v="Juan José Campanella"/>
        <s v="Tony Goldwyn"/>
        <s v="Dany Boon"/>
        <s v="Albert Brooks"/>
        <s v="Meiert Avis"/>
        <s v="Charles Robert Carner"/>
        <s v="Charles Martin Smith"/>
        <s v="Phil Morrison"/>
        <s v="Terry Zwigoff"/>
        <s v="Mark Illsley"/>
        <s v="Harry Elfont"/>
        <s v="Maryam Keshavarz"/>
        <s v="Michael Dougherty"/>
        <s v="Tom Hanks"/>
        <s v="Andrew Erwin"/>
        <s v="Gary David Goldberg"/>
        <s v="Eric Schaeffer"/>
        <s v="Dustin Hoffman"/>
        <s v="Adam Carolla"/>
        <s v="Michael McGowan"/>
        <s v="Marco Kreuzpaintner"/>
        <s v="Gerard Johnstone"/>
        <s v="Rusty Cundieff"/>
        <s v="Bob Dolman"/>
        <s v="Jamin Winans"/>
        <s v="Joseph Zito"/>
        <s v="Howard Deutch"/>
        <s v="Damon Santostefano"/>
        <s v="Lena Dunham"/>
        <s v="Richard Loncraine"/>
        <s v="Adam Rapp"/>
        <s v="Phil Traill"/>
        <s v="Michael McCullers"/>
        <s v="Joe Roth"/>
        <s v="Wes Craven"/>
        <s v="Steve Pink"/>
        <s v="Justin Kerrigan"/>
        <s v="Barry Skolnick"/>
        <s v="Joel Gallen"/>
        <s v="Nnegest Likké"/>
        <s v="Hitoshi Matsumoto"/>
        <s v="Kent Alterman"/>
        <s v="Stefan Schwartz"/>
        <s v="Nick Murphy"/>
        <s v="Fatih Akin"/>
        <s v="Alan Alda"/>
        <s v="Ben Falcone"/>
        <s v="John Schlesinger"/>
        <s v="Andrew Wilson"/>
        <s v="Floyd Mutrux"/>
        <s v="Dennis Gansel"/>
        <s v="Piyush Dinker Pandya"/>
        <s v="Oleg Stepchenko"/>
        <s v="Michael D. Sellers"/>
        <s v="Bronwen Hughes"/>
        <s v="David Frankel"/>
        <s v="C. Jay Cox"/>
        <s v="Kat Coiro"/>
        <s v="José Luis Valenzuela"/>
        <s v="Zoran Lisinac"/>
        <s v="Brandon Cronenberg"/>
        <s v="Michel Hazanavicius"/>
        <s v="Don Scardino"/>
        <s v="Ricky Gervais"/>
        <s v="Michel Leclerc"/>
        <s v="Matt Cimber"/>
        <s v="Risa Bramon Garcia"/>
        <s v="John Wells"/>
        <s v="Andy Cadiff"/>
        <s v="Mark Helfrich"/>
        <s v="Ira Sachs"/>
        <s v="Eric Blakeney"/>
        <s v="Robert Cary"/>
        <s v="Joel Paul Reisig"/>
        <s v="Anna Boden"/>
        <s v="Jonathan Dayton"/>
        <s v="Paul Weiland"/>
        <s v="Ronald Neame"/>
        <s v="Susanna White"/>
        <s v="Ramaa Mosley"/>
        <s v="Ari Sandel"/>
        <s v="Kurt Hale"/>
        <s v="Tom Vaughan"/>
        <s v="Jason Stone"/>
        <s v="Thomas Vinterberg"/>
        <s v="Tanner Beard"/>
        <s v="Zach Braff"/>
        <s v="Nanette Burstein"/>
        <s v="Dan O'Bannon"/>
        <s v="Jehane Noujaim"/>
        <s v="Paul Gross"/>
        <s v="Kelly Makin"/>
        <s v="John Duigan"/>
        <s v="Howard Zieff"/>
        <s v="Theodore Melfi"/>
        <s v="Gabe Ibáñez"/>
        <s v="Vicky Jewson"/>
        <s v="Charles Shyer"/>
        <s v="Claude Miller"/>
        <s v="Andrew Steggall"/>
        <s v="Rick Famuyiwa"/>
        <s v="Greg Coolidge"/>
        <s v="Jodie Foster"/>
        <s v="Vera Farmiga"/>
        <s v="Lloyd Kaufman"/>
        <s v="Lukas Moodysson"/>
        <s v="Nat Faxon"/>
        <s v="André Øvredal"/>
        <s v="Ken Roht"/>
        <s v="István Szabó"/>
        <s v="Raymond De Felitta"/>
        <s v="Walter Murch"/>
        <s v="Allan Dwan"/>
        <s v="Callie Khouri"/>
        <s v="Charles Stone III"/>
        <s v="Brad Anderson"/>
        <s v="Jim Field Smith"/>
        <s v="Alan Poul"/>
        <s v="Peter Care"/>
        <s v="Ice Cube"/>
        <s v="Michael Lembeck"/>
        <s v="Maggie Carey"/>
        <s v="Robert Altman"/>
        <s v="Susan Seidelman"/>
        <s v="William Arntz"/>
        <s v="Kevin Rodney Sullivan"/>
        <s v="Nick Hurran"/>
        <s v="P.J. Hogan"/>
        <s v="William H. Macy"/>
        <s v="Dan Fogelman"/>
        <s v="Deepa Mehta"/>
        <s v="Menno Meyjes"/>
        <s v="James Schamus"/>
        <s v="Gary Hardwick"/>
        <s v="Paul Bunnell"/>
        <s v="Lisa Cholodenko"/>
        <s v="James Dodson"/>
        <s v="Ferzan Ozpetek"/>
        <s v="Harry F. Millarde"/>
        <s v="Georg Wilhelm Pabst"/>
        <s v="Liliana Cavani"/>
        <s v="Etan Cohen"/>
        <s v="Karey Kirkpatrick"/>
        <s v="Martin McDonagh"/>
        <s v="Michael Crichton"/>
        <s v="Jessie Nelson"/>
        <s v="Matty Rich"/>
        <s v="David S. Ward"/>
        <s v="Roger Michell"/>
        <s v="John D. Hancock"/>
        <s v="Zackary Adler"/>
        <s v="Evan Goldberg"/>
        <s v="Martin Lawrence"/>
        <s v="Steve Taylor"/>
        <s v="Beeban Kidron"/>
        <s v="Frédéric Auburtin"/>
        <s v="Jake Scott"/>
        <s v="Jérôme Salle"/>
        <s v="Jonathan Meyers"/>
        <s v="Rowan Joffe"/>
        <s v="Arie Posin"/>
        <s v="Jem Cohen"/>
        <s v="Adrienne Shelly"/>
        <s v="Corey Grant"/>
        <s v="Russ Meyer"/>
        <s v="Mike Hodges"/>
        <s v="Dan Mazer"/>
        <s v="Nicholas Hytner"/>
        <s v="Tony Richardson"/>
        <s v="Nick Cassavetes"/>
        <s v="Keith Gordon"/>
        <s v="Alan Rudolph"/>
        <s v="Vincent Gallo"/>
        <s v="Billy Ray"/>
        <s v="Christian Ditter"/>
        <s v="Robert B. Weide"/>
        <s v="Tom Sanchez"/>
        <s v="Martha Coolidge"/>
        <s v="Roger Avary"/>
        <s v="Todd Graff"/>
        <s v="Robert Lorenz"/>
        <s v="Antonio Banderas"/>
        <s v="Benedek Fliegauf"/>
        <s v="Dan Harris"/>
        <s v="Melville Shavelson"/>
        <s v="Doug Atchison"/>
        <s v="Garry Marshall"/>
        <s v="Ivan Engler"/>
        <s v="Nae Caranfil"/>
        <s v="Adam Brooks"/>
        <s v="Bruce Paltrow"/>
        <s v="Salim Akil"/>
        <s v="Jason Moore"/>
        <s v="Martin Ritt"/>
        <s v="Seth MacFarlane"/>
        <s v="Denys Arcand"/>
        <s v="Anna Muylaert"/>
        <s v="David Hunt"/>
        <s v="Peter Billingsley"/>
        <s v="Peter Farrelly"/>
        <s v="Jirí Menzel"/>
        <s v="Fernando León de Aranoa"/>
        <s v="Mira Nair"/>
        <s v="Audrey Wells"/>
        <s v="Kim Farrant"/>
        <s v="Jean-Paul Rappeneau"/>
        <s v="Colin Higgins"/>
        <s v="Diane English"/>
        <s v="Eugenio Derbez"/>
        <s v="Gregory Jacobs"/>
        <s v="Bonnie Hunt"/>
        <s v="Lauren Lazin"/>
        <s v="Darren Grant"/>
        <s v="Franco Zeffirelli"/>
        <s v="Mark Mylod"/>
        <s v="Stephen Milburn Anderson"/>
        <s v="Jonathan Demme"/>
        <s v="Mike Binder"/>
        <s v="Edward Dmytryk"/>
        <s v="Tony Krantz"/>
        <s v="Nancy Meyers"/>
        <s v="Blake Edwards"/>
        <s v="Olivier Assayas"/>
        <s v="Joshua Michael Stern"/>
        <s v="Matt Williams"/>
        <s v="James L. Brooks"/>
        <s v="Ryan Murphy"/>
        <s v="Barbra Streisand"/>
        <s v="John Madden"/>
        <s v="Tran Anh Hung"/>
        <s v="Kevin Tancharoen"/>
        <s v="David Mirkin"/>
        <s v="Rodrigo Cortés"/>
        <s v="Charlie Kaufman"/>
        <s v="Niall Johnson"/>
        <s v="Laurence Dunmore"/>
        <s v="Edward Norton"/>
        <s v="Richard Curtis"/>
        <s v="Judd Apatow"/>
        <s v="Atom Egoyan"/>
        <s v="Larry Clark"/>
        <s v="Kay Pollak"/>
        <s v="R. Balki"/>
        <s v="Guillaume Canet"/>
        <s v="Susan Stroman"/>
        <s v="Pan Nalin"/>
        <s v="Shinji Aramaki"/>
        <s v="Leos Carax"/>
        <s v="Andrucha Waddington"/>
        <s v="Robert Stevenson"/>
        <s v="Michael Patrick King"/>
        <s v="John Huston"/>
        <s v="Jay Levey"/>
        <s v="Fedor Bondarchuk"/>
        <s v="Siddharth Anand"/>
        <s v="Richard Kelly"/>
        <s v="Alex Gibney"/>
        <s v="Eric Nicholas"/>
        <s v="Joby Harold"/>
        <s v="Morgan J. Freeman"/>
        <s v="Andrei Tarkovsky"/>
        <s v="Jeremy Saulnier"/>
        <s v="Jacob Aaron Estes"/>
        <s v="Dito Montiel"/>
        <s v="Neema Barnette"/>
        <s v="Orson Welles"/>
        <s v="Harmony Korine"/>
        <s v="Michael Rymer"/>
        <s v="Frédéric Forestier"/>
        <s v="Marc Schölermann"/>
        <s v="Erik Canuel"/>
        <s v="Courtney Hunt"/>
        <s v="Melvin Van Peebles"/>
        <s v="Regardt van den Bergh"/>
        <s v="Jim Jarmusch"/>
        <s v="Joe Charbanic"/>
        <s v="Oliver Blackburn"/>
        <s v="Tim Hunter"/>
        <s v="E. Elias Merhige"/>
        <s v="Peter Yates"/>
        <s v="Abel Ferrara"/>
        <s v="Bill Paxton"/>
        <s v="Daniel Algrant"/>
        <s v="Tony Kaye"/>
        <s v="Bob Rafelson"/>
        <s v="William Malone"/>
        <s v="Joshua Marston"/>
        <s v="Damian Nieman"/>
        <s v="Gregory Hoblit"/>
        <s v="Mary Harron"/>
        <s v="Álex de la Iglesia"/>
        <s v="Daniel Sackheim"/>
        <s v="Ricki Stern"/>
        <s v="Robert Moresco"/>
        <s v="Henry Jaglom"/>
        <s v="Kari Skogland"/>
        <s v="Elia Kazan"/>
        <s v="Allen Hughes"/>
        <s v="Rob Zombie"/>
        <s v="Paul McGuigan"/>
        <s v="Michael Haneke"/>
        <s v="Kiyoshi Kurosawa"/>
        <s v="Chao-Bin Su"/>
        <s v="Chan-wook Park"/>
        <s v="John Guillermin"/>
        <s v="Scott Frank"/>
        <s v="Takeshi Kitano"/>
        <s v="Fabián Bielinsky"/>
        <s v="Carl Franklin"/>
        <s v="Dennis Iliadis"/>
        <s v="Paul Haggis"/>
        <s v="James Gray"/>
        <s v="John McNaughton"/>
        <s v="Matt Dillon"/>
        <s v="Craig Brewer"/>
        <s v="Mark Pellington"/>
        <s v="Dan Gilroy"/>
        <s v="Alan Yuen"/>
        <s v="James Gartner"/>
        <s v="Ray Lawrence"/>
        <s v="Jeb Stuart"/>
        <s v="Richard Dutcher"/>
        <s v="Ben Younger"/>
        <s v="Andrea Di Stefano"/>
        <s v="Bryan Barber"/>
        <s v="Errol Morris"/>
        <s v="Mike van Diem"/>
        <s v="Tim Robbins"/>
        <s v="Robert Redford"/>
        <s v="François Truffaut"/>
        <s v="Robert Fontaine"/>
        <s v="Brian Gibson"/>
        <s v="Sam Levinson"/>
        <s v="Jack Conway"/>
        <s v="Giuseppe Tornatore"/>
        <s v="Fernando Meirelles"/>
        <s v="Todd Field"/>
        <s v="Lars von Trier"/>
        <s v="Derek Cianfrance"/>
        <s v="Tung-Shing Yee"/>
        <s v="Frank Darabont"/>
        <s v="Jerome Robbins"/>
        <s v="Tay Garnett"/>
        <s v="Pou-Soi Cheang"/>
        <s v="Bobby Roth"/>
        <s v="Ronan Chapalain"/>
        <s v="Reed Cowan"/>
        <s v="Luc Jacquet"/>
        <s v="U. Roberto Romano"/>
        <s v="Sara Newens"/>
        <s v="Jacques Perrin"/>
        <s v="Mor Loushy"/>
        <s v="Maurizio Benazzo"/>
        <s v="Tom Putnam"/>
        <s v="Justin Dillon"/>
        <s v="Roger Nygard"/>
        <s v="Dinesh D'Souza"/>
        <s v="Alex Kendrick"/>
        <s v="Molly Bernstein"/>
        <s v="Henry Alex Rubin"/>
        <s v="Hideaki Anno"/>
        <s v="Rohit Jagessar"/>
        <s v="Marius A. Markevicius"/>
        <s v="Morgan Neville"/>
        <s v="Ray Griggs"/>
        <s v="Chris Paine"/>
        <s v="Kief Davidson"/>
        <s v="Heidi Ewing"/>
        <s v="Dan Cutforth"/>
        <s v="Joseph Dorman"/>
        <s v="Michel Orion Scott"/>
        <s v="René Féret"/>
        <s v="Rick de Oliveira"/>
        <s v="Paul Crowder"/>
        <s v="David Sington"/>
        <s v="Ron Fricke"/>
        <s v="Joshua Tickell"/>
        <s v="Nate Parker"/>
        <s v="Michael Wadleigh"/>
        <s v="Ole Christian Madsen"/>
        <s v="Aleksandr Veledinskiy"/>
        <s v="James Bidgood"/>
        <s v="Shane Carruth"/>
        <s v="Greg Harrison"/>
        <s v="Mickey Liddell"/>
        <s v="Siddiq Barmak"/>
        <s v="Stephen Carpenter"/>
        <s v="John Carney"/>
        <s v="John Polson"/>
        <s v="Daniel Barnz"/>
        <s v="Kate Barker-Froyland"/>
        <s v="Daniel Stamm"/>
        <s v="Jamal Hill"/>
        <s v="Majid Majidi"/>
        <s v="Scott Ziehl"/>
        <s v="Jonathan English"/>
        <s v="Drake Doremus"/>
        <s v="Nicholas Fackler"/>
        <s v="Jim Sonzero"/>
        <s v="Richard Glatzer"/>
        <s v="Alex Rivera"/>
        <s v="Andrew Douglas"/>
        <s v="Jafar Panahi"/>
        <s v="Vadim Perelman"/>
        <s v="James Mottern"/>
        <s v="Alejandro Monteverde"/>
        <s v="Pete Jones"/>
        <s v="Christian E. Christiansen"/>
        <s v="Eric Styles"/>
        <s v="Vicente Amorim"/>
        <s v="Pedro Almodóvar"/>
        <s v="Hunter Richards"/>
        <s v="Benh Zeitlin"/>
        <s v="Ruba Nadda"/>
        <s v="Jeremy Sims"/>
        <s v="Lucky McKee"/>
        <s v="Wayne Beach"/>
        <s v="Ed Gass-Donnelly"/>
        <s v="Gareth Edwards"/>
        <s v="John Maybury"/>
        <s v="Adrian Lyne"/>
        <s v="Henry Hobson"/>
        <s v="Michael Roemer"/>
        <s v="Tim Blake Nelson"/>
        <s v="Pascal Arnold"/>
        <s v="Noah Buschel"/>
        <s v="Rich Christiano"/>
        <s v="Mark Piznarski"/>
        <s v="Mark Romanek"/>
        <s v="Mennan Yapo"/>
        <s v="Georgia Hilton"/>
        <s v="Laurie Collyer"/>
        <s v="Francesca Gregorini"/>
        <s v="Shana Feste"/>
        <s v="Thaddeus O'Sullivan"/>
        <s v="Max Joseph"/>
        <s v="Claudia Llosa"/>
        <s v="Joey Lauren Adams"/>
        <s v="Benjamin Dickinson"/>
        <s v="Serdar Akar"/>
        <s v="Janusz Kaminski"/>
        <s v="Marc Forby"/>
        <s v="Bob Fosse"/>
        <s v="Tom Kalin"/>
        <s v="Christophe Barratier"/>
        <s v="Richard E. Grant"/>
        <s v="Andrew Haigh"/>
        <s v="Ralph Fiennes"/>
        <s v="John Gatins"/>
        <s v="Andrea Arnold"/>
        <s v="Jerry Zaks"/>
        <s v="Jim Mickle"/>
        <s v="Henry Bean"/>
        <s v="D.W. Griffith"/>
        <s v="Tom Ford"/>
        <s v="Stephen Gaghan"/>
        <s v="James Manera"/>
        <s v="Craig Bolotin"/>
        <s v="Bill Duke"/>
        <s v="Mars Callahan"/>
        <s v="David Mamet"/>
        <s v="Scott Speer"/>
        <s v="Dagur Kári"/>
        <s v="Alejandro Agresti"/>
        <s v="Tim Chambers"/>
        <s v="Juan Carlos Fresnadillo"/>
        <s v="Kevin Brodie"/>
        <s v="Lone Scherfig"/>
        <s v="Jonathan Kaplan"/>
        <s v="Kate Connor"/>
        <s v="Aaron Schneider"/>
        <s v="Marc Levin"/>
        <s v="Sterling Van Wagenen"/>
        <s v="Tim Boxell"/>
        <s v="Glen Morgan"/>
        <s v="Debra Granik"/>
        <s v="Sally Potter"/>
        <s v="Scandar Copti"/>
        <s v="Mark Tonderai"/>
        <s v="Patricia Rozema"/>
        <s v="David Anspaugh"/>
        <s v="David G. Evans"/>
        <s v="Robby Henson"/>
        <s v="Luis Mandoki"/>
        <s v="Nick Hamm"/>
        <s v="Marielle Heller"/>
        <s v="Julien Temple"/>
        <s v="Stephen Chbosky"/>
        <s v="Brian Klugman"/>
        <s v="Udayan Prasad"/>
        <s v="Joan Chen"/>
        <s v="Sherman Alexie"/>
        <s v="Martin Koolhoven"/>
        <s v="Dan Trachtenberg"/>
        <s v="Agnieszka Wojtowicz-Vosloo"/>
        <s v="John Patrick Shanley"/>
        <s v="Charles Binamé"/>
        <s v="Vondie Curtis-Hall"/>
        <s v="Theodore Witcher"/>
        <s v="Scott Derrickson"/>
        <s v="Ritesh Batra"/>
        <s v="Michael Sucsy"/>
        <s v="Carmen Marron"/>
        <s v="John Curran"/>
        <s v="Rich Cowan"/>
        <s v="Mary Lambert"/>
        <s v="Oren Moverman"/>
        <s v="J.A. Bayona"/>
        <s v="Hans Petter Moland"/>
        <s v="Karim Aïnouz"/>
        <s v="Ryan Fleck"/>
        <s v="Spencer Susser"/>
        <s v="Salvador Carrasco"/>
        <s v="Isabel Coixet"/>
        <s v="Ulu Grosbard"/>
        <s v="Lucrecia Martel"/>
        <s v="Mike Figgis"/>
        <s v="Jon Shear"/>
        <s v="Nicholas Jarecki"/>
        <s v="James Bridges"/>
        <s v="Herbert Ross"/>
        <s v="R.J. Cutler"/>
        <s v="Alison Maclean"/>
        <s v="Jennifer Wynne Farmer"/>
        <s v="Damien Chazelle"/>
        <s v="David Jacobson"/>
        <s v="Carl Theodor Dreyer"/>
        <s v="Alex Garland"/>
        <s v="Howard Hawks"/>
        <s v="Chris Carter"/>
        <s v="Eddie O'Flaherty"/>
        <s v="Fred Schepisi"/>
        <s v="Brandon Camp"/>
        <s v="Maggie Greenwald"/>
        <s v="Rand Ravich"/>
        <s v="Daston Kalili"/>
        <s v="Peter Kosminsky"/>
        <s v="Benson Lee"/>
        <s v="Maïwenn"/>
        <s v="David Nixon"/>
        <s v="Thea Sharrock"/>
        <s v="Gina Prince-Bythewood"/>
        <s v="Timothy Hines"/>
        <s v="John Putch"/>
        <s v="Ken Loach"/>
        <s v="John Crowley"/>
        <s v="Adam Goldberg"/>
        <s v="Gilles Paquet-Brenner"/>
        <s v="Russell Crowe"/>
        <s v="Cyrus Nowrasteh"/>
        <s v="Drew Barrymore"/>
        <s v="Rohan Sippy"/>
        <s v="Kenneth Lonergan"/>
        <s v="Vipul Amrutlal Shah"/>
        <s v="Emilio Estevez"/>
        <s v="Laurent Cantet"/>
        <s v="Thomas Carter"/>
        <s v="Hideo Nakata"/>
        <s v="Rebecca Miller"/>
        <s v="Alex Smith"/>
        <s v="Patrice Leconte"/>
        <s v="Cristian Mungiu"/>
        <s v="Rodrigo García"/>
        <s v="David Boyd"/>
        <s v="Allen Coulter"/>
        <s v="Victor Nunez"/>
        <s v="Vincent Ward"/>
        <s v="Liv Ullmann"/>
        <s v="Kirsten Sheridan"/>
        <s v="Frank Perry"/>
        <s v="Forest Whitaker"/>
        <s v="Steven Zaillian"/>
        <s v="Gillian Armstrong"/>
        <s v="Carlos Saura"/>
        <s v="Robert Mulligan"/>
        <s v="Mabel Cheung"/>
        <s v="Raja Menon"/>
        <s v="Christian Carion"/>
        <s v="Carlos Carrera"/>
        <s v="Danny Cannon"/>
        <s v="Michael Cristofer"/>
        <s v="Lenny Abrahamson"/>
        <s v="Liz Friedlander"/>
        <s v="Russell Holt"/>
        <s v="Susanne Bier"/>
        <s v="Akiva Goldsman"/>
        <s v="Steve Antin"/>
        <s v="Pat O'Connor"/>
        <s v="Wally Pfister"/>
        <s v="Jorge Ramírez Suárez"/>
        <s v="Harold Cronk"/>
        <s v="Luca Guadagnino"/>
        <s v="Peter Kassovitz"/>
        <s v="Victor Salva"/>
        <s v="Mary McGuckian"/>
        <s v="Brian Baugh"/>
        <s v="Mark Christopher"/>
        <s v="Wolfgang Becker"/>
        <s v="Terry George"/>
        <s v="Xavier Beauvois"/>
        <s v="Asghar Farhadi"/>
        <s v="Leon Ichaso"/>
        <s v="Rafa Lara"/>
        <s v="Mark Rydell"/>
        <s v="Richard J. Lewis"/>
        <s v="Kabir Sadanand"/>
        <s v="Tomas Alfredson"/>
        <s v="Robert Rossen"/>
        <s v="Sergey Bondarchuk"/>
        <s v="François Girard"/>
        <s v="Sadyk Sher-Niyaz"/>
        <s v="Woo-Suk Kang"/>
        <s v="Brian Percival"/>
        <s v="Kathryn Bigelow"/>
        <s v="Chuan Lu"/>
        <s v="Feroz Abbas Khan"/>
        <s v="Josh Boone"/>
        <s v="Lajos Koltai"/>
        <s v="Robert Duvall"/>
        <s v="Ham Tran"/>
        <s v="Terence Davies"/>
        <s v="Henry Koster"/>
        <s v="Takashi Yamazaki"/>
        <s v="Michael Taliferro"/>
        <s v="King Vidor"/>
        <s v="Andy Garcia"/>
        <s v="Dean Wright"/>
        <s v="Fritz Lang"/>
        <s v="Billy Bob Thornton"/>
        <s v="Cecil B. DeMille"/>
        <s v="Juraj Jakubisko"/>
        <s v="Ashish R. Mohan"/>
        <s v="Rohit Jugraj"/>
        <s v="Khalid Mohamed"/>
        <s v="George Cukor"/>
        <s v="William Wyler"/>
        <s v="Paolo Sorrentino"/>
        <s v="Yash Chopra"/>
        <s v="Ron Maxwell"/>
        <s v="Emile Ardolino"/>
        <s v="Brandon Landers"/>
        <s v="John Lafia"/>
        <s v="Clive Barker"/>
        <s v="Jack Sholder"/>
        <s v="Tom Holland"/>
        <s v="Stiles White"/>
        <s v="Sajid Khan"/>
        <s v="Rajkumar Hirani"/>
        <s v="Adam Marcus"/>
        <s v="Bruce McDonald"/>
        <s v="Drew Goddard"/>
        <s v="Leigh Whannell"/>
        <s v="Anthony Hickox"/>
        <s v="Troy Nixey"/>
        <s v="Agustín Díaz Yanes"/>
        <s v="Andrés Muschietti"/>
        <s v="Christopher Landon"/>
        <s v="Antonia Bird"/>
        <s v="Ryûhei Kitamura"/>
        <s v="Frank LaLoggia"/>
        <s v="Nacho Vigalondo"/>
        <s v="William Brent Bell"/>
        <s v="David F. Sandberg"/>
        <s v="Daniel Myrick"/>
        <s v="Jay Oliva"/>
        <s v="Travis Cluff"/>
        <s v="Lucio Fulci"/>
        <s v="Todd Lincoln"/>
        <s v="David Gelb"/>
        <s v="Levan Gabriadze"/>
        <s v="David Nutter"/>
        <s v="Rob Schmidt"/>
        <s v="Gonzalo López-Gallego"/>
        <s v="Bradley Parker"/>
        <s v="Tom McLoughlin"/>
        <s v="Shimit Amin"/>
        <s v="Deon Taylor"/>
        <s v="John Carl Buechler"/>
        <s v="Fred Walton"/>
        <s v="Matt Bettinelli-Olpin"/>
        <s v="Franck Khalfoun"/>
        <s v="Martin Weisz"/>
        <s v="Kevin Greutert"/>
        <s v="Masayuki Ochiai"/>
        <s v="J.S. Cardone"/>
        <s v="Louis Morneau"/>
        <s v="Steve Beck"/>
        <s v="Gnana Rajasekaran"/>
        <s v="Danny Steinmann"/>
        <s v="Nicholas Ray"/>
        <s v="David Moreau"/>
        <s v="Ole Bornedal"/>
        <s v="Robert Eggers"/>
        <s v="Joe Chappelle"/>
        <s v="Jason Zada"/>
        <s v="Carter Smith"/>
        <s v="Vijay Chandar"/>
        <s v="Moustapha Akkad"/>
        <s v="Hong-jin Na"/>
        <s v="Rakeysh Omprakash Mehra"/>
        <s v="Ti West"/>
        <s v="Fede Alvarez"/>
        <s v="Dominique Othenin-Girard"/>
        <s v="Joshua Logan"/>
        <s v="Jamie Blanks"/>
        <s v="John 'Bud' Cardos"/>
        <s v="Remo"/>
        <s v="Ciarán Foy"/>
        <s v="John Ottman"/>
        <s v="Ayan Mukerji"/>
        <s v="Tommy Lee Wallace"/>
        <s v="Tod Williams"/>
        <s v="Gary Sherman"/>
        <s v="Takashi Shimizu"/>
        <s v="Ruairi Robinson"/>
        <s v="Kevin Tenney"/>
        <s v="David Robert Mitchell"/>
        <s v="Peter H. Hunt"/>
        <s v="Rakesh Roshan"/>
        <s v="Stewart Hendler"/>
        <s v="Rupert Wainwright"/>
        <s v="Mervyn LeRoy"/>
        <s v="Katt Shea"/>
        <s v="Steven R. Monroe"/>
        <s v="Anthony Mann"/>
        <s v="John Sturges"/>
        <s v="Aleksey German"/>
        <s v="Ken Annakin"/>
        <s v="Edward Hall"/>
        <s v="Dario Argento"/>
        <s v="Harry Beaumont"/>
        <s v="Olatunde Osunsanmi"/>
        <s v="Josef Rusnak"/>
        <s v="Gene Teigland"/>
        <s v="Klaus Menzel"/>
        <s v="Joel Edgerton"/>
        <s v="Daryl Wein"/>
        <s v="George Nolfi"/>
        <s v="Hilary Brougher"/>
        <s v="Dean Israelite"/>
        <s v="Panos Cosmatos"/>
        <s v="John Badham"/>
        <s v="Peter Flinth"/>
        <s v="Eric Bress"/>
        <s v="Neill Dela Llana"/>
        <s v="Bruce Dellis"/>
        <s v="Vivek Agnihotri"/>
        <s v="Mike Bruce"/>
        <s v="Shekar"/>
        <s v="Romesh Sharma"/>
        <s v="Matt Birch"/>
        <s v="Kundan Shah"/>
        <s v="Wajahat Rauf"/>
        <s v="David M. Matthews"/>
        <s v="Valentine"/>
        <s v="Marc Bennett"/>
        <s v="Doug Walker"/>
        <s v="Daniel Mellitz"/>
      </sharedItems>
    </cacheField>
    <cacheField name="duration" numFmtId="0">
      <sharedItems containsString="0" containsBlank="1" containsNumber="1" containsInteger="1" minValue="7" maxValue="511"/>
    </cacheField>
    <cacheField name="gross" numFmtId="0">
      <sharedItems containsString="0" containsBlank="1" containsNumber="1" containsInteger="1" minValue="162" maxValue="760505847"/>
    </cacheField>
    <cacheField name="genre_1" numFmtId="0">
      <sharedItems/>
    </cacheField>
    <cacheField name="genre_2" numFmtId="0">
      <sharedItems containsBlank="1"/>
    </cacheField>
    <cacheField name="genre_3" numFmtId="0">
      <sharedItems containsBlank="1"/>
    </cacheField>
    <cacheField name="genre_4" numFmtId="0">
      <sharedItems containsBlank="1"/>
    </cacheField>
    <cacheField name="genre_5" numFmtId="0">
      <sharedItems containsBlank="1"/>
    </cacheField>
    <cacheField name="genre_6" numFmtId="0">
      <sharedItems containsBlank="1"/>
    </cacheField>
    <cacheField name="genre_7" numFmtId="0">
      <sharedItems containsBlank="1"/>
    </cacheField>
    <cacheField name="genre_8" numFmtId="0">
      <sharedItems containsBlank="1"/>
    </cacheField>
    <cacheField name="movie_title" numFmtId="0">
      <sharedItems/>
    </cacheField>
    <cacheField name="language" numFmtId="0">
      <sharedItems/>
    </cacheField>
    <cacheField name="country" numFmtId="0">
      <sharedItems/>
    </cacheField>
    <cacheField name="budget" numFmtId="0">
      <sharedItems containsString="0" containsBlank="1" containsNumber="1" containsInteger="1" minValue="218" maxValue="4200000000"/>
    </cacheField>
    <cacheField name="imdb_score" numFmtId="0">
      <sharedItems containsSemiMixedTypes="0" containsString="0" containsNumber="1" minValue="1.6" maxValue="9.5" count="78">
        <n v="8.3000000000000007"/>
        <n v="5.2"/>
        <n v="7.8"/>
        <n v="6.2"/>
        <n v="6.8"/>
        <n v="7.2"/>
        <n v="6.7"/>
        <n v="8.1999999999999993"/>
        <n v="8.8000000000000007"/>
        <n v="7.3"/>
        <n v="6.6"/>
        <n v="8.1"/>
        <n v="6.1"/>
        <n v="7.9"/>
        <n v="7"/>
        <n v="8.4"/>
        <n v="7.6"/>
        <n v="8.5"/>
        <n v="7.4"/>
        <n v="5.9"/>
        <n v="7.5"/>
        <n v="3.5"/>
        <n v="8.6999999999999993"/>
        <n v="7.1"/>
        <n v="6.9"/>
        <n v="6"/>
        <n v="6.5"/>
        <n v="5.8"/>
        <n v="7.7"/>
        <n v="8.6"/>
        <n v="9"/>
        <n v="9.1"/>
        <n v="2.9"/>
        <n v="4.7"/>
        <n v="9.5"/>
        <n v="5.3"/>
        <n v="3.9"/>
        <n v="4.3"/>
        <n v="4.0999999999999996"/>
        <n v="5.6"/>
        <n v="4.5"/>
        <n v="5.5"/>
        <n v="4.2"/>
        <n v="4"/>
        <n v="3.7"/>
        <n v="4.4000000000000004"/>
        <n v="6.3"/>
        <n v="4.8"/>
        <n v="3.8"/>
        <n v="2.6"/>
        <n v="5.7"/>
        <n v="3.3"/>
        <n v="5.0999999999999996"/>
        <n v="5.4"/>
        <n v="4.9000000000000004"/>
        <n v="6.4"/>
        <n v="4.5999999999999996"/>
        <n v="3.6"/>
        <n v="8"/>
        <n v="3.2"/>
        <n v="2.8"/>
        <n v="2.7"/>
        <n v="2.2000000000000002"/>
        <n v="2.1"/>
        <n v="3"/>
        <n v="5"/>
        <n v="3.4"/>
        <n v="3.1"/>
        <n v="1.7"/>
        <n v="2.4"/>
        <n v="2.5"/>
        <n v="8.9"/>
        <n v="2.2999999999999998"/>
        <n v="1.9"/>
        <n v="2"/>
        <n v="9.3000000000000007"/>
        <n v="9.1999999999999993"/>
        <n v="1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7">
  <r>
    <x v="0"/>
    <n v="7"/>
    <m/>
    <s v="Animation|Comedy|Family"/>
    <m/>
    <m/>
    <m/>
    <m/>
    <m/>
    <m/>
    <m/>
    <s v="Shaun the Sheep             "/>
    <s v="English"/>
    <s v="UK"/>
    <m/>
    <x v="0"/>
  </r>
  <r>
    <x v="1"/>
    <n v="7"/>
    <m/>
    <s v="Romance|Short"/>
    <m/>
    <m/>
    <m/>
    <m/>
    <m/>
    <m/>
    <m/>
    <s v="The Touch "/>
    <s v="English"/>
    <s v="USA"/>
    <n v="13000"/>
    <x v="1"/>
  </r>
  <r>
    <x v="2"/>
    <n v="11"/>
    <m/>
    <s v="Animation|Comedy"/>
    <m/>
    <m/>
    <m/>
    <m/>
    <m/>
    <m/>
    <m/>
    <s v="Robot Chicken             "/>
    <s v="English"/>
    <s v="USA"/>
    <m/>
    <x v="2"/>
  </r>
  <r>
    <x v="3"/>
    <n v="14"/>
    <m/>
    <s v="Horror|Sci-Fi|Short|Thriller"/>
    <m/>
    <m/>
    <m/>
    <m/>
    <m/>
    <m/>
    <m/>
    <s v="Vessel "/>
    <s v="English"/>
    <s v="USA"/>
    <m/>
    <x v="3"/>
  </r>
  <r>
    <x v="4"/>
    <n v="20"/>
    <m/>
    <s v="Documentary"/>
    <m/>
    <m/>
    <m/>
    <m/>
    <m/>
    <m/>
    <m/>
    <s v="Wal-Mart: The High Cost of Low Price "/>
    <s v="English"/>
    <s v="USA"/>
    <n v="1500000"/>
    <x v="4"/>
  </r>
  <r>
    <x v="5"/>
    <n v="22"/>
    <m/>
    <s v="Comedy"/>
    <m/>
    <m/>
    <m/>
    <m/>
    <m/>
    <m/>
    <m/>
    <s v="10,000 B.C.             "/>
    <s v=""/>
    <s v=""/>
    <m/>
    <x v="5"/>
  </r>
  <r>
    <x v="2"/>
    <n v="22"/>
    <m/>
    <s v="Comedy|Romance"/>
    <m/>
    <m/>
    <m/>
    <m/>
    <m/>
    <m/>
    <m/>
    <s v="Anger Management             "/>
    <s v="English"/>
    <s v="USA"/>
    <m/>
    <x v="6"/>
  </r>
  <r>
    <x v="2"/>
    <n v="22"/>
    <m/>
    <s v="Animation|Comedy|Drama"/>
    <m/>
    <m/>
    <m/>
    <m/>
    <m/>
    <m/>
    <m/>
    <s v="Home Movies             "/>
    <s v="English"/>
    <s v="USA"/>
    <m/>
    <x v="7"/>
  </r>
  <r>
    <x v="2"/>
    <n v="22"/>
    <m/>
    <s v="Comedy"/>
    <m/>
    <m/>
    <m/>
    <m/>
    <m/>
    <m/>
    <m/>
    <s v="It's Always Sunny in Philadelphia             "/>
    <s v="English"/>
    <s v="USA"/>
    <m/>
    <x v="8"/>
  </r>
  <r>
    <x v="2"/>
    <n v="22"/>
    <m/>
    <s v="Comedy|Romance"/>
    <m/>
    <m/>
    <m/>
    <m/>
    <m/>
    <m/>
    <m/>
    <s v="Rules of Engagement             "/>
    <s v="English"/>
    <s v="USA"/>
    <m/>
    <x v="9"/>
  </r>
  <r>
    <x v="2"/>
    <n v="22"/>
    <m/>
    <s v="Comedy|Family|Fantasy"/>
    <m/>
    <m/>
    <m/>
    <m/>
    <m/>
    <m/>
    <m/>
    <s v="Sabrina, the Teenage Witch             "/>
    <s v="English"/>
    <s v="USA"/>
    <n v="3000000"/>
    <x v="10"/>
  </r>
  <r>
    <x v="2"/>
    <n v="22"/>
    <m/>
    <s v="Comedy"/>
    <m/>
    <m/>
    <m/>
    <m/>
    <m/>
    <m/>
    <m/>
    <s v="Strangers with Candy             "/>
    <s v="English"/>
    <s v="USA"/>
    <m/>
    <x v="11"/>
  </r>
  <r>
    <x v="2"/>
    <n v="23"/>
    <m/>
    <s v="Comedy|Family|Romance"/>
    <m/>
    <m/>
    <m/>
    <m/>
    <m/>
    <m/>
    <m/>
    <s v="Sonny with a Chance             "/>
    <s v="English"/>
    <s v="USA"/>
    <m/>
    <x v="12"/>
  </r>
  <r>
    <x v="2"/>
    <n v="23"/>
    <m/>
    <s v="Action|Adventure|Animation|Drama|Fantasy|Sci-Fi"/>
    <m/>
    <m/>
    <m/>
    <m/>
    <m/>
    <m/>
    <m/>
    <s v="Star Wars: The Clone Wars             "/>
    <s v="English"/>
    <s v="USA"/>
    <m/>
    <x v="13"/>
  </r>
  <r>
    <x v="2"/>
    <n v="24"/>
    <m/>
    <s v="Comedy"/>
    <m/>
    <m/>
    <m/>
    <m/>
    <m/>
    <m/>
    <m/>
    <s v="Lovesick             "/>
    <s v="English"/>
    <s v="UK"/>
    <m/>
    <x v="13"/>
  </r>
  <r>
    <x v="2"/>
    <n v="24"/>
    <m/>
    <s v="Action|Adventure|Animation|Family|Fantasy"/>
    <m/>
    <m/>
    <m/>
    <m/>
    <m/>
    <m/>
    <m/>
    <s v="Yu-Gi-Oh! Duel Monsters             "/>
    <s v="Japanese"/>
    <s v="Japan"/>
    <m/>
    <x v="14"/>
  </r>
  <r>
    <x v="6"/>
    <n v="25"/>
    <m/>
    <s v="Animation|Comedy|Family"/>
    <m/>
    <m/>
    <m/>
    <m/>
    <m/>
    <m/>
    <m/>
    <s v="A Charlie Brown Christmas "/>
    <s v="English"/>
    <s v="USA"/>
    <n v="150000"/>
    <x v="15"/>
  </r>
  <r>
    <x v="2"/>
    <n v="25"/>
    <m/>
    <s v="Comedy|Family|Fantasy"/>
    <m/>
    <m/>
    <m/>
    <m/>
    <m/>
    <m/>
    <m/>
    <s v="Bewitched             "/>
    <s v="English"/>
    <s v="USA"/>
    <m/>
    <x v="16"/>
  </r>
  <r>
    <x v="2"/>
    <n v="25"/>
    <m/>
    <s v="Comedy|Drama|War"/>
    <m/>
    <m/>
    <m/>
    <m/>
    <m/>
    <m/>
    <m/>
    <s v="M*A*S*H             "/>
    <s v="English"/>
    <s v="USA"/>
    <m/>
    <x v="15"/>
  </r>
  <r>
    <x v="2"/>
    <n v="25"/>
    <m/>
    <s v="Comedy|Romance"/>
    <m/>
    <m/>
    <m/>
    <m/>
    <m/>
    <m/>
    <m/>
    <s v="The Inbetweeners             "/>
    <s v="English"/>
    <s v="UK"/>
    <m/>
    <x v="15"/>
  </r>
  <r>
    <x v="2"/>
    <n v="27"/>
    <m/>
    <s v="Drama"/>
    <m/>
    <m/>
    <m/>
    <m/>
    <m/>
    <m/>
    <m/>
    <s v="The Girlfriend Experience             "/>
    <s v="English"/>
    <s v="USA"/>
    <m/>
    <x v="9"/>
  </r>
  <r>
    <x v="2"/>
    <n v="28"/>
    <m/>
    <s v="Comedy|Drama"/>
    <m/>
    <m/>
    <m/>
    <m/>
    <m/>
    <m/>
    <m/>
    <s v="Entourage             "/>
    <s v="English"/>
    <s v="USA"/>
    <m/>
    <x v="17"/>
  </r>
  <r>
    <x v="2"/>
    <n v="30"/>
    <m/>
    <s v="Animation|Comedy|Family"/>
    <m/>
    <m/>
    <m/>
    <m/>
    <m/>
    <m/>
    <m/>
    <s v="Arthur             "/>
    <s v="English"/>
    <s v="Canada"/>
    <m/>
    <x v="18"/>
  </r>
  <r>
    <x v="2"/>
    <n v="30"/>
    <m/>
    <s v="Comedy"/>
    <m/>
    <m/>
    <m/>
    <m/>
    <m/>
    <m/>
    <m/>
    <s v="Fired Up             "/>
    <s v="English"/>
    <s v="USA"/>
    <m/>
    <x v="6"/>
  </r>
  <r>
    <x v="2"/>
    <n v="30"/>
    <m/>
    <s v="Comedy"/>
    <m/>
    <m/>
    <m/>
    <m/>
    <m/>
    <m/>
    <m/>
    <s v="Jesse             "/>
    <s v="English"/>
    <s v="USA"/>
    <m/>
    <x v="19"/>
  </r>
  <r>
    <x v="2"/>
    <n v="30"/>
    <m/>
    <s v="Comedy"/>
    <m/>
    <m/>
    <m/>
    <m/>
    <m/>
    <m/>
    <m/>
    <s v="Last Man Standing             "/>
    <s v="English"/>
    <s v="USA"/>
    <m/>
    <x v="18"/>
  </r>
  <r>
    <x v="2"/>
    <n v="30"/>
    <m/>
    <s v="Comedy|War"/>
    <m/>
    <m/>
    <m/>
    <m/>
    <m/>
    <m/>
    <m/>
    <s v="McHale's Navy             "/>
    <s v="English"/>
    <s v="USA"/>
    <m/>
    <x v="20"/>
  </r>
  <r>
    <x v="2"/>
    <n v="30"/>
    <m/>
    <s v="Comedy"/>
    <m/>
    <m/>
    <m/>
    <m/>
    <m/>
    <m/>
    <m/>
    <s v="Meet the Browns             "/>
    <s v="English"/>
    <s v="USA"/>
    <m/>
    <x v="21"/>
  </r>
  <r>
    <x v="2"/>
    <n v="30"/>
    <m/>
    <s v="Comedy|Romance"/>
    <m/>
    <m/>
    <m/>
    <m/>
    <m/>
    <m/>
    <m/>
    <s v="Sex and the City             "/>
    <s v="English"/>
    <s v="USA"/>
    <m/>
    <x v="14"/>
  </r>
  <r>
    <x v="2"/>
    <n v="30"/>
    <m/>
    <s v="Drama|Romance"/>
    <m/>
    <m/>
    <m/>
    <m/>
    <m/>
    <m/>
    <m/>
    <s v="The Bold and the Beautiful             "/>
    <s v="English"/>
    <s v="USA"/>
    <m/>
    <x v="21"/>
  </r>
  <r>
    <x v="2"/>
    <n v="30"/>
    <m/>
    <s v="Drama|Family"/>
    <m/>
    <m/>
    <m/>
    <m/>
    <m/>
    <m/>
    <m/>
    <s v="The Doombolt Chase             "/>
    <s v="English"/>
    <s v="UK"/>
    <m/>
    <x v="5"/>
  </r>
  <r>
    <x v="2"/>
    <n v="30"/>
    <m/>
    <s v="Comedy|Family"/>
    <m/>
    <m/>
    <m/>
    <m/>
    <m/>
    <m/>
    <m/>
    <s v="The Honeymooners             "/>
    <s v="English"/>
    <s v="USA"/>
    <m/>
    <x v="22"/>
  </r>
  <r>
    <x v="2"/>
    <n v="30"/>
    <m/>
    <s v="Action|Animation|Comedy|Family|Fantasy|Sci-Fi"/>
    <m/>
    <m/>
    <m/>
    <m/>
    <m/>
    <m/>
    <m/>
    <s v="The Powerpuff Girls             "/>
    <s v="English"/>
    <s v="USA"/>
    <m/>
    <x v="5"/>
  </r>
  <r>
    <x v="2"/>
    <n v="30"/>
    <m/>
    <s v="Comedy|Drama"/>
    <m/>
    <m/>
    <m/>
    <m/>
    <m/>
    <m/>
    <m/>
    <s v="Wings             "/>
    <s v="English"/>
    <s v="USA"/>
    <m/>
    <x v="9"/>
  </r>
  <r>
    <x v="7"/>
    <n v="79"/>
    <n v="31743332"/>
    <s v="Action"/>
    <s v="Adventure"/>
    <s v="Animation"/>
    <s v="Drama"/>
    <s v="Mystery"/>
    <s v="Sci-Fi"/>
    <s v="Thriller"/>
    <m/>
    <s v="9 "/>
    <s v="English"/>
    <s v="USA"/>
    <n v="30000000"/>
    <x v="23"/>
  </r>
  <r>
    <x v="8"/>
    <n v="35"/>
    <m/>
    <s v="Comedy"/>
    <s v="Short"/>
    <m/>
    <m/>
    <m/>
    <m/>
    <m/>
    <m/>
    <s v="Jesus People "/>
    <s v="English"/>
    <s v="USA"/>
    <m/>
    <x v="24"/>
  </r>
  <r>
    <x v="9"/>
    <n v="79"/>
    <n v="2275557"/>
    <s v="Action"/>
    <s v="Comedy"/>
    <s v="Crime"/>
    <s v="Thriller"/>
    <m/>
    <m/>
    <m/>
    <m/>
    <s v="Showdown in Little Tokyo "/>
    <s v="English"/>
    <s v="USA"/>
    <n v="8000000"/>
    <x v="25"/>
  </r>
  <r>
    <x v="2"/>
    <n v="40"/>
    <m/>
    <s v="Comedy"/>
    <s v="Crime"/>
    <s v="Drama"/>
    <s v="Mystery"/>
    <s v="Romance"/>
    <m/>
    <m/>
    <m/>
    <s v="Bones             "/>
    <s v="English"/>
    <s v="USA"/>
    <m/>
    <x v="13"/>
  </r>
  <r>
    <x v="10"/>
    <n v="80"/>
    <n v="84961"/>
    <s v="Action"/>
    <s v="Adventure"/>
    <s v="History"/>
    <m/>
    <m/>
    <m/>
    <m/>
    <m/>
    <s v="Hero "/>
    <s v="Mandarin"/>
    <s v="China"/>
    <n v="31000000"/>
    <x v="13"/>
  </r>
  <r>
    <x v="2"/>
    <n v="41"/>
    <m/>
    <s v="Action"/>
    <s v="Crime"/>
    <s v="Drama"/>
    <s v="Thriller"/>
    <m/>
    <m/>
    <m/>
    <m/>
    <s v="The Border             "/>
    <s v="Polish"/>
    <s v="Poland"/>
    <m/>
    <x v="18"/>
  </r>
  <r>
    <x v="2"/>
    <n v="42"/>
    <m/>
    <s v="Adventure"/>
    <s v="Drama"/>
    <s v="Mystery"/>
    <s v="Sci-Fi"/>
    <s v="Thriller"/>
    <m/>
    <m/>
    <m/>
    <s v="12 Monkeys             "/>
    <s v="English"/>
    <s v="USA"/>
    <m/>
    <x v="16"/>
  </r>
  <r>
    <x v="11"/>
    <n v="80"/>
    <n v="51053787"/>
    <s v="Action"/>
    <s v="Animation"/>
    <s v="Comedy"/>
    <s v="Crime"/>
    <s v="Family"/>
    <m/>
    <m/>
    <m/>
    <s v="Hoodwinked! "/>
    <s v="English"/>
    <s v="USA"/>
    <n v="17500000"/>
    <x v="26"/>
  </r>
  <r>
    <x v="2"/>
    <n v="42"/>
    <m/>
    <s v="Drama"/>
    <s v="Music"/>
    <m/>
    <m/>
    <m/>
    <m/>
    <m/>
    <m/>
    <s v="Empire             "/>
    <s v="English"/>
    <s v="USA"/>
    <m/>
    <x v="2"/>
  </r>
  <r>
    <x v="2"/>
    <n v="42"/>
    <m/>
    <s v="Crime"/>
    <s v="Drama"/>
    <s v="Sci-Fi"/>
    <s v="Thriller"/>
    <m/>
    <m/>
    <m/>
    <m/>
    <s v="Limitless             "/>
    <s v="English"/>
    <s v="USA"/>
    <m/>
    <x v="13"/>
  </r>
  <r>
    <x v="2"/>
    <n v="42"/>
    <m/>
    <s v="Crime"/>
    <s v="Drama"/>
    <s v="Mystery"/>
    <s v="Thriller"/>
    <m/>
    <m/>
    <m/>
    <m/>
    <s v="Perception             "/>
    <s v="English"/>
    <s v="USA"/>
    <m/>
    <x v="20"/>
  </r>
  <r>
    <x v="2"/>
    <n v="43"/>
    <m/>
    <s v="Drama"/>
    <s v="Fantasy"/>
    <s v="Horror"/>
    <s v="Thriller"/>
    <m/>
    <m/>
    <m/>
    <m/>
    <s v="Constantine             "/>
    <s v="English"/>
    <s v="USA"/>
    <m/>
    <x v="20"/>
  </r>
  <r>
    <x v="2"/>
    <n v="43"/>
    <m/>
    <s v="Action"/>
    <s v="Drama"/>
    <s v="Sci-Fi"/>
    <m/>
    <m/>
    <m/>
    <m/>
    <m/>
    <s v="Defiance             "/>
    <s v="English"/>
    <s v="USA"/>
    <m/>
    <x v="14"/>
  </r>
  <r>
    <x v="2"/>
    <n v="43"/>
    <m/>
    <s v="Comedy"/>
    <s v="Drama"/>
    <s v="Reality-TV"/>
    <s v="Romance"/>
    <m/>
    <m/>
    <m/>
    <m/>
    <s v="Gone, Baby, Gone             "/>
    <s v="English"/>
    <s v=""/>
    <m/>
    <x v="10"/>
  </r>
  <r>
    <x v="2"/>
    <n v="43"/>
    <m/>
    <s v="Action"/>
    <s v="Adventure"/>
    <s v="Drama"/>
    <s v="Sci-Fi"/>
    <m/>
    <m/>
    <m/>
    <m/>
    <s v="Revolution             "/>
    <s v="English"/>
    <s v="USA"/>
    <m/>
    <x v="6"/>
  </r>
  <r>
    <x v="2"/>
    <n v="43"/>
    <m/>
    <s v="Action"/>
    <s v="Comedy"/>
    <s v="Crime"/>
    <m/>
    <m/>
    <m/>
    <m/>
    <m/>
    <s v="Rush Hour             "/>
    <s v="English"/>
    <s v="USA"/>
    <m/>
    <x v="27"/>
  </r>
  <r>
    <x v="2"/>
    <n v="43"/>
    <m/>
    <s v="Crime"/>
    <s v="Drama"/>
    <m/>
    <m/>
    <m/>
    <m/>
    <m/>
    <m/>
    <s v="Secrets and Lies             "/>
    <s v="English"/>
    <s v="USA"/>
    <m/>
    <x v="28"/>
  </r>
  <r>
    <x v="2"/>
    <n v="43"/>
    <m/>
    <s v="Crime"/>
    <s v="Drama"/>
    <s v="Mystery"/>
    <s v="Thriller"/>
    <m/>
    <m/>
    <m/>
    <m/>
    <s v="The Following             "/>
    <s v="English"/>
    <s v="USA"/>
    <m/>
    <x v="20"/>
  </r>
  <r>
    <x v="2"/>
    <n v="44"/>
    <m/>
    <s v="Comedy"/>
    <s v="Drama"/>
    <s v="Horror"/>
    <s v="Sci-Fi"/>
    <s v="Thriller"/>
    <m/>
    <m/>
    <m/>
    <s v="BrainDead             "/>
    <s v="English"/>
    <s v="USA"/>
    <m/>
    <x v="13"/>
  </r>
  <r>
    <x v="2"/>
    <n v="44"/>
    <m/>
    <s v="Action"/>
    <s v="Drama"/>
    <s v="Fantasy"/>
    <s v="Romance"/>
    <m/>
    <m/>
    <m/>
    <m/>
    <s v="Buffy the Vampire Slayer             "/>
    <s v="English"/>
    <s v="USA"/>
    <n v="2300000"/>
    <x v="7"/>
  </r>
  <r>
    <x v="2"/>
    <n v="44"/>
    <m/>
    <s v="Drama"/>
    <s v="Sport"/>
    <m/>
    <m/>
    <m/>
    <m/>
    <m/>
    <m/>
    <s v="Friday Night Lights             "/>
    <s v="English"/>
    <s v="USA"/>
    <m/>
    <x v="22"/>
  </r>
  <r>
    <x v="2"/>
    <n v="44"/>
    <m/>
    <s v="Crime"/>
    <s v="Drama"/>
    <s v="Horror"/>
    <s v="Mystery"/>
    <s v="Thriller"/>
    <m/>
    <m/>
    <m/>
    <s v="Hannibal             "/>
    <s v="English"/>
    <s v="USA"/>
    <m/>
    <x v="29"/>
  </r>
  <r>
    <x v="2"/>
    <n v="44"/>
    <m/>
    <s v="Comedy"/>
    <s v="Crime"/>
    <s v="Mystery"/>
    <m/>
    <m/>
    <m/>
    <m/>
    <m/>
    <s v="Psych             "/>
    <s v="English"/>
    <s v="USA"/>
    <m/>
    <x v="15"/>
  </r>
  <r>
    <x v="2"/>
    <n v="44"/>
    <m/>
    <s v="Action"/>
    <s v="Adventure"/>
    <s v="Drama"/>
    <s v="Sci-Fi"/>
    <m/>
    <m/>
    <m/>
    <m/>
    <s v="Stargate SG-1             "/>
    <s v="English"/>
    <s v="USA"/>
    <n v="1400000"/>
    <x v="15"/>
  </r>
  <r>
    <x v="2"/>
    <n v="44"/>
    <m/>
    <s v="Comedy"/>
    <s v="Drama"/>
    <s v="Romance"/>
    <m/>
    <m/>
    <m/>
    <m/>
    <m/>
    <s v="The O.C.             "/>
    <s v="English"/>
    <s v="USA"/>
    <m/>
    <x v="20"/>
  </r>
  <r>
    <x v="2"/>
    <n v="44"/>
    <m/>
    <s v="Crime"/>
    <s v="Drama"/>
    <s v="Mystery"/>
    <m/>
    <m/>
    <m/>
    <m/>
    <m/>
    <s v="Veronica Mars             "/>
    <s v="English"/>
    <s v="USA"/>
    <m/>
    <x v="15"/>
  </r>
  <r>
    <x v="12"/>
    <n v="45"/>
    <m/>
    <s v="Action"/>
    <s v="Adventure"/>
    <s v="Animation"/>
    <s v="Comedy"/>
    <s v="Drama"/>
    <s v="Family"/>
    <s v="Fantasy"/>
    <s v="Thriller"/>
    <s v="Alpha and Omega 4: The Legend of the Saw Toothed Cave "/>
    <s v=""/>
    <s v="USA"/>
    <n v="7000000"/>
    <x v="25"/>
  </r>
  <r>
    <x v="13"/>
    <n v="80"/>
    <n v="669276"/>
    <s v="Action"/>
    <s v="Adventure"/>
    <s v="Animation"/>
    <s v="Comedy"/>
    <s v="Fantasy"/>
    <m/>
    <m/>
    <m/>
    <s v="The Princess and the Cobbler "/>
    <s v="English"/>
    <s v="UK"/>
    <n v="28000000"/>
    <x v="5"/>
  </r>
  <r>
    <x v="2"/>
    <n v="45"/>
    <m/>
    <s v="Crime"/>
    <s v="Drama"/>
    <s v="Mystery"/>
    <m/>
    <m/>
    <m/>
    <m/>
    <m/>
    <s v="Life             "/>
    <s v="English"/>
    <s v="USA"/>
    <m/>
    <x v="0"/>
  </r>
  <r>
    <x v="2"/>
    <n v="45"/>
    <m/>
    <s v="Comedy"/>
    <s v="Crime"/>
    <s v="Drama"/>
    <m/>
    <m/>
    <m/>
    <m/>
    <m/>
    <s v="Lilyhammer             "/>
    <s v="English"/>
    <s v="Norway"/>
    <n v="34000000"/>
    <x v="11"/>
  </r>
  <r>
    <x v="2"/>
    <n v="45"/>
    <m/>
    <s v="Crime"/>
    <s v="Drama"/>
    <s v="Horror"/>
    <s v="Mystery"/>
    <s v="Thriller"/>
    <m/>
    <m/>
    <m/>
    <s v="Scream: The TV Series             "/>
    <s v="English"/>
    <s v="USA"/>
    <m/>
    <x v="9"/>
  </r>
  <r>
    <x v="2"/>
    <n v="45"/>
    <m/>
    <s v="Adventure"/>
    <s v="Drama"/>
    <s v="Fantasy"/>
    <s v="Mystery"/>
    <s v="Thriller"/>
    <m/>
    <m/>
    <m/>
    <s v="Sleepy Hollow             "/>
    <s v="English"/>
    <s v="USA"/>
    <m/>
    <x v="20"/>
  </r>
  <r>
    <x v="2"/>
    <n v="45"/>
    <m/>
    <s v="Drama"/>
    <s v="Thriller"/>
    <m/>
    <m/>
    <m/>
    <m/>
    <m/>
    <m/>
    <s v="The Secret             "/>
    <s v="English"/>
    <s v="UK"/>
    <m/>
    <x v="9"/>
  </r>
  <r>
    <x v="2"/>
    <n v="45"/>
    <m/>
    <s v="Crime"/>
    <s v="Drama"/>
    <m/>
    <m/>
    <m/>
    <m/>
    <m/>
    <m/>
    <s v="Unforgotten             "/>
    <s v="English"/>
    <s v="UK"/>
    <m/>
    <x v="13"/>
  </r>
  <r>
    <x v="14"/>
    <n v="46"/>
    <n v="18642318"/>
    <s v="Documentary"/>
    <s v="Sport"/>
    <m/>
    <m/>
    <m/>
    <m/>
    <m/>
    <m/>
    <s v="Michael Jordan to the Max "/>
    <s v="English"/>
    <s v="USA"/>
    <m/>
    <x v="20"/>
  </r>
  <r>
    <x v="15"/>
    <n v="47"/>
    <m/>
    <s v="Fantasy"/>
    <s v="Horror"/>
    <s v="Mystery"/>
    <s v="Thriller"/>
    <m/>
    <m/>
    <m/>
    <m/>
    <s v="The Call of Cthulhu "/>
    <s v="English"/>
    <s v="USA"/>
    <n v="50000"/>
    <x v="9"/>
  </r>
  <r>
    <x v="2"/>
    <n v="50"/>
    <m/>
    <s v="Action"/>
    <s v="Crime"/>
    <s v="Drama"/>
    <s v="Thriller"/>
    <m/>
    <m/>
    <m/>
    <m/>
    <s v="Rogue             "/>
    <s v="English"/>
    <s v="USA"/>
    <m/>
    <x v="4"/>
  </r>
  <r>
    <x v="16"/>
    <n v="52"/>
    <m/>
    <s v="Documentary"/>
    <m/>
    <m/>
    <m/>
    <m/>
    <m/>
    <m/>
    <m/>
    <s v="Rise of the Entrepreneur: The Search for a Better Way "/>
    <s v="English"/>
    <s v="USA"/>
    <n v="450000"/>
    <x v="7"/>
  </r>
  <r>
    <x v="2"/>
    <n v="52"/>
    <m/>
    <s v="Drama"/>
    <s v="Fantasy"/>
    <s v="Horror"/>
    <s v="Mystery"/>
    <m/>
    <m/>
    <m/>
    <m/>
    <s v="The Returned             "/>
    <s v="French"/>
    <s v="France"/>
    <m/>
    <x v="0"/>
  </r>
  <r>
    <x v="2"/>
    <n v="53"/>
    <m/>
    <s v="Crime"/>
    <s v="Drama"/>
    <s v="Thriller"/>
    <m/>
    <m/>
    <m/>
    <m/>
    <m/>
    <s v="Fargo             "/>
    <s v="English"/>
    <s v="USA"/>
    <m/>
    <x v="30"/>
  </r>
  <r>
    <x v="17"/>
    <n v="81"/>
    <n v="2040920"/>
    <s v="Action"/>
    <s v="Crime"/>
    <s v="Drama"/>
    <s v="Romance"/>
    <s v="Thriller"/>
    <m/>
    <m/>
    <m/>
    <s v="El Mariachi "/>
    <s v="Spanish"/>
    <s v="USA"/>
    <n v="7000"/>
    <x v="24"/>
  </r>
  <r>
    <x v="2"/>
    <n v="54"/>
    <m/>
    <s v="Action"/>
    <s v="Adventure"/>
    <s v="Crime"/>
    <s v="Drama"/>
    <s v="Sci-Fi"/>
    <s v="Thriller"/>
    <m/>
    <m/>
    <s v="Daredevil             "/>
    <s v="English"/>
    <s v="USA"/>
    <m/>
    <x v="8"/>
  </r>
  <r>
    <x v="2"/>
    <n v="55"/>
    <n v="447093"/>
    <s v="Drama"/>
    <m/>
    <m/>
    <m/>
    <m/>
    <m/>
    <m/>
    <m/>
    <s v="Dekalog             "/>
    <s v="Polish"/>
    <s v="Poland"/>
    <m/>
    <x v="31"/>
  </r>
  <r>
    <x v="2"/>
    <n v="55"/>
    <m/>
    <s v="Crime"/>
    <s v="Drama"/>
    <s v="Thriller"/>
    <m/>
    <m/>
    <m/>
    <m/>
    <m/>
    <s v="Gomorrah             "/>
    <s v="Italian"/>
    <s v="Italy"/>
    <m/>
    <x v="22"/>
  </r>
  <r>
    <x v="2"/>
    <n v="55"/>
    <m/>
    <s v="Action"/>
    <s v="Adventure"/>
    <s v="Biography"/>
    <s v="Drama"/>
    <s v="History"/>
    <m/>
    <m/>
    <m/>
    <s v="Spartacus: War of the Damned             "/>
    <s v="English"/>
    <s v="USA"/>
    <m/>
    <x v="29"/>
  </r>
  <r>
    <x v="2"/>
    <n v="58"/>
    <m/>
    <s v="Crime"/>
    <s v="Drama"/>
    <m/>
    <m/>
    <m/>
    <m/>
    <m/>
    <m/>
    <s v="Happy Valley             "/>
    <s v="English"/>
    <s v="UK"/>
    <m/>
    <x v="17"/>
  </r>
  <r>
    <x v="18"/>
    <n v="59"/>
    <m/>
    <s v="Documentary"/>
    <m/>
    <m/>
    <m/>
    <m/>
    <m/>
    <m/>
    <m/>
    <s v="The Case of the Grinning Cat "/>
    <s v="French"/>
    <s v="France"/>
    <n v="150000"/>
    <x v="18"/>
  </r>
  <r>
    <x v="2"/>
    <n v="60"/>
    <m/>
    <s v="Comedy"/>
    <s v="Family"/>
    <s v="Sci-Fi"/>
    <m/>
    <m/>
    <m/>
    <m/>
    <m/>
    <s v="3rd Rock from the Sun             "/>
    <s v="English"/>
    <s v="USA"/>
    <m/>
    <x v="2"/>
  </r>
  <r>
    <x v="2"/>
    <n v="60"/>
    <m/>
    <s v="Crime"/>
    <s v="Drama"/>
    <m/>
    <m/>
    <m/>
    <m/>
    <m/>
    <m/>
    <s v="Animal Kingdom             "/>
    <s v="English"/>
    <s v="USA"/>
    <m/>
    <x v="11"/>
  </r>
  <r>
    <x v="2"/>
    <n v="60"/>
    <m/>
    <s v="Action"/>
    <s v="Drama"/>
    <s v="Mystery"/>
    <s v="Sci-Fi"/>
    <m/>
    <m/>
    <m/>
    <m/>
    <s v="Dark Angel             "/>
    <s v="English"/>
    <s v="USA"/>
    <m/>
    <x v="18"/>
  </r>
  <r>
    <x v="2"/>
    <n v="60"/>
    <m/>
    <s v="Comedy"/>
    <s v="Drama"/>
    <s v="Sci-Fi"/>
    <m/>
    <m/>
    <m/>
    <m/>
    <m/>
    <s v="Eureka             "/>
    <s v="English"/>
    <s v="USA"/>
    <m/>
    <x v="13"/>
  </r>
  <r>
    <x v="2"/>
    <n v="60"/>
    <m/>
    <s v="Comedy"/>
    <s v="Drama"/>
    <s v="Romance"/>
    <m/>
    <m/>
    <m/>
    <m/>
    <m/>
    <s v="Get Real             "/>
    <s v="English"/>
    <s v="USA"/>
    <m/>
    <x v="9"/>
  </r>
  <r>
    <x v="2"/>
    <n v="60"/>
    <m/>
    <s v="Documentary"/>
    <m/>
    <m/>
    <m/>
    <m/>
    <m/>
    <m/>
    <m/>
    <s v="Ghost Hunters             "/>
    <s v="English"/>
    <s v="USA"/>
    <m/>
    <x v="10"/>
  </r>
  <r>
    <x v="2"/>
    <n v="60"/>
    <m/>
    <s v="Drama"/>
    <s v="Fantasy"/>
    <s v="Sci-Fi"/>
    <s v="Thriller"/>
    <m/>
    <m/>
    <m/>
    <m/>
    <s v="Heroes             "/>
    <s v="English"/>
    <s v="USA"/>
    <m/>
    <x v="28"/>
  </r>
  <r>
    <x v="2"/>
    <n v="60"/>
    <m/>
    <s v="Drama"/>
    <s v="Romance"/>
    <m/>
    <m/>
    <m/>
    <m/>
    <m/>
    <m/>
    <s v="Hit the Floor             "/>
    <s v="English"/>
    <s v="USA"/>
    <m/>
    <x v="14"/>
  </r>
  <r>
    <x v="2"/>
    <n v="60"/>
    <m/>
    <s v="Crime"/>
    <s v="Drama"/>
    <s v="Mystery"/>
    <m/>
    <m/>
    <m/>
    <m/>
    <m/>
    <s v="In the Heat of the Night             "/>
    <s v="English"/>
    <s v="USA"/>
    <m/>
    <x v="18"/>
  </r>
  <r>
    <x v="2"/>
    <n v="60"/>
    <m/>
    <s v="Crime"/>
    <s v="Drama"/>
    <s v="Mystery"/>
    <s v="Thriller"/>
    <m/>
    <m/>
    <m/>
    <m/>
    <s v="Luther             "/>
    <s v="English"/>
    <s v="UK"/>
    <m/>
    <x v="29"/>
  </r>
  <r>
    <x v="2"/>
    <n v="60"/>
    <m/>
    <s v="Action"/>
    <s v="Crime"/>
    <s v="Drama"/>
    <s v="Mystery"/>
    <s v="Thriller"/>
    <m/>
    <m/>
    <m/>
    <s v="Miami Vice             "/>
    <s v="English"/>
    <s v="USA"/>
    <n v="1500000"/>
    <x v="20"/>
  </r>
  <r>
    <x v="2"/>
    <n v="60"/>
    <m/>
    <s v="Action"/>
    <s v="Crime"/>
    <s v="Drama"/>
    <s v="Thriller"/>
    <m/>
    <m/>
    <m/>
    <m/>
    <s v="Nikita             "/>
    <s v="English"/>
    <s v="USA"/>
    <m/>
    <x v="28"/>
  </r>
  <r>
    <x v="2"/>
    <n v="60"/>
    <m/>
    <s v="Adventure"/>
    <s v="Drama"/>
    <s v="Fantasy"/>
    <s v="Mystery"/>
    <m/>
    <m/>
    <m/>
    <m/>
    <s v="Preacher             "/>
    <s v="English"/>
    <s v=""/>
    <m/>
    <x v="0"/>
  </r>
  <r>
    <x v="2"/>
    <n v="60"/>
    <m/>
    <s v="Drama"/>
    <s v="Fantasy"/>
    <m/>
    <m/>
    <m/>
    <m/>
    <m/>
    <m/>
    <s v="Saving Grace             "/>
    <s v="English"/>
    <s v="USA"/>
    <m/>
    <x v="20"/>
  </r>
  <r>
    <x v="2"/>
    <n v="60"/>
    <m/>
    <s v="Drama"/>
    <s v="Sci-Fi"/>
    <m/>
    <m/>
    <m/>
    <m/>
    <m/>
    <m/>
    <s v="Space: Above and Beyond             "/>
    <s v="English"/>
    <s v="USA"/>
    <n v="5000000"/>
    <x v="28"/>
  </r>
  <r>
    <x v="19"/>
    <n v="60"/>
    <m/>
    <s v="Drama"/>
    <m/>
    <m/>
    <m/>
    <m/>
    <m/>
    <m/>
    <m/>
    <s v="Stories of Our Lives "/>
    <s v="Swahili"/>
    <s v="Kenya"/>
    <n v="15000"/>
    <x v="18"/>
  </r>
  <r>
    <x v="2"/>
    <n v="60"/>
    <m/>
    <s v="Action"/>
    <s v="Adventure"/>
    <s v="Crime"/>
    <m/>
    <m/>
    <m/>
    <m/>
    <m/>
    <s v="The A-Team             "/>
    <s v="English"/>
    <s v="USA"/>
    <m/>
    <x v="16"/>
  </r>
  <r>
    <x v="2"/>
    <n v="60"/>
    <m/>
    <s v="Game-Show"/>
    <s v="Reality-TV"/>
    <s v="Romance"/>
    <m/>
    <m/>
    <m/>
    <m/>
    <m/>
    <s v="The Bachelor             "/>
    <s v="English"/>
    <s v="USA"/>
    <n v="3000000"/>
    <x v="32"/>
  </r>
  <r>
    <x v="2"/>
    <n v="60"/>
    <m/>
    <s v="Drama"/>
    <s v="Fantasy"/>
    <s v="Mystery"/>
    <s v="Sci-Fi"/>
    <m/>
    <m/>
    <m/>
    <m/>
    <s v="The Dead Zone             "/>
    <s v="English"/>
    <s v="Canada"/>
    <m/>
    <x v="20"/>
  </r>
  <r>
    <x v="2"/>
    <n v="60"/>
    <m/>
    <s v="Drama"/>
    <s v="Mystery"/>
    <m/>
    <m/>
    <m/>
    <m/>
    <m/>
    <m/>
    <s v="The Family             "/>
    <s v="English"/>
    <s v="USA"/>
    <m/>
    <x v="20"/>
  </r>
  <r>
    <x v="2"/>
    <n v="60"/>
    <m/>
    <s v="Drama"/>
    <m/>
    <m/>
    <m/>
    <m/>
    <m/>
    <m/>
    <m/>
    <s v="The Grand             "/>
    <s v="English"/>
    <s v="UK"/>
    <m/>
    <x v="16"/>
  </r>
  <r>
    <x v="2"/>
    <n v="60"/>
    <m/>
    <s v="Drama"/>
    <s v="Fantasy"/>
    <s v="Mystery"/>
    <s v="Thriller"/>
    <m/>
    <m/>
    <m/>
    <m/>
    <s v="The Messengers             "/>
    <s v="English"/>
    <s v="USA"/>
    <m/>
    <x v="10"/>
  </r>
  <r>
    <x v="2"/>
    <n v="60"/>
    <m/>
    <s v="Crime"/>
    <s v="Drama"/>
    <s v="Mystery"/>
    <m/>
    <m/>
    <m/>
    <m/>
    <m/>
    <s v="The Missing             "/>
    <s v="English"/>
    <s v="UK"/>
    <m/>
    <x v="11"/>
  </r>
  <r>
    <x v="2"/>
    <n v="60"/>
    <m/>
    <s v="Action"/>
    <s v="Crime"/>
    <s v="Drama"/>
    <s v="Thriller"/>
    <m/>
    <m/>
    <m/>
    <m/>
    <s v="The Player             "/>
    <s v="English"/>
    <s v="USA"/>
    <m/>
    <x v="23"/>
  </r>
  <r>
    <x v="2"/>
    <n v="60"/>
    <m/>
    <s v="Drama"/>
    <s v="Mystery"/>
    <s v="Thriller"/>
    <m/>
    <m/>
    <m/>
    <m/>
    <m/>
    <s v="Twisted             "/>
    <s v="English"/>
    <s v="USA"/>
    <m/>
    <x v="20"/>
  </r>
  <r>
    <x v="2"/>
    <n v="60"/>
    <m/>
    <s v="Drama"/>
    <s v="Mystery"/>
    <m/>
    <m/>
    <m/>
    <m/>
    <m/>
    <m/>
    <s v="Unforgettable             "/>
    <s v=""/>
    <s v="USA"/>
    <m/>
    <x v="6"/>
  </r>
  <r>
    <x v="20"/>
    <n v="62"/>
    <m/>
    <s v="Documentary"/>
    <s v="Family"/>
    <m/>
    <m/>
    <m/>
    <m/>
    <m/>
    <m/>
    <s v="The Brain That Sings "/>
    <s v="Arabic"/>
    <s v="United Arab Emirates"/>
    <n v="125000"/>
    <x v="7"/>
  </r>
  <r>
    <x v="21"/>
    <n v="81"/>
    <n v="10539414"/>
    <s v="Action"/>
    <s v="Drama"/>
    <s v="Fantasy"/>
    <s v="Thriller"/>
    <s v="Western"/>
    <m/>
    <m/>
    <m/>
    <s v="Jonah Hex "/>
    <s v="English"/>
    <s v="USA"/>
    <n v="47000000"/>
    <x v="33"/>
  </r>
  <r>
    <x v="2"/>
    <n v="64"/>
    <m/>
    <s v="Drama"/>
    <s v="Romance"/>
    <s v="Sci-Fi"/>
    <m/>
    <m/>
    <m/>
    <m/>
    <m/>
    <s v="Outlander             "/>
    <s v="English"/>
    <s v="USA"/>
    <m/>
    <x v="17"/>
  </r>
  <r>
    <x v="22"/>
    <n v="65"/>
    <m/>
    <s v="Comedy"/>
    <s v="Romance"/>
    <m/>
    <m/>
    <m/>
    <m/>
    <m/>
    <m/>
    <s v="It Happened One Night "/>
    <s v="English"/>
    <s v="USA"/>
    <n v="325000"/>
    <x v="7"/>
  </r>
  <r>
    <x v="23"/>
    <n v="81"/>
    <n v="16033556"/>
    <s v="Action"/>
    <s v="Comedy"/>
    <m/>
    <m/>
    <m/>
    <m/>
    <m/>
    <m/>
    <s v="Kung Pow: Enter the Fist "/>
    <s v="English"/>
    <s v="USA"/>
    <n v="10000000"/>
    <x v="3"/>
  </r>
  <r>
    <x v="24"/>
    <n v="65"/>
    <m/>
    <s v="Comedy"/>
    <m/>
    <m/>
    <m/>
    <m/>
    <m/>
    <m/>
    <m/>
    <s v="Towering Inferno             "/>
    <s v="English"/>
    <s v="Canada"/>
    <m/>
    <x v="34"/>
  </r>
  <r>
    <x v="25"/>
    <n v="66"/>
    <m/>
    <s v="Documentary"/>
    <m/>
    <m/>
    <m/>
    <m/>
    <m/>
    <m/>
    <m/>
    <s v="Aroused "/>
    <s v="English"/>
    <s v="USA"/>
    <n v="150000"/>
    <x v="35"/>
  </r>
  <r>
    <x v="26"/>
    <n v="66"/>
    <m/>
    <s v="Comedy"/>
    <s v="Drama"/>
    <s v="History"/>
    <s v="Musical"/>
    <s v="Romance"/>
    <m/>
    <m/>
    <m/>
    <s v="She Done Him Wrong "/>
    <s v="English"/>
    <s v="USA"/>
    <n v="200000"/>
    <x v="26"/>
  </r>
  <r>
    <x v="27"/>
    <n v="81"/>
    <n v="3293258"/>
    <s v="Action"/>
    <s v="Adventure"/>
    <s v="Comedy"/>
    <s v="Musical"/>
    <m/>
    <m/>
    <m/>
    <m/>
    <s v="Pootie Tang "/>
    <s v="English"/>
    <s v="USA"/>
    <n v="3000000"/>
    <x v="1"/>
  </r>
  <r>
    <x v="28"/>
    <n v="66"/>
    <m/>
    <s v="Documentary"/>
    <m/>
    <m/>
    <m/>
    <m/>
    <m/>
    <m/>
    <m/>
    <s v="UnDivided "/>
    <s v="English"/>
    <s v="USA"/>
    <n v="250000"/>
    <x v="2"/>
  </r>
  <r>
    <x v="29"/>
    <n v="67"/>
    <m/>
    <s v="Animation"/>
    <s v="Family"/>
    <m/>
    <m/>
    <m/>
    <m/>
    <m/>
    <m/>
    <s v="Henry &amp; Me "/>
    <s v="English"/>
    <s v="USA"/>
    <n v="10000000"/>
    <x v="6"/>
  </r>
  <r>
    <x v="30"/>
    <n v="67"/>
    <m/>
    <s v="Drama"/>
    <s v="Thriller"/>
    <m/>
    <m/>
    <m/>
    <m/>
    <m/>
    <m/>
    <s v="Treachery "/>
    <s v="English"/>
    <s v="USA"/>
    <n v="625000"/>
    <x v="36"/>
  </r>
  <r>
    <x v="31"/>
    <n v="81"/>
    <n v="26906039"/>
    <s v="Action"/>
    <s v="Comedy"/>
    <m/>
    <m/>
    <m/>
    <m/>
    <m/>
    <m/>
    <s v="Spy Hard "/>
    <s v="English"/>
    <s v="USA"/>
    <n v="18000000"/>
    <x v="35"/>
  </r>
  <r>
    <x v="32"/>
    <n v="68"/>
    <m/>
    <s v="Crime"/>
    <s v="Drama"/>
    <m/>
    <m/>
    <m/>
    <m/>
    <m/>
    <m/>
    <s v="Open Secret "/>
    <s v="English"/>
    <s v="USA"/>
    <m/>
    <x v="23"/>
  </r>
  <r>
    <x v="33"/>
    <n v="82"/>
    <n v="21199"/>
    <s v="Action"/>
    <s v="Biography"/>
    <s v="Documentary"/>
    <s v="Sport"/>
    <m/>
    <m/>
    <m/>
    <m/>
    <s v="Born to Fly: Elizabeth Streb vs. Gravity "/>
    <s v="English"/>
    <s v="USA"/>
    <n v="500000"/>
    <x v="4"/>
  </r>
  <r>
    <x v="34"/>
    <n v="82"/>
    <n v="43575716"/>
    <s v="Action"/>
    <s v="Comedy"/>
    <s v="Family"/>
    <s v="Fantasy"/>
    <m/>
    <m/>
    <m/>
    <m/>
    <s v="Cats &amp; Dogs: The Revenge of Kitty Galore "/>
    <s v="English"/>
    <s v="USA"/>
    <n v="85000000"/>
    <x v="37"/>
  </r>
  <r>
    <x v="35"/>
    <n v="70"/>
    <n v="102797150"/>
    <s v="Animation"/>
    <s v="Drama"/>
    <s v="Family"/>
    <m/>
    <m/>
    <m/>
    <m/>
    <m/>
    <s v="Bambi "/>
    <s v="English"/>
    <s v="USA"/>
    <m/>
    <x v="18"/>
  </r>
  <r>
    <x v="36"/>
    <n v="70"/>
    <m/>
    <s v="Horror"/>
    <s v="Sci-Fi"/>
    <m/>
    <m/>
    <m/>
    <m/>
    <m/>
    <m/>
    <s v="The Brain That Wouldn't Die "/>
    <s v="English"/>
    <s v="USA"/>
    <n v="62000"/>
    <x v="38"/>
  </r>
  <r>
    <x v="37"/>
    <n v="71"/>
    <m/>
    <s v="Documentary"/>
    <m/>
    <m/>
    <m/>
    <m/>
    <m/>
    <m/>
    <m/>
    <s v="The Hadza: Last of the First "/>
    <s v="English"/>
    <s v="USA"/>
    <n v="650000"/>
    <x v="18"/>
  </r>
  <r>
    <x v="38"/>
    <n v="82"/>
    <n v="9628751"/>
    <s v="Action"/>
    <s v="Adventure"/>
    <s v="Animation"/>
    <s v="Family"/>
    <s v="Sci-Fi"/>
    <m/>
    <m/>
    <m/>
    <s v="Digimon: The Movie "/>
    <s v="English"/>
    <s v="USA"/>
    <n v="5000000"/>
    <x v="19"/>
  </r>
  <r>
    <x v="39"/>
    <n v="82"/>
    <n v="80920948"/>
    <s v="Action"/>
    <s v="Adventure"/>
    <s v="Animation"/>
    <s v="Comedy"/>
    <s v="Family"/>
    <s v="Sci-Fi"/>
    <m/>
    <m/>
    <s v="Jimmy Neutron: Boy Genius "/>
    <s v="English"/>
    <s v="USA"/>
    <n v="30000000"/>
    <x v="25"/>
  </r>
  <r>
    <x v="40"/>
    <n v="82"/>
    <n v="31768374"/>
    <s v="Action"/>
    <s v="Comedy"/>
    <s v="Horror"/>
    <m/>
    <m/>
    <m/>
    <m/>
    <m/>
    <s v="Lake Placid "/>
    <s v="English"/>
    <s v="USA"/>
    <n v="27000000"/>
    <x v="39"/>
  </r>
  <r>
    <x v="41"/>
    <n v="82"/>
    <n v="25871834"/>
    <s v="Action"/>
    <s v="Comedy"/>
    <s v="Sci-Fi"/>
    <s v="Thriller"/>
    <m/>
    <m/>
    <m/>
    <m/>
    <s v="Superhero Movie "/>
    <s v="English"/>
    <s v="USA"/>
    <n v="35000000"/>
    <x v="40"/>
  </r>
  <r>
    <x v="42"/>
    <n v="82"/>
    <n v="6842058"/>
    <s v="Action"/>
    <s v="Horror"/>
    <s v="Thriller"/>
    <m/>
    <m/>
    <m/>
    <m/>
    <m/>
    <s v="The Collection "/>
    <s v="English"/>
    <s v="USA"/>
    <n v="10000000"/>
    <x v="12"/>
  </r>
  <r>
    <x v="41"/>
    <n v="82"/>
    <n v="12996"/>
    <s v="Action"/>
    <s v="Comedy"/>
    <s v="Fantasy"/>
    <s v="Sci-Fi"/>
    <m/>
    <m/>
    <m/>
    <m/>
    <s v="The Specials "/>
    <s v="English"/>
    <s v="USA"/>
    <n v="1000000"/>
    <x v="25"/>
  </r>
  <r>
    <x v="43"/>
    <n v="83"/>
    <n v="37053924"/>
    <s v="Action"/>
    <s v="Comedy"/>
    <s v="Crime"/>
    <m/>
    <m/>
    <m/>
    <m/>
    <m/>
    <s v="30 Minutes or Less "/>
    <s v="English"/>
    <s v="Germany"/>
    <n v="28000000"/>
    <x v="12"/>
  </r>
  <r>
    <x v="44"/>
    <n v="83"/>
    <n v="8326035"/>
    <s v="Action"/>
    <s v="Comedy"/>
    <s v="Crime"/>
    <m/>
    <m/>
    <m/>
    <m/>
    <m/>
    <s v="The Man "/>
    <s v="English"/>
    <s v="Germany"/>
    <n v="33000000"/>
    <x v="41"/>
  </r>
  <r>
    <x v="45"/>
    <n v="83"/>
    <n v="10431220"/>
    <s v="Action"/>
    <s v="Sci-Fi"/>
    <m/>
    <m/>
    <m/>
    <m/>
    <m/>
    <m/>
    <s v="Universal Soldier: The Return "/>
    <s v="English"/>
    <s v="USA"/>
    <n v="24000000"/>
    <x v="38"/>
  </r>
  <r>
    <x v="46"/>
    <n v="83"/>
    <n v="11631245"/>
    <s v="Action"/>
    <s v="Adventure"/>
    <s v="Family"/>
    <s v="Sci-Fi"/>
    <m/>
    <m/>
    <m/>
    <m/>
    <s v="Zoom "/>
    <s v="English"/>
    <s v="USA"/>
    <n v="35000000"/>
    <x v="42"/>
  </r>
  <r>
    <x v="47"/>
    <n v="84"/>
    <n v="1197786"/>
    <s v="Action"/>
    <s v="Crime"/>
    <s v="Thriller"/>
    <m/>
    <m/>
    <m/>
    <m/>
    <m/>
    <s v="District B13 "/>
    <s v="French"/>
    <s v="France"/>
    <n v="12000000"/>
    <x v="5"/>
  </r>
  <r>
    <x v="48"/>
    <n v="84"/>
    <n v="27979400"/>
    <s v="Action"/>
    <s v="Comedy"/>
    <s v="Crime"/>
    <m/>
    <m/>
    <m/>
    <m/>
    <m/>
    <s v="Loaded Weapon 1 "/>
    <s v="English"/>
    <s v="USA"/>
    <n v="8200000"/>
    <x v="12"/>
  </r>
  <r>
    <x v="49"/>
    <n v="84"/>
    <n v="10017041"/>
    <s v="Action"/>
    <s v="Comedy"/>
    <s v="Crime"/>
    <m/>
    <m/>
    <m/>
    <m/>
    <m/>
    <s v="Next Day Air "/>
    <s v="English"/>
    <s v="USA"/>
    <n v="3000000"/>
    <x v="19"/>
  </r>
  <r>
    <x v="9"/>
    <n v="75"/>
    <m/>
    <s v="Action"/>
    <s v="Adventure"/>
    <s v="Thriller"/>
    <m/>
    <m/>
    <m/>
    <m/>
    <m/>
    <s v="Commando "/>
    <s v="English"/>
    <s v="USA"/>
    <n v="10000000"/>
    <x v="6"/>
  </r>
  <r>
    <x v="50"/>
    <n v="84"/>
    <n v="15712072"/>
    <s v="Action"/>
    <s v="Crime"/>
    <s v="Drama"/>
    <s v="Thriller"/>
    <m/>
    <m/>
    <m/>
    <m/>
    <s v="Paparazzi "/>
    <s v="English"/>
    <s v="USA"/>
    <n v="20000000"/>
    <x v="27"/>
  </r>
  <r>
    <x v="17"/>
    <n v="84"/>
    <n v="111760631"/>
    <s v="Action"/>
    <s v="Adventure"/>
    <s v="Comedy"/>
    <s v="Family"/>
    <s v="Sci-Fi"/>
    <m/>
    <m/>
    <m/>
    <s v="Spy Kids 3-D: Game Over "/>
    <s v="English"/>
    <s v="USA"/>
    <n v="38000000"/>
    <x v="38"/>
  </r>
  <r>
    <x v="4"/>
    <n v="75"/>
    <m/>
    <s v="Documentary"/>
    <s v="War"/>
    <m/>
    <m/>
    <m/>
    <m/>
    <m/>
    <m/>
    <s v="Iraq for Sale: The War Profiteers "/>
    <s v="English"/>
    <s v="USA"/>
    <n v="750000"/>
    <x v="28"/>
  </r>
  <r>
    <x v="51"/>
    <n v="84"/>
    <n v="21176322"/>
    <s v="Action"/>
    <s v="Comedy"/>
    <s v="Crime"/>
    <m/>
    <m/>
    <m/>
    <m/>
    <m/>
    <s v="Torque "/>
    <s v="English"/>
    <s v="USA"/>
    <n v="40000000"/>
    <x v="43"/>
  </r>
  <r>
    <x v="52"/>
    <n v="75"/>
    <m/>
    <s v="Horror"/>
    <s v="Thriller"/>
    <m/>
    <m/>
    <m/>
    <m/>
    <m/>
    <m/>
    <s v="Run, Hide, Die "/>
    <s v="English"/>
    <s v="USA"/>
    <n v="50000"/>
    <x v="44"/>
  </r>
  <r>
    <x v="53"/>
    <n v="85"/>
    <n v="80034302"/>
    <s v="Action"/>
    <s v="Adventure"/>
    <s v="Horror"/>
    <s v="Sci-Fi"/>
    <m/>
    <m/>
    <m/>
    <m/>
    <s v="Cloverfield "/>
    <s v="English"/>
    <s v="USA"/>
    <n v="25000000"/>
    <x v="14"/>
  </r>
  <r>
    <x v="54"/>
    <n v="85"/>
    <n v="12610731"/>
    <s v="Action"/>
    <s v="Horror"/>
    <s v="Sci-Fi"/>
    <s v="Thriller"/>
    <m/>
    <m/>
    <m/>
    <m/>
    <s v="Jason X "/>
    <s v="English"/>
    <s v="USA"/>
    <n v="11000000"/>
    <x v="45"/>
  </r>
  <r>
    <x v="55"/>
    <n v="75"/>
    <n v="47111"/>
    <s v="Comedy"/>
    <s v="Drama"/>
    <m/>
    <m/>
    <m/>
    <m/>
    <m/>
    <m/>
    <s v="The Motel "/>
    <s v="Cantonese"/>
    <s v="USA"/>
    <m/>
    <x v="4"/>
  </r>
  <r>
    <x v="56"/>
    <n v="85"/>
    <n v="488872"/>
    <s v="Action"/>
    <s v="Comedy"/>
    <s v="Sport"/>
    <m/>
    <m/>
    <m/>
    <m/>
    <m/>
    <s v="Shaolin Soccer "/>
    <s v="Cantonese"/>
    <s v="Hong Kong"/>
    <n v="10000000"/>
    <x v="9"/>
  </r>
  <r>
    <x v="57"/>
    <n v="75"/>
    <m/>
    <s v="Drama"/>
    <m/>
    <m/>
    <m/>
    <m/>
    <m/>
    <m/>
    <m/>
    <s v="Tiger Orange "/>
    <s v="English"/>
    <s v="USA"/>
    <n v="100000"/>
    <x v="4"/>
  </r>
  <r>
    <x v="58"/>
    <n v="76"/>
    <m/>
    <s v="Drama"/>
    <s v="Horror"/>
    <s v="Thriller"/>
    <m/>
    <m/>
    <m/>
    <m/>
    <m/>
    <s v="A Plague So Pleasant "/>
    <s v="English"/>
    <s v="USA"/>
    <n v="1400"/>
    <x v="46"/>
  </r>
  <r>
    <x v="59"/>
    <n v="85"/>
    <n v="43905746"/>
    <s v="Action"/>
    <s v="Sci-Fi"/>
    <s v="Thriller"/>
    <m/>
    <m/>
    <m/>
    <m/>
    <m/>
    <s v="The One "/>
    <s v="English"/>
    <s v="USA"/>
    <n v="49000000"/>
    <x v="19"/>
  </r>
  <r>
    <x v="60"/>
    <n v="76"/>
    <n v="6126237"/>
    <s v="Comedy"/>
    <s v="Romance"/>
    <m/>
    <m/>
    <m/>
    <m/>
    <m/>
    <m/>
    <s v="Chasing Papi "/>
    <s v="English"/>
    <s v="USA"/>
    <m/>
    <x v="47"/>
  </r>
  <r>
    <x v="61"/>
    <n v="76"/>
    <m/>
    <s v="Comedy"/>
    <m/>
    <m/>
    <m/>
    <m/>
    <m/>
    <m/>
    <m/>
    <s v="Extreme Movie "/>
    <s v="English"/>
    <s v="USA"/>
    <m/>
    <x v="48"/>
  </r>
  <r>
    <x v="62"/>
    <n v="86"/>
    <n v="5518918"/>
    <s v="Action"/>
    <s v="Adventure"/>
    <s v="Animation"/>
    <s v="Comedy"/>
    <s v="Fantasy"/>
    <s v="Sci-Fi"/>
    <m/>
    <m/>
    <s v="Aqua Teen Hunger Force Colon Movie Film for Theaters "/>
    <s v="English"/>
    <s v="USA"/>
    <n v="750000"/>
    <x v="24"/>
  </r>
  <r>
    <x v="63"/>
    <n v="86"/>
    <n v="226792"/>
    <s v="Action"/>
    <s v="Comedy"/>
    <s v="Drama"/>
    <m/>
    <m/>
    <m/>
    <m/>
    <m/>
    <s v="High Heels and Low Lifes "/>
    <s v="English"/>
    <s v="UK"/>
    <n v="10000000"/>
    <x v="3"/>
  </r>
  <r>
    <x v="64"/>
    <n v="86"/>
    <n v="703002"/>
    <s v="Action"/>
    <s v="Comedy"/>
    <s v="Thriller"/>
    <m/>
    <m/>
    <m/>
    <m/>
    <m/>
    <s v="Hobo with a Shotgun "/>
    <s v="English"/>
    <s v="Canada"/>
    <n v="3000000"/>
    <x v="12"/>
  </r>
  <r>
    <x v="65"/>
    <n v="76"/>
    <m/>
    <s v="Drama"/>
    <s v="Romance"/>
    <m/>
    <m/>
    <m/>
    <m/>
    <m/>
    <m/>
    <s v="Loving Annabelle "/>
    <s v="English"/>
    <s v="USA"/>
    <n v="1000000"/>
    <x v="6"/>
  </r>
  <r>
    <x v="66"/>
    <n v="76"/>
    <m/>
    <s v="Action"/>
    <s v="Drama"/>
    <s v="Thriller"/>
    <m/>
    <m/>
    <m/>
    <m/>
    <m/>
    <s v="Men of War "/>
    <s v="English"/>
    <s v="USA"/>
    <n v="8600000"/>
    <x v="27"/>
  </r>
  <r>
    <x v="67"/>
    <n v="86"/>
    <n v="38230435"/>
    <s v="Action"/>
    <s v="Comedy"/>
    <m/>
    <m/>
    <m/>
    <m/>
    <m/>
    <m/>
    <s v="Undercover Brother "/>
    <s v="English"/>
    <s v="USA"/>
    <n v="25000000"/>
    <x v="27"/>
  </r>
  <r>
    <x v="68"/>
    <n v="76"/>
    <n v="231186"/>
    <s v="Crime"/>
    <s v="Romance"/>
    <s v="Thriller"/>
    <m/>
    <m/>
    <m/>
    <m/>
    <m/>
    <s v="The Blue Room "/>
    <s v="French"/>
    <s v="France"/>
    <m/>
    <x v="46"/>
  </r>
  <r>
    <x v="69"/>
    <n v="76"/>
    <m/>
    <s v="Horror"/>
    <m/>
    <m/>
    <m/>
    <m/>
    <m/>
    <m/>
    <m/>
    <s v="The Vatican Exorcisms "/>
    <s v="English"/>
    <s v="Italy"/>
    <n v="1100000"/>
    <x v="49"/>
  </r>
  <r>
    <x v="70"/>
    <n v="76"/>
    <m/>
    <s v="Action"/>
    <s v="Animation"/>
    <s v="Fantasy"/>
    <s v="Horror"/>
    <s v="Mystery"/>
    <s v="Sci-Fi"/>
    <s v="Thriller"/>
    <m/>
    <s v="Ultramarines: A Warhammer 40,000 Movie "/>
    <s v="English"/>
    <s v="UK"/>
    <m/>
    <x v="50"/>
  </r>
  <r>
    <x v="71"/>
    <n v="86"/>
    <n v="45860039"/>
    <s v="Action"/>
    <s v="Crime"/>
    <m/>
    <m/>
    <m/>
    <m/>
    <m/>
    <m/>
    <s v="Walking Tall "/>
    <s v="English"/>
    <s v="USA"/>
    <n v="56000000"/>
    <x v="3"/>
  </r>
  <r>
    <x v="72"/>
    <n v="77"/>
    <m/>
    <s v="Horror"/>
    <s v="Sci-Fi"/>
    <s v="Thriller"/>
    <m/>
    <m/>
    <m/>
    <m/>
    <m/>
    <s v="Containment "/>
    <s v="English"/>
    <s v="UK"/>
    <m/>
    <x v="47"/>
  </r>
  <r>
    <x v="73"/>
    <n v="87"/>
    <n v="93375151"/>
    <s v="Action"/>
    <s v="Comedy"/>
    <s v="Family"/>
    <s v="Fantasy"/>
    <m/>
    <m/>
    <m/>
    <m/>
    <s v="Cats &amp; Dogs "/>
    <s v="English"/>
    <s v="USA"/>
    <n v="60000000"/>
    <x v="1"/>
  </r>
  <r>
    <x v="74"/>
    <n v="87"/>
    <n v="40198710"/>
    <s v="Action"/>
    <s v="Crime"/>
    <s v="Fantasy"/>
    <s v="Romance"/>
    <s v="Thriller"/>
    <m/>
    <m/>
    <m/>
    <s v="Catwoman "/>
    <s v="English"/>
    <s v="USA"/>
    <n v="100000000"/>
    <x v="51"/>
  </r>
  <r>
    <x v="75"/>
    <n v="87"/>
    <n v="480314"/>
    <s v="Action"/>
    <s v="Adventure"/>
    <m/>
    <m/>
    <m/>
    <m/>
    <m/>
    <m/>
    <s v="DOA: Dead or Alive "/>
    <s v="English"/>
    <s v="USA"/>
    <n v="21000000"/>
    <x v="47"/>
  </r>
  <r>
    <x v="76"/>
    <n v="87"/>
    <n v="1200000"/>
    <s v="Action"/>
    <m/>
    <m/>
    <m/>
    <m/>
    <m/>
    <m/>
    <m/>
    <s v="Excessive Force "/>
    <s v="English"/>
    <s v="USA"/>
    <n v="3000000"/>
    <x v="52"/>
  </r>
  <r>
    <x v="77"/>
    <n v="87"/>
    <n v="34507079"/>
    <s v="Action"/>
    <s v="Comedy"/>
    <s v="Crime"/>
    <m/>
    <m/>
    <m/>
    <m/>
    <m/>
    <s v="Hot Pursuit "/>
    <s v="English"/>
    <s v="USA"/>
    <n v="35000000"/>
    <x v="52"/>
  </r>
  <r>
    <x v="78"/>
    <n v="87"/>
    <n v="27972410"/>
    <s v="Action"/>
    <s v="Adventure"/>
    <s v="Comedy"/>
    <m/>
    <m/>
    <m/>
    <m/>
    <m/>
    <s v="Johnny English "/>
    <s v="English"/>
    <s v="UK"/>
    <n v="35000000"/>
    <x v="12"/>
  </r>
  <r>
    <x v="79"/>
    <n v="77"/>
    <m/>
    <s v="Biography"/>
    <s v="Documentary"/>
    <s v="Music"/>
    <m/>
    <m/>
    <m/>
    <m/>
    <m/>
    <s v="The Past is a Grotesque Animal "/>
    <s v="English"/>
    <s v="USA"/>
    <n v="100000"/>
    <x v="16"/>
  </r>
  <r>
    <x v="80"/>
    <n v="87"/>
    <n v="9003011"/>
    <s v="Action"/>
    <s v="Adventure"/>
    <s v="Sci-Fi"/>
    <s v="Thriller"/>
    <m/>
    <m/>
    <m/>
    <m/>
    <s v="Mad Max 2: The Road Warrior "/>
    <s v="English"/>
    <s v="Australia"/>
    <n v="2000000"/>
    <x v="16"/>
  </r>
  <r>
    <x v="81"/>
    <n v="77"/>
    <m/>
    <s v="Comedy"/>
    <m/>
    <m/>
    <m/>
    <m/>
    <m/>
    <m/>
    <m/>
    <s v="The Work and the Story "/>
    <s v="English"/>
    <s v="USA"/>
    <n v="103000"/>
    <x v="50"/>
  </r>
  <r>
    <x v="82"/>
    <n v="78"/>
    <m/>
    <s v="Horror"/>
    <m/>
    <m/>
    <m/>
    <m/>
    <m/>
    <m/>
    <m/>
    <s v="[Rec] "/>
    <s v="Spanish"/>
    <s v="Spain"/>
    <n v="1500000"/>
    <x v="20"/>
  </r>
  <r>
    <x v="83"/>
    <n v="87"/>
    <n v="29136626"/>
    <s v="Action"/>
    <s v="Fantasy"/>
    <s v="Horror"/>
    <s v="Sci-Fi"/>
    <s v="Thriller"/>
    <m/>
    <m/>
    <m/>
    <s v="Priest "/>
    <s v="English"/>
    <s v="USA"/>
    <n v="60000000"/>
    <x v="50"/>
  </r>
  <r>
    <x v="84"/>
    <n v="78"/>
    <m/>
    <s v="Sci-Fi"/>
    <s v="Thriller"/>
    <m/>
    <m/>
    <m/>
    <m/>
    <m/>
    <m/>
    <s v="All Superheroes Must Die "/>
    <s v="English"/>
    <s v="USA"/>
    <n v="20000"/>
    <x v="43"/>
  </r>
  <r>
    <x v="85"/>
    <n v="87"/>
    <n v="53715611"/>
    <s v="Action"/>
    <s v="Adventure"/>
    <s v="Thriller"/>
    <s v="War"/>
    <m/>
    <m/>
    <m/>
    <m/>
    <s v="Rambo III "/>
    <s v="English"/>
    <s v="USA"/>
    <n v="63000000"/>
    <x v="50"/>
  </r>
  <r>
    <x v="86"/>
    <n v="78"/>
    <m/>
    <s v="Documentary"/>
    <m/>
    <m/>
    <m/>
    <m/>
    <m/>
    <m/>
    <m/>
    <s v="Butterfly Girl "/>
    <s v="English"/>
    <s v="USA"/>
    <n v="180000"/>
    <x v="22"/>
  </r>
  <r>
    <x v="87"/>
    <n v="87"/>
    <n v="54132596"/>
    <s v="Action"/>
    <s v="Adventure"/>
    <s v="Animation"/>
    <s v="Comedy"/>
    <s v="Family"/>
    <s v="Fantasy"/>
    <s v="Sci-Fi"/>
    <m/>
    <s v="TMNT "/>
    <s v="English"/>
    <s v="Hong Kong"/>
    <n v="34000000"/>
    <x v="46"/>
  </r>
  <r>
    <x v="88"/>
    <n v="78"/>
    <m/>
    <s v="Drama"/>
    <m/>
    <m/>
    <m/>
    <m/>
    <m/>
    <m/>
    <m/>
    <s v="Elza "/>
    <s v="French"/>
    <s v="France"/>
    <n v="900000"/>
    <x v="6"/>
  </r>
  <r>
    <x v="89"/>
    <n v="78"/>
    <m/>
    <s v="Comedy"/>
    <s v="Sci-Fi"/>
    <m/>
    <m/>
    <m/>
    <m/>
    <m/>
    <m/>
    <s v="Heartbeeps "/>
    <s v="English"/>
    <s v="USA"/>
    <n v="10000000"/>
    <x v="42"/>
  </r>
  <r>
    <x v="90"/>
    <n v="87"/>
    <n v="43095600"/>
    <s v="Action"/>
    <s v="Crime"/>
    <s v="Thriller"/>
    <m/>
    <m/>
    <m/>
    <m/>
    <m/>
    <s v="Transporter 2 "/>
    <s v="English"/>
    <s v="France"/>
    <n v="32000000"/>
    <x v="46"/>
  </r>
  <r>
    <x v="91"/>
    <n v="88"/>
    <n v="44793200"/>
    <s v="Action"/>
    <s v="Fantasy"/>
    <s v="Horror"/>
    <s v="Thriller"/>
    <m/>
    <m/>
    <m/>
    <m/>
    <s v="A Nightmare on Elm Street 3: Dream Warriors "/>
    <s v="English"/>
    <s v="USA"/>
    <n v="4500000"/>
    <x v="10"/>
  </r>
  <r>
    <x v="92"/>
    <n v="88"/>
    <n v="15988876"/>
    <s v="Action"/>
    <s v="Crime"/>
    <s v="Thriller"/>
    <m/>
    <m/>
    <m/>
    <m/>
    <m/>
    <s v="Armored "/>
    <s v="English"/>
    <s v="USA"/>
    <n v="27000000"/>
    <x v="50"/>
  </r>
  <r>
    <x v="93"/>
    <n v="88"/>
    <n v="1024175"/>
    <s v="Action"/>
    <s v="Comedy"/>
    <s v="Sci-Fi"/>
    <s v="Thriller"/>
    <m/>
    <m/>
    <m/>
    <m/>
    <s v="Attack the Block "/>
    <s v="English"/>
    <s v="UK"/>
    <n v="13000000"/>
    <x v="10"/>
  </r>
  <r>
    <x v="94"/>
    <n v="88"/>
    <n v="25615792"/>
    <s v="Action"/>
    <s v="Comedy"/>
    <s v="Music"/>
    <m/>
    <m/>
    <m/>
    <m/>
    <m/>
    <s v="Dance Flick "/>
    <s v="English"/>
    <s v="USA"/>
    <n v="25000000"/>
    <x v="21"/>
  </r>
  <r>
    <x v="95"/>
    <n v="88"/>
    <n v="20218"/>
    <s v="Action"/>
    <s v="Comedy"/>
    <s v="Crime"/>
    <s v="Thriller"/>
    <m/>
    <m/>
    <m/>
    <m/>
    <s v="Double Take "/>
    <s v="English"/>
    <s v="USA"/>
    <n v="24000000"/>
    <x v="35"/>
  </r>
  <r>
    <x v="96"/>
    <n v="79"/>
    <m/>
    <s v="Drama"/>
    <s v="Romance"/>
    <s v="War"/>
    <m/>
    <m/>
    <m/>
    <m/>
    <m/>
    <s v="A Farewell to Arms "/>
    <s v="English"/>
    <s v="USA"/>
    <n v="800000"/>
    <x v="10"/>
  </r>
  <r>
    <x v="97"/>
    <n v="79"/>
    <m/>
    <s v="Horror"/>
    <m/>
    <m/>
    <m/>
    <m/>
    <m/>
    <m/>
    <m/>
    <s v="Alien Zone "/>
    <s v="English"/>
    <s v="USA"/>
    <n v="350000"/>
    <x v="38"/>
  </r>
  <r>
    <x v="98"/>
    <n v="79"/>
    <m/>
    <s v="Drama"/>
    <m/>
    <m/>
    <m/>
    <m/>
    <m/>
    <m/>
    <m/>
    <s v="Camping sauvage "/>
    <s v="French"/>
    <s v="France"/>
    <m/>
    <x v="53"/>
  </r>
  <r>
    <x v="99"/>
    <n v="79"/>
    <m/>
    <s v="Drama"/>
    <s v="Family"/>
    <m/>
    <m/>
    <m/>
    <m/>
    <m/>
    <m/>
    <s v="Manito "/>
    <s v="English"/>
    <s v="USA"/>
    <n v="24000"/>
    <x v="14"/>
  </r>
  <r>
    <x v="100"/>
    <n v="88"/>
    <n v="119420252"/>
    <s v="Action"/>
    <s v="Adventure"/>
    <s v="Animation"/>
    <s v="Comedy"/>
    <s v="Family"/>
    <s v="Fantasy"/>
    <s v="Sci-Fi"/>
    <m/>
    <s v="G-Force "/>
    <s v="English"/>
    <s v="USA"/>
    <n v="150000000"/>
    <x v="52"/>
  </r>
  <r>
    <x v="101"/>
    <n v="88"/>
    <n v="721"/>
    <s v="Action"/>
    <s v="Drama"/>
    <m/>
    <m/>
    <m/>
    <m/>
    <m/>
    <m/>
    <s v="In Her Line of Fire "/>
    <s v="English"/>
    <s v="Germany"/>
    <n v="1000000"/>
    <x v="38"/>
  </r>
  <r>
    <x v="102"/>
    <n v="88"/>
    <n v="80170146"/>
    <s v="Action"/>
    <s v="Adventure"/>
    <s v="Sci-Fi"/>
    <s v="Thriller"/>
    <m/>
    <m/>
    <m/>
    <m/>
    <s v="Jumper "/>
    <s v="English"/>
    <s v="USA"/>
    <n v="85000000"/>
    <x v="12"/>
  </r>
  <r>
    <x v="103"/>
    <n v="88"/>
    <n v="21379315"/>
    <s v="Action"/>
    <s v="Adventure"/>
    <s v="Animation"/>
    <s v="Comedy"/>
    <s v="Family"/>
    <s v="Sci-Fi"/>
    <m/>
    <m/>
    <s v="Mars Needs Moms "/>
    <s v="English"/>
    <s v="USA"/>
    <n v="150000000"/>
    <x v="53"/>
  </r>
  <r>
    <x v="104"/>
    <n v="79"/>
    <n v="24705"/>
    <s v="Drama"/>
    <m/>
    <m/>
    <m/>
    <m/>
    <m/>
    <m/>
    <m/>
    <s v="The Exploding Girl "/>
    <s v="English"/>
    <s v="USA"/>
    <m/>
    <x v="46"/>
  </r>
  <r>
    <x v="105"/>
    <n v="80"/>
    <m/>
    <s v="Comedy"/>
    <m/>
    <m/>
    <m/>
    <m/>
    <m/>
    <m/>
    <m/>
    <s v="30 Nights of Paranormal Activity with the Devil Inside the Girl with the Dragon Tattoo "/>
    <s v="English"/>
    <s v="USA"/>
    <n v="3000000"/>
    <x v="49"/>
  </r>
  <r>
    <x v="106"/>
    <n v="88"/>
    <n v="190418803"/>
    <s v="Action"/>
    <s v="Adventure"/>
    <s v="Comedy"/>
    <s v="Family"/>
    <s v="Fantasy"/>
    <s v="Mystery"/>
    <s v="Sci-Fi"/>
    <m/>
    <s v="Men in Black II "/>
    <s v="English"/>
    <s v="USA"/>
    <n v="140000000"/>
    <x v="12"/>
  </r>
  <r>
    <x v="17"/>
    <n v="88"/>
    <n v="112692062"/>
    <s v="Action"/>
    <s v="Adventure"/>
    <s v="Comedy"/>
    <s v="Family"/>
    <s v="Sci-Fi"/>
    <m/>
    <m/>
    <m/>
    <s v="Spy Kids "/>
    <s v="English"/>
    <s v="USA"/>
    <n v="35000000"/>
    <x v="53"/>
  </r>
  <r>
    <x v="107"/>
    <n v="80"/>
    <m/>
    <s v="Comedy"/>
    <s v="Drama"/>
    <m/>
    <m/>
    <m/>
    <m/>
    <m/>
    <m/>
    <s v="Carnage "/>
    <s v="English"/>
    <s v="France"/>
    <n v="25000000"/>
    <x v="5"/>
  </r>
  <r>
    <x v="108"/>
    <n v="88"/>
    <n v="9286314"/>
    <s v="Action"/>
    <s v="Crime"/>
    <s v="Drama"/>
    <s v="Thriller"/>
    <m/>
    <m/>
    <m/>
    <m/>
    <s v="Stone Cold "/>
    <s v="English"/>
    <s v="USA"/>
    <n v="17000000"/>
    <x v="19"/>
  </r>
  <r>
    <x v="109"/>
    <n v="80"/>
    <m/>
    <s v="Action"/>
    <s v="Crime"/>
    <m/>
    <m/>
    <m/>
    <m/>
    <m/>
    <m/>
    <s v="Close Range "/>
    <s v="English"/>
    <s v="USA"/>
    <n v="3000000"/>
    <x v="54"/>
  </r>
  <r>
    <x v="110"/>
    <n v="80"/>
    <m/>
    <s v="Thriller"/>
    <m/>
    <m/>
    <m/>
    <m/>
    <m/>
    <m/>
    <m/>
    <s v="Closure "/>
    <s v="English"/>
    <s v="UK"/>
    <n v="1800000"/>
    <x v="39"/>
  </r>
  <r>
    <x v="111"/>
    <n v="80"/>
    <m/>
    <s v="Action"/>
    <s v="Comedy"/>
    <s v="Sci-Fi"/>
    <s v="Sport"/>
    <m/>
    <m/>
    <m/>
    <m/>
    <s v="Death Race 2000 "/>
    <s v="English"/>
    <s v="USA"/>
    <n v="300000"/>
    <x v="3"/>
  </r>
  <r>
    <x v="112"/>
    <n v="88"/>
    <n v="78656813"/>
    <s v="Action"/>
    <s v="Adventure"/>
    <s v="Comedy"/>
    <s v="Family"/>
    <s v="Sci-Fi"/>
    <m/>
    <m/>
    <m/>
    <s v="Teenage Mutant Ninja Turtles II: The Secret of the Ooze "/>
    <s v="English"/>
    <s v="USA"/>
    <n v="25000000"/>
    <x v="25"/>
  </r>
  <r>
    <x v="113"/>
    <n v="80"/>
    <m/>
    <s v="Adventure"/>
    <s v="Animation"/>
    <s v="Family"/>
    <s v="Fantasy"/>
    <m/>
    <m/>
    <m/>
    <m/>
    <s v="Dragon Hunters "/>
    <s v="French"/>
    <s v="France"/>
    <n v="11000000"/>
    <x v="10"/>
  </r>
  <r>
    <x v="114"/>
    <n v="88"/>
    <n v="62321039"/>
    <s v="Action"/>
    <s v="Fantasy"/>
    <s v="Horror"/>
    <m/>
    <m/>
    <m/>
    <m/>
    <m/>
    <s v="Underworld: Awakening "/>
    <s v="English"/>
    <s v="USA"/>
    <n v="70000000"/>
    <x v="55"/>
  </r>
  <r>
    <x v="115"/>
    <n v="80"/>
    <m/>
    <s v="Animation"/>
    <s v="Comedy"/>
    <m/>
    <m/>
    <m/>
    <m/>
    <m/>
    <m/>
    <s v="Farce of the Penguins "/>
    <s v="English"/>
    <s v="USA"/>
    <m/>
    <x v="42"/>
  </r>
  <r>
    <x v="116"/>
    <n v="89"/>
    <n v="65557989"/>
    <s v="Action"/>
    <s v="Adventure"/>
    <s v="Horror"/>
    <s v="Thriller"/>
    <m/>
    <m/>
    <m/>
    <m/>
    <s v="Anaconda "/>
    <s v="English"/>
    <s v="USA"/>
    <n v="45000000"/>
    <x v="56"/>
  </r>
  <r>
    <x v="117"/>
    <n v="89"/>
    <n v="47553512"/>
    <s v="Action"/>
    <s v="Thriller"/>
    <m/>
    <m/>
    <m/>
    <m/>
    <m/>
    <m/>
    <s v="Into the Storm "/>
    <s v="English"/>
    <s v="USA"/>
    <n v="50000000"/>
    <x v="27"/>
  </r>
  <r>
    <x v="118"/>
    <n v="89"/>
    <n v="66734992"/>
    <s v="Action"/>
    <s v="Adventure"/>
    <s v="Comedy"/>
    <s v="Crime"/>
    <m/>
    <m/>
    <m/>
    <m/>
    <s v="Kangaroo Jack "/>
    <s v="English"/>
    <s v="USA"/>
    <n v="60000000"/>
    <x v="45"/>
  </r>
  <r>
    <x v="119"/>
    <n v="89"/>
    <n v="126546825"/>
    <s v="Action"/>
    <s v="Sci-Fi"/>
    <s v="Thriller"/>
    <m/>
    <m/>
    <m/>
    <m/>
    <m/>
    <s v="Lucy "/>
    <s v="English"/>
    <s v="France"/>
    <n v="40000000"/>
    <x v="55"/>
  </r>
  <r>
    <x v="120"/>
    <n v="89"/>
    <n v="179982968"/>
    <s v="Action"/>
    <s v="Adventure"/>
    <s v="Animation"/>
    <s v="Comedy"/>
    <s v="Family"/>
    <m/>
    <m/>
    <m/>
    <s v="Madagascar: Escape 2 Africa "/>
    <s v="English"/>
    <s v="USA"/>
    <n v="150000000"/>
    <x v="6"/>
  </r>
  <r>
    <x v="121"/>
    <n v="80"/>
    <m/>
    <s v="Adventure"/>
    <m/>
    <m/>
    <m/>
    <m/>
    <m/>
    <m/>
    <m/>
    <s v="Kicks "/>
    <s v="English"/>
    <s v="USA"/>
    <m/>
    <x v="2"/>
  </r>
  <r>
    <x v="122"/>
    <n v="89"/>
    <n v="32333860"/>
    <s v="Action"/>
    <s v="Comedy"/>
    <m/>
    <m/>
    <m/>
    <m/>
    <m/>
    <m/>
    <s v="Rumble in the Bronx "/>
    <s v="Cantonese"/>
    <s v="Hong Kong"/>
    <n v="7500000"/>
    <x v="6"/>
  </r>
  <r>
    <x v="17"/>
    <n v="89"/>
    <n v="38536376"/>
    <s v="Action"/>
    <s v="Adventure"/>
    <s v="Comedy"/>
    <s v="Family"/>
    <s v="Sci-Fi"/>
    <m/>
    <m/>
    <m/>
    <s v="Spy Kids: All the Time in the World in 4D "/>
    <s v="English"/>
    <s v="USA"/>
    <n v="27000000"/>
    <x v="57"/>
  </r>
  <r>
    <x v="123"/>
    <n v="80"/>
    <m/>
    <s v="Comedy"/>
    <m/>
    <m/>
    <m/>
    <m/>
    <m/>
    <m/>
    <m/>
    <s v="My Big Fat Independent Movie "/>
    <s v="English"/>
    <s v="USA"/>
    <n v="3000000"/>
    <x v="51"/>
  </r>
  <r>
    <x v="124"/>
    <n v="80"/>
    <m/>
    <s v="Documentary"/>
    <m/>
    <m/>
    <m/>
    <m/>
    <m/>
    <m/>
    <m/>
    <s v="Peace, Propaganda &amp; the Promised Land "/>
    <s v="English"/>
    <s v="USA"/>
    <n v="70000"/>
    <x v="0"/>
  </r>
  <r>
    <x v="125"/>
    <n v="89"/>
    <n v="38542418"/>
    <s v="Action"/>
    <s v="Sci-Fi"/>
    <s v="Thriller"/>
    <m/>
    <m/>
    <m/>
    <m/>
    <m/>
    <s v="Surrogates "/>
    <s v="English"/>
    <s v="USA"/>
    <n v="80000000"/>
    <x v="46"/>
  </r>
  <r>
    <x v="126"/>
    <n v="80"/>
    <m/>
    <s v="Action"/>
    <s v="Sci-Fi"/>
    <s v="Thriller"/>
    <m/>
    <m/>
    <m/>
    <m/>
    <m/>
    <s v="Queen Crab "/>
    <s v="English"/>
    <s v="USA"/>
    <n v="75000"/>
    <x v="40"/>
  </r>
  <r>
    <x v="127"/>
    <n v="80"/>
    <m/>
    <s v="Action"/>
    <s v="Crime"/>
    <s v="Thriller"/>
    <m/>
    <m/>
    <m/>
    <m/>
    <m/>
    <s v="Rampage "/>
    <s v="English"/>
    <s v="Canada"/>
    <m/>
    <x v="46"/>
  </r>
  <r>
    <x v="128"/>
    <n v="89"/>
    <n v="21426805"/>
    <s v="Action"/>
    <s v="Adventure"/>
    <s v="Horror"/>
    <s v="Sci-Fi"/>
    <s v="Thriller"/>
    <m/>
    <m/>
    <m/>
    <s v="The Darkest Hour "/>
    <s v="English"/>
    <s v="USA"/>
    <n v="30000000"/>
    <x v="54"/>
  </r>
  <r>
    <x v="129"/>
    <n v="80"/>
    <m/>
    <s v="Adventure"/>
    <s v="Animation"/>
    <s v="Family"/>
    <m/>
    <m/>
    <m/>
    <m/>
    <m/>
    <s v="Snow Queen "/>
    <s v="Russian"/>
    <s v="Russia"/>
    <n v="7000000"/>
    <x v="35"/>
  </r>
  <r>
    <x v="130"/>
    <n v="80"/>
    <n v="3101301"/>
    <s v="Action"/>
    <s v="Drama"/>
    <s v="Romance"/>
    <s v="Sport"/>
    <m/>
    <m/>
    <m/>
    <m/>
    <s v="Supercross "/>
    <s v="English"/>
    <s v="USA"/>
    <m/>
    <x v="43"/>
  </r>
  <r>
    <x v="131"/>
    <n v="90"/>
    <n v="4000000"/>
    <s v="Action"/>
    <s v="Drama"/>
    <m/>
    <m/>
    <m/>
    <m/>
    <m/>
    <m/>
    <s v="American Ninja 2: The Confrontation "/>
    <s v="English"/>
    <s v="USA"/>
    <n v="350000"/>
    <x v="33"/>
  </r>
  <r>
    <x v="132"/>
    <n v="80"/>
    <m/>
    <s v="Horror"/>
    <s v="Thriller"/>
    <m/>
    <m/>
    <m/>
    <m/>
    <m/>
    <m/>
    <s v="The Dark Hours "/>
    <s v="English"/>
    <s v="Canada"/>
    <n v="500000"/>
    <x v="12"/>
  </r>
  <r>
    <x v="133"/>
    <n v="90"/>
    <n v="10494494"/>
    <s v="Action"/>
    <s v="Crime"/>
    <s v="Thriller"/>
    <m/>
    <m/>
    <m/>
    <m/>
    <m/>
    <s v="Getaway "/>
    <s v="English"/>
    <s v="USA"/>
    <n v="18000000"/>
    <x v="45"/>
  </r>
  <r>
    <x v="134"/>
    <n v="90"/>
    <n v="1602466"/>
    <s v="Action"/>
    <s v="Drama"/>
    <s v="Romance"/>
    <s v="Thriller"/>
    <m/>
    <m/>
    <m/>
    <m/>
    <s v="Kites "/>
    <s v="English"/>
    <s v="India"/>
    <n v="600000000"/>
    <x v="25"/>
  </r>
  <r>
    <x v="135"/>
    <n v="90"/>
    <n v="165230261"/>
    <s v="Action"/>
    <s v="Adventure"/>
    <s v="Animation"/>
    <s v="Comedy"/>
    <s v="Family"/>
    <m/>
    <m/>
    <m/>
    <s v="Kung Fu Panda 2 "/>
    <s v="English"/>
    <s v="USA"/>
    <n v="150000000"/>
    <x v="9"/>
  </r>
  <r>
    <x v="136"/>
    <n v="80"/>
    <m/>
    <s v="Horror"/>
    <s v="Mystery"/>
    <m/>
    <m/>
    <m/>
    <m/>
    <m/>
    <m/>
    <s v="The Torture Chamber of Dr. Sadism "/>
    <s v="German"/>
    <s v="West Germany"/>
    <m/>
    <x v="25"/>
  </r>
  <r>
    <x v="137"/>
    <n v="90"/>
    <n v="81517441"/>
    <s v="Action"/>
    <s v="Crime"/>
    <s v="Drama"/>
    <s v="Thriller"/>
    <m/>
    <m/>
    <m/>
    <m/>
    <s v="Payback "/>
    <s v="English"/>
    <s v="USA"/>
    <n v="50000000"/>
    <x v="23"/>
  </r>
  <r>
    <x v="138"/>
    <n v="80"/>
    <m/>
    <s v="Adventure"/>
    <s v="Animation"/>
    <s v="Comedy"/>
    <m/>
    <m/>
    <m/>
    <m/>
    <m/>
    <s v="The True Story of Puss'N Boots "/>
    <s v="English"/>
    <s v="France"/>
    <n v="25000000"/>
    <x v="32"/>
  </r>
  <r>
    <x v="139"/>
    <n v="90"/>
    <n v="149234747"/>
    <s v="Action"/>
    <s v="Adventure"/>
    <s v="Animation"/>
    <s v="Comedy"/>
    <s v="Family"/>
    <s v="Fantasy"/>
    <m/>
    <m/>
    <s v="Puss in Boots "/>
    <s v="English"/>
    <s v="USA"/>
    <n v="130000000"/>
    <x v="6"/>
  </r>
  <r>
    <x v="140"/>
    <n v="90"/>
    <n v="226138454"/>
    <s v="Action"/>
    <s v="Comedy"/>
    <s v="Crime"/>
    <s v="Thriller"/>
    <m/>
    <m/>
    <m/>
    <m/>
    <s v="Rush Hour 2 "/>
    <s v="English"/>
    <s v="USA"/>
    <n v="90000000"/>
    <x v="10"/>
  </r>
  <r>
    <x v="141"/>
    <n v="90"/>
    <n v="1310270"/>
    <s v="Action"/>
    <s v="Adventure"/>
    <s v="Drama"/>
    <s v="War"/>
    <m/>
    <m/>
    <m/>
    <m/>
    <s v="Saints and Soldiers "/>
    <s v="English"/>
    <s v="USA"/>
    <n v="780000"/>
    <x v="4"/>
  </r>
  <r>
    <x v="142"/>
    <n v="90"/>
    <n v="882290"/>
    <s v="Action"/>
    <s v="Sci-Fi"/>
    <s v="Sport"/>
    <m/>
    <m/>
    <m/>
    <m/>
    <m/>
    <s v="The Blood of Heroes "/>
    <s v="English"/>
    <s v="Australia"/>
    <n v="10000000"/>
    <x v="26"/>
  </r>
  <r>
    <x v="143"/>
    <n v="90"/>
    <n v="28399192"/>
    <s v="Action"/>
    <s v="Adventure"/>
    <s v="Comedy"/>
    <s v="Family"/>
    <m/>
    <m/>
    <m/>
    <m/>
    <s v="The Crocodile Hunter: Collision Course "/>
    <s v="English"/>
    <s v="Australia"/>
    <n v="13000000"/>
    <x v="53"/>
  </r>
  <r>
    <x v="144"/>
    <n v="90"/>
    <n v="23159305"/>
    <s v="Action"/>
    <s v="Adventure"/>
    <s v="Animation"/>
    <s v="Comedy"/>
    <s v="Drama"/>
    <s v="Family"/>
    <s v="Sci-Fi"/>
    <m/>
    <s v="The Iron Giant "/>
    <s v="English"/>
    <s v="USA"/>
    <n v="70000000"/>
    <x v="58"/>
  </r>
  <r>
    <x v="145"/>
    <n v="91"/>
    <n v="14294842"/>
    <s v="Action"/>
    <s v="Crime"/>
    <s v="Sci-Fi"/>
    <s v="Thriller"/>
    <m/>
    <m/>
    <m/>
    <m/>
    <s v="Ballistic: Ecks vs. Sever "/>
    <s v="English"/>
    <s v="USA"/>
    <n v="70000000"/>
    <x v="57"/>
  </r>
  <r>
    <x v="44"/>
    <n v="91"/>
    <n v="8104069"/>
    <s v="Action"/>
    <s v="Comedy"/>
    <s v="Crime"/>
    <m/>
    <m/>
    <m/>
    <m/>
    <m/>
    <s v="Code Name: The Cleaner "/>
    <s v="English"/>
    <s v="USA"/>
    <n v="20000000"/>
    <x v="40"/>
  </r>
  <r>
    <x v="146"/>
    <n v="81"/>
    <m/>
    <s v="Action"/>
    <s v="Drama"/>
    <s v="Sci-Fi"/>
    <s v="Thriller"/>
    <m/>
    <m/>
    <m/>
    <m/>
    <s v="Echo Dr. "/>
    <s v="English"/>
    <s v="USA"/>
    <n v="100000"/>
    <x v="57"/>
  </r>
  <r>
    <x v="147"/>
    <n v="91"/>
    <n v="96793"/>
    <s v="Action"/>
    <s v="Comedy"/>
    <s v="Romance"/>
    <m/>
    <m/>
    <m/>
    <m/>
    <m/>
    <s v="D.E.B.S. "/>
    <s v="English"/>
    <s v="USA"/>
    <n v="3500000"/>
    <x v="35"/>
  </r>
  <r>
    <x v="148"/>
    <n v="81"/>
    <m/>
    <s v="Drama"/>
    <s v="Horror"/>
    <s v="Mystery"/>
    <s v="Sci-Fi"/>
    <m/>
    <m/>
    <m/>
    <m/>
    <s v="Evolution "/>
    <s v="French"/>
    <s v="France"/>
    <m/>
    <x v="55"/>
  </r>
  <r>
    <x v="149"/>
    <n v="91"/>
    <n v="10076136"/>
    <s v="Action"/>
    <s v="Comedy"/>
    <s v="Thriller"/>
    <m/>
    <m/>
    <m/>
    <m/>
    <m/>
    <s v="Knock Off "/>
    <s v="English"/>
    <s v="Aruba"/>
    <n v="35000000"/>
    <x v="47"/>
  </r>
  <r>
    <x v="150"/>
    <n v="91"/>
    <n v="336029560"/>
    <s v="Action"/>
    <s v="Animation"/>
    <s v="Comedy"/>
    <s v="Family"/>
    <s v="Sci-Fi"/>
    <m/>
    <m/>
    <m/>
    <s v="Minions "/>
    <s v="English"/>
    <s v="USA"/>
    <n v="74000000"/>
    <x v="55"/>
  </r>
  <r>
    <x v="151"/>
    <n v="91"/>
    <n v="26404753"/>
    <s v="Action"/>
    <s v="Comedy"/>
    <s v="Crime"/>
    <s v="Romance"/>
    <s v="Thriller"/>
    <m/>
    <m/>
    <m/>
    <s v="One for the Money "/>
    <s v="English"/>
    <s v="USA"/>
    <n v="40000000"/>
    <x v="35"/>
  </r>
  <r>
    <x v="152"/>
    <n v="91"/>
    <n v="20819129"/>
    <s v="Action"/>
    <s v="Comedy"/>
    <s v="Crime"/>
    <m/>
    <m/>
    <m/>
    <m/>
    <m/>
    <s v="Paul Blart: Mall Cop "/>
    <s v="English"/>
    <s v="USA"/>
    <n v="26000000"/>
    <x v="1"/>
  </r>
  <r>
    <x v="153"/>
    <n v="81"/>
    <m/>
    <s v="Horror"/>
    <m/>
    <m/>
    <m/>
    <m/>
    <m/>
    <m/>
    <m/>
    <s v="No Vacancy "/>
    <s v="English"/>
    <s v="USA"/>
    <n v="4000000"/>
    <x v="42"/>
  </r>
  <r>
    <x v="154"/>
    <n v="91"/>
    <n v="20275446"/>
    <s v="Action"/>
    <s v="Crime"/>
    <s v="Thriller"/>
    <m/>
    <m/>
    <m/>
    <m/>
    <m/>
    <s v="Premium Rush "/>
    <s v="English"/>
    <s v="USA"/>
    <n v="35000000"/>
    <x v="26"/>
  </r>
  <r>
    <x v="140"/>
    <n v="91"/>
    <n v="140080850"/>
    <s v="Action"/>
    <s v="Comedy"/>
    <s v="Crime"/>
    <s v="Thriller"/>
    <m/>
    <m/>
    <m/>
    <m/>
    <s v="Rush Hour 3 "/>
    <s v="English"/>
    <s v="USA"/>
    <n v="140000000"/>
    <x v="3"/>
  </r>
  <r>
    <x v="155"/>
    <n v="91"/>
    <n v="124494"/>
    <s v="Action"/>
    <s v="Adventure"/>
    <s v="Comedy"/>
    <s v="Drama"/>
    <s v="Music"/>
    <s v="Sci-Fi"/>
    <m/>
    <m/>
    <s v="Six-String Samurai "/>
    <s v="English"/>
    <s v="USA"/>
    <n v="2000000"/>
    <x v="6"/>
  </r>
  <r>
    <x v="156"/>
    <n v="81"/>
    <m/>
    <s v="Drama"/>
    <s v="Horror"/>
    <s v="Mystery"/>
    <s v="Thriller"/>
    <m/>
    <m/>
    <m/>
    <m/>
    <s v="Roadside "/>
    <s v="English"/>
    <s v="USA"/>
    <m/>
    <x v="38"/>
  </r>
  <r>
    <x v="157"/>
    <n v="91"/>
    <n v="27052167"/>
    <s v="Action"/>
    <s v="Comedy"/>
    <s v="Crime"/>
    <s v="Thriller"/>
    <m/>
    <m/>
    <m/>
    <m/>
    <s v="The Big Hit "/>
    <s v="English"/>
    <s v="USA"/>
    <n v="13000000"/>
    <x v="12"/>
  </r>
  <r>
    <x v="158"/>
    <n v="91"/>
    <n v="20400913"/>
    <s v="Action"/>
    <s v="Comedy"/>
    <s v="Crime"/>
    <s v="Drama"/>
    <s v="Thriller"/>
    <m/>
    <m/>
    <m/>
    <s v="The Glimmer Man "/>
    <s v="English"/>
    <s v="USA"/>
    <n v="45000000"/>
    <x v="35"/>
  </r>
  <r>
    <x v="127"/>
    <n v="92"/>
    <n v="1550000"/>
    <s v="Action"/>
    <s v="Adventure"/>
    <s v="Fantasy"/>
    <s v="Horror"/>
    <m/>
    <m/>
    <m/>
    <m/>
    <s v="BloodRayne "/>
    <s v="English"/>
    <s v="USA"/>
    <n v="25000000"/>
    <x v="32"/>
  </r>
  <r>
    <x v="159"/>
    <n v="92"/>
    <n v="11806119"/>
    <s v="Action"/>
    <s v="Biography"/>
    <s v="Drama"/>
    <s v="Sport"/>
    <m/>
    <m/>
    <m/>
    <m/>
    <s v="Bloodsport "/>
    <s v="English"/>
    <s v="USA"/>
    <n v="1100000"/>
    <x v="4"/>
  </r>
  <r>
    <x v="160"/>
    <n v="92"/>
    <n v="9483821"/>
    <s v="Action"/>
    <s v="Thriller"/>
    <m/>
    <m/>
    <m/>
    <m/>
    <m/>
    <m/>
    <s v="Bullet to the Head "/>
    <s v="English"/>
    <s v="USA"/>
    <n v="55000000"/>
    <x v="50"/>
  </r>
  <r>
    <x v="161"/>
    <n v="92"/>
    <n v="55942830"/>
    <s v="Action"/>
    <s v="Drama"/>
    <s v="Fantasy"/>
    <s v="Horror"/>
    <s v="War"/>
    <m/>
    <m/>
    <m/>
    <s v="Dracula Untold "/>
    <s v="English"/>
    <s v="USA"/>
    <n v="70000000"/>
    <x v="46"/>
  </r>
  <r>
    <x v="162"/>
    <n v="92"/>
    <n v="131920333"/>
    <s v="Action"/>
    <s v="Adventure"/>
    <s v="Sci-Fi"/>
    <s v="Thriller"/>
    <m/>
    <m/>
    <m/>
    <m/>
    <s v="Fantastic 4: Rise of the Silver Surfer "/>
    <s v="English"/>
    <s v="USA"/>
    <n v="130000000"/>
    <x v="39"/>
  </r>
  <r>
    <x v="163"/>
    <n v="92"/>
    <n v="1400000"/>
    <s v="Action"/>
    <s v="Drama"/>
    <s v="Horror"/>
    <s v="Thriller"/>
    <m/>
    <m/>
    <m/>
    <m/>
    <s v="From a Whisper to a Scream "/>
    <s v="English"/>
    <s v="USA"/>
    <n v="1100000"/>
    <x v="19"/>
  </r>
  <r>
    <x v="47"/>
    <n v="92"/>
    <n v="23324666"/>
    <s v="Action"/>
    <s v="Thriller"/>
    <m/>
    <m/>
    <m/>
    <m/>
    <m/>
    <m/>
    <s v="From Paris with Love "/>
    <s v="English"/>
    <s v="France"/>
    <n v="52000000"/>
    <x v="26"/>
  </r>
  <r>
    <x v="164"/>
    <n v="81"/>
    <m/>
    <s v="Biography"/>
    <s v="Documentary"/>
    <m/>
    <m/>
    <m/>
    <m/>
    <m/>
    <m/>
    <s v="The Image Revolution "/>
    <s v="English"/>
    <s v="USA"/>
    <n v="50000"/>
    <x v="18"/>
  </r>
  <r>
    <x v="165"/>
    <n v="92"/>
    <n v="105263257"/>
    <s v="Action"/>
    <s v="Adventure"/>
    <s v="Comedy"/>
    <s v="Family"/>
    <s v="Romance"/>
    <m/>
    <m/>
    <m/>
    <s v="George of the Jungle "/>
    <s v="English"/>
    <s v="USA"/>
    <n v="55000000"/>
    <x v="53"/>
  </r>
  <r>
    <x v="166"/>
    <n v="92"/>
    <n v="19059018"/>
    <s v="Action"/>
    <s v="Fantasy"/>
    <s v="Sci-Fi"/>
    <s v="Thriller"/>
    <m/>
    <m/>
    <m/>
    <m/>
    <s v="I, Frankenstein "/>
    <s v="English"/>
    <s v="Australia"/>
    <n v="65000000"/>
    <x v="52"/>
  </r>
  <r>
    <x v="167"/>
    <n v="81"/>
    <m/>
    <s v="Adventure"/>
    <s v="Drama"/>
    <s v="Western"/>
    <m/>
    <m/>
    <m/>
    <m/>
    <m/>
    <s v="The Timber "/>
    <s v="English"/>
    <s v="USA"/>
    <n v="2100000"/>
    <x v="41"/>
  </r>
  <r>
    <x v="168"/>
    <n v="81"/>
    <m/>
    <s v="Documentary"/>
    <m/>
    <m/>
    <m/>
    <m/>
    <m/>
    <m/>
    <m/>
    <s v="To Be Frank, Sinatra at 100 "/>
    <s v="English"/>
    <s v="UK"/>
    <n v="2000000"/>
    <x v="18"/>
  </r>
  <r>
    <x v="169"/>
    <n v="92"/>
    <n v="181166115"/>
    <s v="Action"/>
    <s v="Adventure"/>
    <s v="Sci-Fi"/>
    <s v="Thriller"/>
    <m/>
    <m/>
    <m/>
    <m/>
    <s v="Jurassic Park III "/>
    <s v="English"/>
    <s v="USA"/>
    <n v="93000000"/>
    <x v="19"/>
  </r>
  <r>
    <x v="170"/>
    <n v="92"/>
    <n v="215395021"/>
    <s v="Action"/>
    <s v="Adventure"/>
    <s v="Animation"/>
    <s v="Comedy"/>
    <s v="Family"/>
    <m/>
    <m/>
    <m/>
    <s v="Kung Fu Panda "/>
    <s v="English"/>
    <s v="USA"/>
    <n v="130000000"/>
    <x v="16"/>
  </r>
  <r>
    <x v="171"/>
    <n v="92"/>
    <n v="3060858"/>
    <s v="Action"/>
    <s v="Drama"/>
    <s v="Thriller"/>
    <m/>
    <m/>
    <m/>
    <m/>
    <m/>
    <s v="Malone "/>
    <s v="English"/>
    <s v="USA"/>
    <n v="10000000"/>
    <x v="39"/>
  </r>
  <r>
    <x v="172"/>
    <n v="92"/>
    <n v="21088568"/>
    <s v="Action"/>
    <s v="Fantasy"/>
    <s v="Horror"/>
    <s v="Thriller"/>
    <m/>
    <m/>
    <m/>
    <m/>
    <s v="Tales from the Crypt: Demon Knight "/>
    <s v="English"/>
    <s v="USA"/>
    <n v="13000000"/>
    <x v="6"/>
  </r>
  <r>
    <x v="173"/>
    <n v="82"/>
    <m/>
    <s v="Thriller"/>
    <m/>
    <m/>
    <m/>
    <m/>
    <m/>
    <m/>
    <m/>
    <s v="AWOL-72 "/>
    <s v="English"/>
    <s v="USA"/>
    <n v="3000000"/>
    <x v="36"/>
  </r>
  <r>
    <x v="174"/>
    <n v="82"/>
    <m/>
    <s v="Comedy"/>
    <m/>
    <m/>
    <m/>
    <m/>
    <m/>
    <m/>
    <m/>
    <s v="Bananas "/>
    <s v="English"/>
    <s v="USA"/>
    <n v="2000000"/>
    <x v="23"/>
  </r>
  <r>
    <x v="175"/>
    <n v="92"/>
    <n v="18843314"/>
    <s v="Action"/>
    <s v="Drama"/>
    <s v="Thriller"/>
    <m/>
    <m/>
    <m/>
    <m/>
    <m/>
    <s v="The Marine "/>
    <s v="English"/>
    <s v="USA"/>
    <n v="20000000"/>
    <x v="33"/>
  </r>
  <r>
    <x v="90"/>
    <n v="92"/>
    <n v="25296447"/>
    <s v="Action"/>
    <s v="Crime"/>
    <s v="Thriller"/>
    <m/>
    <m/>
    <m/>
    <m/>
    <m/>
    <s v="The Transporter "/>
    <s v="English"/>
    <s v="France"/>
    <n v="21000000"/>
    <x v="4"/>
  </r>
  <r>
    <x v="176"/>
    <n v="82"/>
    <m/>
    <s v="Drama"/>
    <s v="Romance"/>
    <s v="War"/>
    <m/>
    <m/>
    <m/>
    <m/>
    <m/>
    <s v="Casablanca "/>
    <s v="English"/>
    <s v="USA"/>
    <n v="950000"/>
    <x v="29"/>
  </r>
  <r>
    <x v="177"/>
    <n v="92"/>
    <n v="50024083"/>
    <s v="Action"/>
    <s v="Thriller"/>
    <m/>
    <m/>
    <m/>
    <m/>
    <m/>
    <m/>
    <s v="Under Siege 2: Dark Territory "/>
    <s v="English"/>
    <s v="USA"/>
    <n v="60000000"/>
    <x v="53"/>
  </r>
  <r>
    <x v="178"/>
    <n v="82"/>
    <m/>
    <s v="Action"/>
    <m/>
    <m/>
    <m/>
    <m/>
    <m/>
    <m/>
    <m/>
    <s v="Diamond Ruff "/>
    <s v="English"/>
    <s v="USA"/>
    <n v="500000"/>
    <x v="37"/>
  </r>
  <r>
    <x v="179"/>
    <n v="92"/>
    <n v="45802315"/>
    <s v="Action"/>
    <s v="Adventure"/>
    <s v="Fantasy"/>
    <s v="Sci-Fi"/>
    <s v="Thriller"/>
    <m/>
    <m/>
    <m/>
    <s v="Underworld: Rise of the Lycans "/>
    <s v="English"/>
    <s v="USA"/>
    <n v="35000000"/>
    <x v="10"/>
  </r>
  <r>
    <x v="180"/>
    <n v="93"/>
    <n v="11784000"/>
    <s v="Action"/>
    <s v="Comedy"/>
    <s v="Family"/>
    <m/>
    <m/>
    <m/>
    <m/>
    <m/>
    <s v="3 Ninjas Kick Back "/>
    <s v="English"/>
    <s v="USA"/>
    <n v="20000000"/>
    <x v="37"/>
  </r>
  <r>
    <x v="181"/>
    <n v="93"/>
    <n v="25857987"/>
    <s v="Action"/>
    <s v="Sci-Fi"/>
    <m/>
    <m/>
    <m/>
    <m/>
    <m/>
    <m/>
    <s v="Æon Flux "/>
    <s v="English"/>
    <s v="USA"/>
    <n v="62000000"/>
    <x v="41"/>
  </r>
  <r>
    <x v="182"/>
    <n v="82"/>
    <m/>
    <s v="Family"/>
    <m/>
    <m/>
    <m/>
    <m/>
    <m/>
    <m/>
    <m/>
    <s v="Dude, Where's My Dog?! "/>
    <s v="English"/>
    <s v="USA"/>
    <n v="20000"/>
    <x v="59"/>
  </r>
  <r>
    <x v="183"/>
    <n v="93"/>
    <n v="652526"/>
    <s v="Action"/>
    <s v="Adventure"/>
    <s v="Family"/>
    <s v="Thriller"/>
    <m/>
    <m/>
    <m/>
    <m/>
    <s v="Alex Rider: Operation Stormbreaker "/>
    <s v="English"/>
    <s v="Germany"/>
    <n v="40000000"/>
    <x v="52"/>
  </r>
  <r>
    <x v="44"/>
    <n v="93"/>
    <n v="68208190"/>
    <s v="Action"/>
    <s v="Comedy"/>
    <s v="Crime"/>
    <s v="Thriller"/>
    <m/>
    <m/>
    <m/>
    <m/>
    <s v="Blue Streak "/>
    <s v="English"/>
    <s v="USA"/>
    <n v="65000000"/>
    <x v="46"/>
  </r>
  <r>
    <x v="125"/>
    <n v="93"/>
    <n v="50129186"/>
    <s v="Action"/>
    <s v="Crime"/>
    <s v="Drama"/>
    <s v="Mystery"/>
    <s v="Thriller"/>
    <m/>
    <m/>
    <m/>
    <s v="Breakdown "/>
    <s v="English"/>
    <s v="USA"/>
    <n v="36000000"/>
    <x v="24"/>
  </r>
  <r>
    <x v="184"/>
    <n v="82"/>
    <n v="3826455"/>
    <s v="Drama"/>
    <m/>
    <m/>
    <m/>
    <m/>
    <m/>
    <m/>
    <m/>
    <s v="Ida "/>
    <s v="Polish"/>
    <s v="Poland"/>
    <m/>
    <x v="18"/>
  </r>
  <r>
    <x v="185"/>
    <n v="93"/>
    <n v="27829874"/>
    <s v="Action"/>
    <s v="Crime"/>
    <s v="Thriller"/>
    <m/>
    <m/>
    <m/>
    <m/>
    <m/>
    <s v="Crank "/>
    <s v="English"/>
    <s v="USA"/>
    <n v="12000000"/>
    <x v="14"/>
  </r>
  <r>
    <x v="186"/>
    <n v="93"/>
    <n v="4835968"/>
    <s v="Action"/>
    <s v="Adventure"/>
    <s v="Thriller"/>
    <m/>
    <m/>
    <m/>
    <m/>
    <m/>
    <s v="Extreme Ops "/>
    <s v="English"/>
    <s v="UK"/>
    <n v="40000000"/>
    <x v="40"/>
  </r>
  <r>
    <x v="187"/>
    <n v="93"/>
    <n v="5204007"/>
    <s v="Action"/>
    <s v="Comedy"/>
    <s v="Crime"/>
    <s v="Thriller"/>
    <m/>
    <m/>
    <m/>
    <m/>
    <s v="Formula 51 "/>
    <s v="English"/>
    <s v="UK"/>
    <n v="28000000"/>
    <x v="46"/>
  </r>
  <r>
    <x v="188"/>
    <n v="82"/>
    <m/>
    <s v="Comedy"/>
    <s v="Crime"/>
    <m/>
    <m/>
    <m/>
    <m/>
    <m/>
    <m/>
    <s v="Let's Kill Ward's Wife "/>
    <s v="English"/>
    <s v="USA"/>
    <n v="5000000"/>
    <x v="53"/>
  </r>
  <r>
    <x v="189"/>
    <n v="82"/>
    <m/>
    <s v="Sci-Fi"/>
    <m/>
    <m/>
    <m/>
    <m/>
    <m/>
    <m/>
    <m/>
    <s v="Mutant World "/>
    <s v="English"/>
    <s v="Canada"/>
    <n v="1500000"/>
    <x v="60"/>
  </r>
  <r>
    <x v="190"/>
    <n v="93"/>
    <n v="18934858"/>
    <s v="Action"/>
    <s v="Thriller"/>
    <m/>
    <m/>
    <m/>
    <m/>
    <m/>
    <m/>
    <s v="Haywire "/>
    <s v="English"/>
    <s v="Ireland"/>
    <n v="23000000"/>
    <x v="27"/>
  </r>
  <r>
    <x v="191"/>
    <n v="93"/>
    <n v="101702060"/>
    <s v="Action"/>
    <s v="Adventure"/>
    <s v="Family"/>
    <s v="Fantasy"/>
    <s v="Sci-Fi"/>
    <m/>
    <m/>
    <m/>
    <s v="Journey to the Center of the Earth "/>
    <s v="English"/>
    <s v="USA"/>
    <n v="45000000"/>
    <x v="27"/>
  </r>
  <r>
    <x v="192"/>
    <n v="82"/>
    <m/>
    <s v="Comedy"/>
    <s v="Horror"/>
    <s v="Thriller"/>
    <m/>
    <m/>
    <m/>
    <m/>
    <m/>
    <s v="Sanctuary; Quite a Conundrum "/>
    <s v="English"/>
    <s v="USA"/>
    <n v="200000"/>
    <x v="53"/>
  </r>
  <r>
    <x v="47"/>
    <n v="93"/>
    <n v="145000989"/>
    <s v="Action"/>
    <s v="Thriller"/>
    <m/>
    <m/>
    <m/>
    <m/>
    <m/>
    <m/>
    <s v="Taken "/>
    <s v="English"/>
    <s v="France"/>
    <n v="25000000"/>
    <x v="13"/>
  </r>
  <r>
    <x v="17"/>
    <n v="93"/>
    <n v="39177541"/>
    <s v="Action"/>
    <s v="Adventure"/>
    <s v="Family"/>
    <s v="Fantasy"/>
    <m/>
    <m/>
    <m/>
    <m/>
    <s v="The Adventures of Sharkboy and Lavagirl 3-D "/>
    <s v="English"/>
    <s v="USA"/>
    <n v="50000000"/>
    <x v="21"/>
  </r>
  <r>
    <x v="105"/>
    <n v="82"/>
    <m/>
    <s v="Comedy"/>
    <m/>
    <m/>
    <m/>
    <m/>
    <m/>
    <m/>
    <m/>
    <s v="The 41-Year-Old Virgin Who Knocked Up Sarah Marshall and Felt Superbad About It "/>
    <s v="English"/>
    <s v="USA"/>
    <n v="1300000"/>
    <x v="61"/>
  </r>
  <r>
    <x v="193"/>
    <n v="93"/>
    <n v="3749061"/>
    <s v="Action"/>
    <s v="Thriller"/>
    <m/>
    <m/>
    <m/>
    <m/>
    <m/>
    <m/>
    <s v="The Cold Light of Day "/>
    <s v="English"/>
    <s v="USA"/>
    <n v="20000000"/>
    <x v="54"/>
  </r>
  <r>
    <x v="194"/>
    <n v="93"/>
    <n v="29113588"/>
    <s v="Action"/>
    <s v="Crime"/>
    <s v="Thriller"/>
    <m/>
    <m/>
    <m/>
    <m/>
    <m/>
    <s v="The Mechanic "/>
    <s v="English"/>
    <s v="USA"/>
    <n v="40000000"/>
    <x v="10"/>
  </r>
  <r>
    <x v="195"/>
    <n v="93"/>
    <n v="32055248"/>
    <s v="Action"/>
    <s v="Adventure"/>
    <s v="Crime"/>
    <s v="Fantasy"/>
    <s v="Mystery"/>
    <s v="Thriller"/>
    <m/>
    <m/>
    <s v="The Shadow "/>
    <s v="English"/>
    <s v="USA"/>
    <n v="25000000"/>
    <x v="25"/>
  </r>
  <r>
    <x v="196"/>
    <n v="93"/>
    <n v="3500000"/>
    <s v="Action"/>
    <s v="Horror"/>
    <s v="Romance"/>
    <s v="Sci-Fi"/>
    <s v="Thriller"/>
    <m/>
    <m/>
    <m/>
    <s v="The Wraith "/>
    <s v="English"/>
    <s v="USA"/>
    <n v="2700000"/>
    <x v="19"/>
  </r>
  <r>
    <x v="44"/>
    <n v="94"/>
    <n v="13264986"/>
    <s v="Action"/>
    <s v="Western"/>
    <m/>
    <m/>
    <m/>
    <m/>
    <m/>
    <m/>
    <s v="American Outlaws "/>
    <s v="English"/>
    <s v="USA"/>
    <n v="35000000"/>
    <x v="25"/>
  </r>
  <r>
    <x v="197"/>
    <n v="94"/>
    <n v="19548064"/>
    <s v="Action"/>
    <s v="Animation"/>
    <s v="Comedy"/>
    <s v="Family"/>
    <s v="Sci-Fi"/>
    <m/>
    <m/>
    <m/>
    <s v="Astro Boy "/>
    <s v="English"/>
    <s v="Hong Kong"/>
    <n v="65000000"/>
    <x v="46"/>
  </r>
  <r>
    <x v="198"/>
    <n v="82"/>
    <n v="7557877"/>
    <s v="Comedy"/>
    <s v="Crime"/>
    <m/>
    <m/>
    <m/>
    <m/>
    <m/>
    <m/>
    <s v="The Jerky Boys "/>
    <s v="English"/>
    <s v="USA"/>
    <m/>
    <x v="56"/>
  </r>
  <r>
    <x v="199"/>
    <n v="94"/>
    <n v="213079163"/>
    <s v="Action"/>
    <s v="Comedy"/>
    <s v="Crime"/>
    <m/>
    <m/>
    <m/>
    <m/>
    <m/>
    <s v="Austin Powers in Goldmember "/>
    <s v="English"/>
    <s v="USA"/>
    <n v="63000000"/>
    <x v="3"/>
  </r>
  <r>
    <x v="200"/>
    <n v="94"/>
    <n v="32003620"/>
    <s v="Action"/>
    <s v="Crime"/>
    <s v="Thriller"/>
    <m/>
    <m/>
    <m/>
    <m/>
    <m/>
    <s v="Cellular "/>
    <s v="English"/>
    <s v="USA"/>
    <n v="25000000"/>
    <x v="26"/>
  </r>
  <r>
    <x v="201"/>
    <n v="94"/>
    <n v="125305545"/>
    <s v="Action"/>
    <s v="Adventure"/>
    <s v="Comedy"/>
    <s v="Crime"/>
    <s v="Thriller"/>
    <m/>
    <m/>
    <m/>
    <s v="Charlie's Angels "/>
    <s v="English"/>
    <s v="USA"/>
    <n v="92000000"/>
    <x v="41"/>
  </r>
  <r>
    <x v="202"/>
    <n v="94"/>
    <n v="36985501"/>
    <s v="Action"/>
    <s v="Adventure"/>
    <s v="Comedy"/>
    <s v="Sci-Fi"/>
    <s v="Thriller"/>
    <m/>
    <m/>
    <m/>
    <s v="Clockstoppers "/>
    <s v="English"/>
    <s v="USA"/>
    <n v="26000000"/>
    <x v="1"/>
  </r>
  <r>
    <x v="203"/>
    <n v="94"/>
    <n v="39687528"/>
    <s v="Action"/>
    <s v="Crime"/>
    <s v="Drama"/>
    <s v="Thriller"/>
    <m/>
    <m/>
    <m/>
    <m/>
    <s v="Hitman "/>
    <s v="English"/>
    <s v="France"/>
    <n v="24000000"/>
    <x v="46"/>
  </r>
  <r>
    <x v="204"/>
    <n v="94"/>
    <n v="196573705"/>
    <s v="Action"/>
    <s v="Adventure"/>
    <s v="Animation"/>
    <s v="Comedy"/>
    <s v="Family"/>
    <m/>
    <m/>
    <m/>
    <s v="Ice Age: Dawn of the Dinosaurs "/>
    <s v="English"/>
    <s v="USA"/>
    <n v="90000000"/>
    <x v="14"/>
  </r>
  <r>
    <x v="34"/>
    <n v="94"/>
    <n v="103812241"/>
    <s v="Action"/>
    <s v="Adventure"/>
    <s v="Comedy"/>
    <s v="Family"/>
    <s v="Fantasy"/>
    <s v="Sci-Fi"/>
    <m/>
    <m/>
    <s v="Journey 2: The Mysterious Island "/>
    <s v="English"/>
    <s v="USA"/>
    <n v="79000000"/>
    <x v="27"/>
  </r>
  <r>
    <x v="205"/>
    <n v="83"/>
    <m/>
    <s v="Horror"/>
    <s v="Thriller"/>
    <m/>
    <m/>
    <m/>
    <m/>
    <m/>
    <m/>
    <s v="Black Rock "/>
    <s v="English"/>
    <s v="USA"/>
    <m/>
    <x v="33"/>
  </r>
  <r>
    <x v="206"/>
    <n v="83"/>
    <m/>
    <s v="Horror"/>
    <s v="Thriller"/>
    <m/>
    <m/>
    <m/>
    <m/>
    <m/>
    <m/>
    <s v="Demonic "/>
    <s v="English"/>
    <s v="USA"/>
    <n v="3000000"/>
    <x v="35"/>
  </r>
  <r>
    <x v="207"/>
    <n v="94"/>
    <n v="198332128"/>
    <s v="Action"/>
    <s v="Adventure"/>
    <s v="Animation"/>
    <s v="Comedy"/>
    <s v="Family"/>
    <s v="Sci-Fi"/>
    <m/>
    <m/>
    <s v="Monsters vs. Aliens "/>
    <s v="English"/>
    <s v="USA"/>
    <n v="175000000"/>
    <x v="26"/>
  </r>
  <r>
    <x v="208"/>
    <n v="94"/>
    <n v="22189039"/>
    <s v="Action"/>
    <s v="Crime"/>
    <s v="Drama"/>
    <s v="Romance"/>
    <s v="Thriller"/>
    <m/>
    <m/>
    <m/>
    <s v="Nowhere to Run "/>
    <s v="English"/>
    <s v="USA"/>
    <n v="15000000"/>
    <x v="41"/>
  </r>
  <r>
    <x v="209"/>
    <n v="94"/>
    <n v="71038190"/>
    <s v="Action"/>
    <s v="Comedy"/>
    <s v="Crime"/>
    <m/>
    <m/>
    <m/>
    <m/>
    <m/>
    <s v="Paul Blart: Mall Cop 2 "/>
    <s v="English"/>
    <s v="USA"/>
    <n v="30000000"/>
    <x v="45"/>
  </r>
  <r>
    <x v="210"/>
    <n v="83"/>
    <m/>
    <s v="Documentary"/>
    <s v="News"/>
    <m/>
    <m/>
    <m/>
    <m/>
    <m/>
    <m/>
    <s v="Food Chains "/>
    <s v="English"/>
    <s v="USA"/>
    <n v="913000"/>
    <x v="23"/>
  </r>
  <r>
    <x v="195"/>
    <n v="94"/>
    <n v="50648679"/>
    <s v="Action"/>
    <s v="Horror"/>
    <s v="Sci-Fi"/>
    <s v="Thriller"/>
    <m/>
    <m/>
    <m/>
    <m/>
    <s v="Resident Evil: Extinction "/>
    <s v="English"/>
    <s v="France"/>
    <n v="45000000"/>
    <x v="46"/>
  </r>
  <r>
    <x v="211"/>
    <n v="83"/>
    <m/>
    <s v="Comedy"/>
    <m/>
    <m/>
    <m/>
    <m/>
    <m/>
    <m/>
    <m/>
    <s v="Julija in alfa Romeo "/>
    <s v="Slovenian"/>
    <s v="Slovenia"/>
    <n v="500000"/>
    <x v="55"/>
  </r>
  <r>
    <x v="212"/>
    <n v="83"/>
    <m/>
    <s v="Comedy"/>
    <m/>
    <m/>
    <m/>
    <m/>
    <m/>
    <m/>
    <m/>
    <s v="Little Big Top "/>
    <s v="English"/>
    <s v="USA"/>
    <n v="240000"/>
    <x v="26"/>
  </r>
  <r>
    <x v="213"/>
    <n v="83"/>
    <m/>
    <s v="Drama"/>
    <m/>
    <m/>
    <m/>
    <m/>
    <m/>
    <m/>
    <m/>
    <s v="Live-In Maid "/>
    <s v="Spanish"/>
    <s v="Argentina"/>
    <n v="800000"/>
    <x v="5"/>
  </r>
  <r>
    <x v="214"/>
    <n v="83"/>
    <n v="246574"/>
    <s v="Animation"/>
    <s v="Drama"/>
    <m/>
    <m/>
    <m/>
    <m/>
    <m/>
    <m/>
    <s v="My Dog Tulip "/>
    <s v="English"/>
    <s v="USA"/>
    <m/>
    <x v="24"/>
  </r>
  <r>
    <x v="215"/>
    <n v="94"/>
    <n v="17120019"/>
    <s v="Action"/>
    <s v="Crime"/>
    <s v="Thriller"/>
    <m/>
    <m/>
    <m/>
    <m/>
    <m/>
    <s v="Safe "/>
    <s v="English"/>
    <s v="USA"/>
    <n v="30000000"/>
    <x v="26"/>
  </r>
  <r>
    <x v="216"/>
    <n v="83"/>
    <m/>
    <s v="Crime"/>
    <s v="Drama"/>
    <s v="Horror"/>
    <s v="Mystery"/>
    <s v="Thriller"/>
    <m/>
    <m/>
    <m/>
    <s v="Nine Dead "/>
    <s v="English"/>
    <s v="USA"/>
    <n v="2000000"/>
    <x v="41"/>
  </r>
  <r>
    <x v="217"/>
    <n v="94"/>
    <n v="33357476"/>
    <s v="Action"/>
    <s v="Comedy"/>
    <s v="Crime"/>
    <s v="Family"/>
    <m/>
    <m/>
    <m/>
    <m/>
    <s v="See Spot Run "/>
    <s v="English"/>
    <s v="USA"/>
    <n v="35000000"/>
    <x v="53"/>
  </r>
  <r>
    <x v="218"/>
    <n v="94"/>
    <n v="79817937"/>
    <s v="Action"/>
    <s v="Adventure"/>
    <s v="Comedy"/>
    <s v="Fantasy"/>
    <s v="Mystery"/>
    <m/>
    <m/>
    <m/>
    <s v="The Golden Child "/>
    <s v="English"/>
    <s v="USA"/>
    <n v="25000000"/>
    <x v="19"/>
  </r>
  <r>
    <x v="219"/>
    <n v="94"/>
    <n v="34238611"/>
    <s v="Action"/>
    <s v="Crime"/>
    <s v="Drama"/>
    <s v="Thriller"/>
    <m/>
    <m/>
    <m/>
    <m/>
    <s v="The Hunted "/>
    <s v="English"/>
    <s v="USA"/>
    <n v="55000000"/>
    <x v="25"/>
  </r>
  <r>
    <x v="220"/>
    <n v="94"/>
    <n v="13801755"/>
    <s v="Action"/>
    <s v="Comedy"/>
    <s v="Crime"/>
    <s v="Thriller"/>
    <m/>
    <m/>
    <m/>
    <m/>
    <s v="The Man Who Knew Too Little "/>
    <s v="English"/>
    <s v="USA"/>
    <n v="20000000"/>
    <x v="10"/>
  </r>
  <r>
    <x v="221"/>
    <n v="83"/>
    <m/>
    <s v="Horror"/>
    <m/>
    <m/>
    <m/>
    <m/>
    <m/>
    <m/>
    <m/>
    <s v="Raymond Did It "/>
    <s v="English"/>
    <s v="USA"/>
    <n v="40000"/>
    <x v="59"/>
  </r>
  <r>
    <x v="222"/>
    <n v="94"/>
    <n v="24268828"/>
    <s v="Action"/>
    <s v="Comedy"/>
    <s v="Family"/>
    <m/>
    <m/>
    <m/>
    <m/>
    <m/>
    <s v="The Spy Next Door "/>
    <s v="English"/>
    <s v="USA"/>
    <n v="28000000"/>
    <x v="53"/>
  </r>
  <r>
    <x v="223"/>
    <n v="94"/>
    <n v="22751979"/>
    <s v="Action"/>
    <s v="Adventure"/>
    <s v="Animation"/>
    <s v="Family"/>
    <s v="Sci-Fi"/>
    <m/>
    <m/>
    <m/>
    <s v="Titan A.E. "/>
    <s v="English"/>
    <s v="USA"/>
    <n v="75000000"/>
    <x v="10"/>
  </r>
  <r>
    <x v="224"/>
    <n v="83"/>
    <m/>
    <s v="Horror"/>
    <m/>
    <m/>
    <m/>
    <m/>
    <m/>
    <m/>
    <m/>
    <s v="Snow White: A Deadly Summer "/>
    <s v="English"/>
    <s v="USA"/>
    <n v="1000000"/>
    <x v="62"/>
  </r>
  <r>
    <x v="225"/>
    <n v="94"/>
    <n v="18500966"/>
    <s v="Action"/>
    <s v="Horror"/>
    <s v="Sci-Fi"/>
    <s v="Thriller"/>
    <m/>
    <m/>
    <m/>
    <m/>
    <s v="Ultraviolet "/>
    <s v="English"/>
    <s v="USA"/>
    <n v="30000000"/>
    <x v="45"/>
  </r>
  <r>
    <x v="160"/>
    <n v="94"/>
    <n v="12398628"/>
    <s v="Action"/>
    <s v="Crime"/>
    <s v="Drama"/>
    <s v="Sport"/>
    <m/>
    <m/>
    <m/>
    <m/>
    <s v="Undisputed "/>
    <s v="English"/>
    <s v="USA"/>
    <n v="20000000"/>
    <x v="12"/>
  </r>
  <r>
    <x v="226"/>
    <n v="83"/>
    <n v="1429260"/>
    <s v="Drama"/>
    <s v="Romance"/>
    <m/>
    <m/>
    <m/>
    <m/>
    <m/>
    <m/>
    <s v="The Art of Getting By "/>
    <s v="English"/>
    <s v="USA"/>
    <m/>
    <x v="10"/>
  </r>
  <r>
    <x v="227"/>
    <n v="83"/>
    <m/>
    <s v="Drama"/>
    <s v="Family"/>
    <s v="Fantasy"/>
    <m/>
    <m/>
    <m/>
    <m/>
    <m/>
    <s v="The Blue Bird "/>
    <s v="English"/>
    <s v="USA"/>
    <m/>
    <x v="26"/>
  </r>
  <r>
    <x v="228"/>
    <n v="94"/>
    <n v="81525"/>
    <s v="Action"/>
    <s v="Comedy"/>
    <s v="Crime"/>
    <s v="Drama"/>
    <s v="Thriller"/>
    <m/>
    <m/>
    <m/>
    <s v="Wasabi "/>
    <s v="French"/>
    <s v="France"/>
    <n v="15300000"/>
    <x v="10"/>
  </r>
  <r>
    <x v="229"/>
    <n v="83"/>
    <m/>
    <s v="Crime"/>
    <s v="Drama"/>
    <s v="Thriller"/>
    <m/>
    <m/>
    <m/>
    <m/>
    <m/>
    <s v="The Dirties "/>
    <s v="English"/>
    <s v="Canada"/>
    <m/>
    <x v="6"/>
  </r>
  <r>
    <x v="230"/>
    <n v="83"/>
    <m/>
    <s v="Comedy"/>
    <m/>
    <m/>
    <m/>
    <m/>
    <m/>
    <m/>
    <m/>
    <s v="The Kentucky Fried Movie "/>
    <s v="English"/>
    <s v="USA"/>
    <n v="650000"/>
    <x v="26"/>
  </r>
  <r>
    <x v="71"/>
    <n v="95"/>
    <n v="25482931"/>
    <s v="Action"/>
    <s v="Comedy"/>
    <s v="Crime"/>
    <s v="Thriller"/>
    <m/>
    <m/>
    <m/>
    <m/>
    <s v="All About the Benjamins "/>
    <s v="English"/>
    <s v="USA"/>
    <n v="14000000"/>
    <x v="50"/>
  </r>
  <r>
    <x v="231"/>
    <n v="95"/>
    <n v="84037039"/>
    <s v="Action"/>
    <s v="Adventure"/>
    <s v="Animation"/>
    <s v="Family"/>
    <s v="Fantasy"/>
    <s v="Sci-Fi"/>
    <m/>
    <m/>
    <s v="Atlantis: The Lost Empire "/>
    <s v="English"/>
    <s v="USA"/>
    <n v="120000000"/>
    <x v="4"/>
  </r>
  <r>
    <x v="199"/>
    <n v="95"/>
    <n v="205399422"/>
    <s v="Action"/>
    <s v="Adventure"/>
    <s v="Comedy"/>
    <s v="Crime"/>
    <m/>
    <m/>
    <m/>
    <m/>
    <s v="Austin Powers: The Spy Who Shagged Me "/>
    <s v="English"/>
    <s v="USA"/>
    <n v="33000000"/>
    <x v="10"/>
  </r>
  <r>
    <x v="232"/>
    <n v="95"/>
    <n v="7009668"/>
    <s v="Action"/>
    <s v="Sport"/>
    <m/>
    <m/>
    <m/>
    <m/>
    <m/>
    <m/>
    <s v="Crossover "/>
    <s v="English"/>
    <s v="USA"/>
    <n v="5600000"/>
    <x v="63"/>
  </r>
  <r>
    <x v="233"/>
    <n v="83"/>
    <m/>
    <s v="Comedy"/>
    <m/>
    <m/>
    <m/>
    <m/>
    <m/>
    <m/>
    <m/>
    <s v="They Came Together "/>
    <s v="English"/>
    <s v="USA"/>
    <m/>
    <x v="41"/>
  </r>
  <r>
    <x v="234"/>
    <n v="83"/>
    <m/>
    <s v="Drama"/>
    <m/>
    <m/>
    <m/>
    <m/>
    <m/>
    <m/>
    <m/>
    <s v="This Is Martin Bonner "/>
    <s v="English"/>
    <s v="USA"/>
    <n v="42000"/>
    <x v="10"/>
  </r>
  <r>
    <x v="235"/>
    <n v="83"/>
    <m/>
    <s v="Horror"/>
    <m/>
    <m/>
    <m/>
    <m/>
    <m/>
    <m/>
    <m/>
    <s v="Tin Can Man "/>
    <s v="English"/>
    <s v="Ireland"/>
    <n v="10000"/>
    <x v="6"/>
  </r>
  <r>
    <x v="236"/>
    <n v="95"/>
    <n v="13401683"/>
    <s v="Action"/>
    <s v="Sci-Fi"/>
    <m/>
    <m/>
    <m/>
    <m/>
    <m/>
    <m/>
    <s v="Dredd "/>
    <s v="English"/>
    <s v="UK"/>
    <n v="35000000"/>
    <x v="23"/>
  </r>
  <r>
    <x v="237"/>
    <n v="95"/>
    <n v="6739141"/>
    <s v="Action"/>
    <s v="Crime"/>
    <s v="Sci-Fi"/>
    <s v="Thriller"/>
    <m/>
    <m/>
    <m/>
    <m/>
    <s v="Fortress "/>
    <s v="English"/>
    <s v="Australia"/>
    <n v="8000000"/>
    <x v="19"/>
  </r>
  <r>
    <x v="238"/>
    <n v="83"/>
    <m/>
    <s v="Adventure"/>
    <s v="Animation"/>
    <s v="Comedy"/>
    <s v="Family"/>
    <m/>
    <m/>
    <m/>
    <m/>
    <s v="Zambezia "/>
    <s v="English"/>
    <s v="South Africa"/>
    <n v="20000000"/>
    <x v="27"/>
  </r>
  <r>
    <x v="185"/>
    <n v="95"/>
    <n v="20488579"/>
    <s v="Action"/>
    <s v="Sci-Fi"/>
    <s v="Thriller"/>
    <m/>
    <m/>
    <m/>
    <m/>
    <m/>
    <s v="Gamer "/>
    <s v="English"/>
    <s v="USA"/>
    <n v="50000000"/>
    <x v="27"/>
  </r>
  <r>
    <x v="239"/>
    <n v="95"/>
    <n v="143523463"/>
    <s v="Action"/>
    <s v="Adventure"/>
    <s v="Animation"/>
    <s v="Comedy"/>
    <s v="Family"/>
    <m/>
    <m/>
    <m/>
    <s v="Kung Fu Panda 3 "/>
    <s v="English"/>
    <s v="USA"/>
    <n v="145000000"/>
    <x v="5"/>
  </r>
  <r>
    <x v="240"/>
    <n v="84"/>
    <n v="140016"/>
    <s v="Comedy"/>
    <s v="Drama"/>
    <s v="Horror"/>
    <s v="Romance"/>
    <m/>
    <m/>
    <m/>
    <m/>
    <s v="Baghead "/>
    <s v="English"/>
    <s v="USA"/>
    <m/>
    <x v="25"/>
  </r>
  <r>
    <x v="241"/>
    <n v="95"/>
    <n v="14291570"/>
    <s v="Action"/>
    <s v="Adventure"/>
    <s v="Sci-Fi"/>
    <s v="Thriller"/>
    <m/>
    <m/>
    <m/>
    <m/>
    <s v="Lockout "/>
    <s v="English"/>
    <s v="France"/>
    <n v="20000000"/>
    <x v="12"/>
  </r>
  <r>
    <x v="242"/>
    <n v="84"/>
    <n v="90820"/>
    <s v="Drama"/>
    <s v="Horror"/>
    <s v="Sci-Fi"/>
    <s v="Thriller"/>
    <m/>
    <m/>
    <m/>
    <m/>
    <s v="Carriers "/>
    <s v="English"/>
    <s v="USA"/>
    <m/>
    <x v="25"/>
  </r>
  <r>
    <x v="243"/>
    <n v="95"/>
    <n v="8460995"/>
    <s v="Action"/>
    <s v="Comedy"/>
    <s v="Romance"/>
    <m/>
    <m/>
    <m/>
    <m/>
    <m/>
    <s v="MacGruber "/>
    <s v="English"/>
    <s v="USA"/>
    <n v="10000000"/>
    <x v="41"/>
  </r>
  <r>
    <x v="244"/>
    <n v="95"/>
    <n v="148337537"/>
    <s v="Action"/>
    <s v="Animation"/>
    <s v="Comedy"/>
    <s v="Family"/>
    <s v="Sci-Fi"/>
    <m/>
    <m/>
    <m/>
    <s v="Megamind "/>
    <s v="English"/>
    <s v="USA"/>
    <n v="130000000"/>
    <x v="9"/>
  </r>
  <r>
    <x v="245"/>
    <n v="95"/>
    <n v="35927406"/>
    <s v="Action"/>
    <s v="Adventure"/>
    <s v="Fantasy"/>
    <s v="Sci-Fi"/>
    <s v="Thriller"/>
    <m/>
    <m/>
    <m/>
    <s v="Mortal Kombat: Annihilation "/>
    <s v="English"/>
    <s v="USA"/>
    <n v="30000000"/>
    <x v="44"/>
  </r>
  <r>
    <x v="246"/>
    <n v="95"/>
    <n v="13596911"/>
    <s v="Action"/>
    <s v="Adventure"/>
    <s v="Animation"/>
    <s v="Comedy"/>
    <s v="Crime"/>
    <s v="Family"/>
    <s v="Fantasy"/>
    <m/>
    <s v="Osmosis Jones "/>
    <s v="English"/>
    <s v="USA"/>
    <n v="70000000"/>
    <x v="3"/>
  </r>
  <r>
    <x v="247"/>
    <n v="84"/>
    <m/>
    <s v="Action"/>
    <s v="Horror"/>
    <s v="Mystery"/>
    <s v="Thriller"/>
    <m/>
    <m/>
    <m/>
    <m/>
    <s v="Crowsnest "/>
    <s v="English"/>
    <s v="Canada"/>
    <n v="1200000"/>
    <x v="48"/>
  </r>
  <r>
    <x v="248"/>
    <n v="95"/>
    <n v="4411102"/>
    <s v="Action"/>
    <s v="Comedy"/>
    <s v="Sci-Fi"/>
    <m/>
    <m/>
    <m/>
    <m/>
    <m/>
    <s v="The Adventures of Pluto Nash "/>
    <s v="English"/>
    <s v="USA"/>
    <n v="100000000"/>
    <x v="48"/>
  </r>
  <r>
    <x v="249"/>
    <n v="95"/>
    <n v="113006880"/>
    <s v="Action"/>
    <s v="Comedy"/>
    <s v="Drama"/>
    <s v="Family"/>
    <s v="Thriller"/>
    <m/>
    <m/>
    <m/>
    <s v="The Pacifier "/>
    <s v="English"/>
    <s v="Canada"/>
    <n v="56000000"/>
    <x v="41"/>
  </r>
  <r>
    <x v="224"/>
    <n v="84"/>
    <m/>
    <s v="Western"/>
    <m/>
    <m/>
    <m/>
    <m/>
    <m/>
    <m/>
    <m/>
    <s v="Doc Holliday's Revenge "/>
    <s v="English"/>
    <s v="USA"/>
    <n v="1000000"/>
    <x v="48"/>
  </r>
  <r>
    <x v="202"/>
    <n v="95"/>
    <n v="6768055"/>
    <s v="Action"/>
    <s v="Adventure"/>
    <s v="Comedy"/>
    <s v="Family"/>
    <s v="Sci-Fi"/>
    <m/>
    <m/>
    <m/>
    <s v="Thunderbirds "/>
    <s v="English"/>
    <s v="UK"/>
    <n v="57000000"/>
    <x v="42"/>
  </r>
  <r>
    <x v="250"/>
    <n v="84"/>
    <n v="25918"/>
    <s v="Drama"/>
    <s v="Horror"/>
    <s v="Mystery"/>
    <s v="Thriller"/>
    <m/>
    <m/>
    <m/>
    <m/>
    <s v="Fabled "/>
    <s v="English"/>
    <s v="USA"/>
    <m/>
    <x v="27"/>
  </r>
  <r>
    <x v="251"/>
    <n v="95"/>
    <n v="5654777"/>
    <s v="Action"/>
    <s v="Comedy"/>
    <s v="Crime"/>
    <s v="Drama"/>
    <s v="Thriller"/>
    <m/>
    <m/>
    <m/>
    <s v="Underclassman "/>
    <s v="English"/>
    <s v="USA"/>
    <n v="25000000"/>
    <x v="38"/>
  </r>
  <r>
    <x v="108"/>
    <n v="96"/>
    <n v="20257000"/>
    <s v="Action"/>
    <s v="Comedy"/>
    <s v="Crime"/>
    <s v="Thriller"/>
    <m/>
    <m/>
    <m/>
    <m/>
    <s v="Action Jackson "/>
    <s v="English"/>
    <s v="USA"/>
    <n v="7000000"/>
    <x v="1"/>
  </r>
  <r>
    <x v="185"/>
    <n v="96"/>
    <n v="13630226"/>
    <s v="Action"/>
    <s v="Crime"/>
    <s v="Sci-Fi"/>
    <s v="Thriller"/>
    <m/>
    <m/>
    <m/>
    <m/>
    <s v="Crank: High Voltage "/>
    <s v="English"/>
    <s v="USA"/>
    <n v="20000000"/>
    <x v="3"/>
  </r>
  <r>
    <x v="252"/>
    <n v="84"/>
    <m/>
    <s v="Comedy"/>
    <m/>
    <m/>
    <m/>
    <m/>
    <m/>
    <m/>
    <m/>
    <s v="Good Intentions "/>
    <s v="English"/>
    <s v="USA"/>
    <n v="10000000"/>
    <x v="1"/>
  </r>
  <r>
    <x v="253"/>
    <n v="96"/>
    <n v="6044618"/>
    <s v="Action"/>
    <s v="Crime"/>
    <s v="Drama"/>
    <m/>
    <m/>
    <m/>
    <m/>
    <m/>
    <s v="Deuces Wild "/>
    <s v="English"/>
    <s v="USA"/>
    <n v="10000000"/>
    <x v="39"/>
  </r>
  <r>
    <x v="254"/>
    <n v="84"/>
    <m/>
    <s v="Comedy"/>
    <s v="Romance"/>
    <m/>
    <m/>
    <m/>
    <m/>
    <m/>
    <m/>
    <s v="How to Fall in Love "/>
    <s v="English"/>
    <s v="USA"/>
    <n v="4000000"/>
    <x v="46"/>
  </r>
  <r>
    <x v="255"/>
    <n v="84"/>
    <n v="438653"/>
    <s v="Adventure"/>
    <s v="Comedy"/>
    <s v="Sci-Fi"/>
    <m/>
    <m/>
    <m/>
    <m/>
    <m/>
    <s v="Idiocracy "/>
    <s v="English"/>
    <s v="USA"/>
    <m/>
    <x v="10"/>
  </r>
  <r>
    <x v="185"/>
    <n v="96"/>
    <n v="51774002"/>
    <s v="Action"/>
    <s v="Fantasy"/>
    <s v="Thriller"/>
    <m/>
    <m/>
    <m/>
    <m/>
    <m/>
    <s v="Ghost Rider: Spirit of Vengeance "/>
    <s v="English"/>
    <s v="USA"/>
    <n v="57000000"/>
    <x v="37"/>
  </r>
  <r>
    <x v="256"/>
    <n v="96"/>
    <n v="33592415"/>
    <s v="Action"/>
    <s v="Comedy"/>
    <s v="Fantasy"/>
    <m/>
    <m/>
    <m/>
    <m/>
    <m/>
    <s v="R.I.P.D. "/>
    <s v="English"/>
    <s v="USA"/>
    <n v="130000000"/>
    <x v="39"/>
  </r>
  <r>
    <x v="257"/>
    <n v="96"/>
    <n v="150415432"/>
    <s v="Action"/>
    <s v="Adventure"/>
    <s v="Thriller"/>
    <s v="War"/>
    <m/>
    <m/>
    <m/>
    <m/>
    <s v="Rambo: First Blood Part II "/>
    <s v="English"/>
    <s v="USA"/>
    <n v="44000000"/>
    <x v="55"/>
  </r>
  <r>
    <x v="258"/>
    <n v="96"/>
    <n v="42345531"/>
    <s v="Action"/>
    <s v="Horror"/>
    <s v="Sci-Fi"/>
    <s v="Thriller"/>
    <m/>
    <m/>
    <m/>
    <m/>
    <s v="Resident Evil: Retribution "/>
    <s v="English"/>
    <s v="Germany"/>
    <n v="65000000"/>
    <x v="53"/>
  </r>
  <r>
    <x v="259"/>
    <n v="96"/>
    <n v="27445"/>
    <s v="Action"/>
    <s v="Comedy"/>
    <s v="Drama"/>
    <s v="Thriller"/>
    <m/>
    <m/>
    <m/>
    <m/>
    <s v="Salvation Boulevard "/>
    <s v="English"/>
    <s v="USA"/>
    <n v="9000000"/>
    <x v="35"/>
  </r>
  <r>
    <x v="260"/>
    <n v="84"/>
    <m/>
    <s v="Horror"/>
    <s v="Thriller"/>
    <m/>
    <m/>
    <m/>
    <m/>
    <m/>
    <m/>
    <s v="Nurse 3D "/>
    <s v="English"/>
    <s v="USA"/>
    <n v="10000000"/>
    <x v="56"/>
  </r>
  <r>
    <x v="261"/>
    <n v="84"/>
    <n v="3122616"/>
    <s v="Comedy"/>
    <s v="Drama"/>
    <m/>
    <m/>
    <m/>
    <m/>
    <m/>
    <m/>
    <s v="Obvious Child "/>
    <s v="English"/>
    <s v="USA"/>
    <m/>
    <x v="4"/>
  </r>
  <r>
    <x v="262"/>
    <n v="84"/>
    <m/>
    <s v="Drama"/>
    <m/>
    <m/>
    <m/>
    <m/>
    <m/>
    <m/>
    <m/>
    <s v="On the Downlow "/>
    <s v="English"/>
    <s v="USA"/>
    <m/>
    <x v="12"/>
  </r>
  <r>
    <x v="263"/>
    <n v="96"/>
    <n v="162"/>
    <s v="Action"/>
    <s v="Crime"/>
    <s v="Thriller"/>
    <m/>
    <m/>
    <m/>
    <m/>
    <m/>
    <s v="Skin Trade "/>
    <s v="English"/>
    <s v="Thailand"/>
    <n v="9000000"/>
    <x v="50"/>
  </r>
  <r>
    <x v="264"/>
    <n v="96"/>
    <n v="5430822"/>
    <s v="Action"/>
    <s v="Crime"/>
    <s v="Horror"/>
    <s v="Sci-Fi"/>
    <s v="Thriller"/>
    <m/>
    <m/>
    <m/>
    <s v="Split Second "/>
    <s v="English"/>
    <s v="UK"/>
    <n v="7000000"/>
    <x v="3"/>
  </r>
  <r>
    <x v="194"/>
    <n v="96"/>
    <n v="183125"/>
    <s v="Action"/>
    <s v="Crime"/>
    <s v="Drama"/>
    <s v="Thriller"/>
    <m/>
    <m/>
    <m/>
    <m/>
    <s v="Stolen "/>
    <s v="English"/>
    <s v="USA"/>
    <n v="35000000"/>
    <x v="41"/>
  </r>
  <r>
    <x v="265"/>
    <n v="96"/>
    <n v="8742261"/>
    <s v="Action"/>
    <s v="Crime"/>
    <s v="Drama"/>
    <s v="Mystery"/>
    <s v="Thriller"/>
    <m/>
    <m/>
    <m/>
    <s v="Street Fighter: The Legend of Chun-Li "/>
    <s v="English"/>
    <s v="Canada"/>
    <n v="18000000"/>
    <x v="44"/>
  </r>
  <r>
    <x v="266"/>
    <n v="96"/>
    <n v="42660000"/>
    <s v="Action"/>
    <s v="Adventure"/>
    <s v="Comedy"/>
    <s v="Family"/>
    <s v="Fantasy"/>
    <s v="Sci-Fi"/>
    <m/>
    <m/>
    <s v="Teenage Mutant Ninja Turtles III "/>
    <s v="English"/>
    <s v="USA"/>
    <n v="17000000"/>
    <x v="47"/>
  </r>
  <r>
    <x v="267"/>
    <n v="96"/>
    <n v="18967571"/>
    <s v="Action"/>
    <s v="Crime"/>
    <s v="Thriller"/>
    <m/>
    <m/>
    <m/>
    <m/>
    <m/>
    <s v="The Replacement Killers "/>
    <s v="English"/>
    <s v="USA"/>
    <n v="30000000"/>
    <x v="12"/>
  </r>
  <r>
    <x v="268"/>
    <n v="84"/>
    <n v="229094"/>
    <s v="Western"/>
    <m/>
    <m/>
    <m/>
    <m/>
    <m/>
    <m/>
    <m/>
    <s v="Slow West "/>
    <s v="English"/>
    <s v="UK"/>
    <m/>
    <x v="24"/>
  </r>
  <r>
    <x v="103"/>
    <n v="96"/>
    <n v="56684819"/>
    <s v="Action"/>
    <s v="Adventure"/>
    <s v="Sci-Fi"/>
    <m/>
    <m/>
    <m/>
    <m/>
    <m/>
    <s v="The Time Machine "/>
    <s v="English"/>
    <s v="USA"/>
    <n v="80000000"/>
    <x v="19"/>
  </r>
  <r>
    <x v="269"/>
    <n v="96"/>
    <n v="792966"/>
    <s v="Action"/>
    <s v="Comedy"/>
    <s v="Horror"/>
    <s v="Sci-Fi"/>
    <m/>
    <m/>
    <m/>
    <m/>
    <s v="The Toxic Avenger Part II "/>
    <s v="English"/>
    <s v="USA"/>
    <n v="2300000"/>
    <x v="52"/>
  </r>
  <r>
    <x v="270"/>
    <n v="96"/>
    <n v="16027866"/>
    <s v="Action"/>
    <s v="Crime"/>
    <s v="Thriller"/>
    <m/>
    <m/>
    <m/>
    <m/>
    <m/>
    <s v="The Transporter Refueled "/>
    <s v="English"/>
    <s v="France"/>
    <n v="25000000"/>
    <x v="52"/>
  </r>
  <r>
    <x v="140"/>
    <n v="97"/>
    <n v="28328132"/>
    <s v="Action"/>
    <s v="Comedy"/>
    <s v="Crime"/>
    <s v="Drama"/>
    <m/>
    <m/>
    <m/>
    <m/>
    <s v="After the Sunset "/>
    <s v="English"/>
    <s v="USA"/>
    <n v="58000000"/>
    <x v="46"/>
  </r>
  <r>
    <x v="271"/>
    <n v="84"/>
    <n v="1028337"/>
    <s v="Drama"/>
    <s v="Thriller"/>
    <m/>
    <m/>
    <m/>
    <m/>
    <m/>
    <m/>
    <s v="The Business of Strangers "/>
    <s v="English"/>
    <s v="USA"/>
    <m/>
    <x v="55"/>
  </r>
  <r>
    <x v="272"/>
    <n v="97"/>
    <n v="31526393"/>
    <s v="Action"/>
    <s v="Adventure"/>
    <s v="Horror"/>
    <s v="Thriller"/>
    <m/>
    <m/>
    <m/>
    <m/>
    <s v="Anacondas: The Hunt for the Blood Orchid "/>
    <s v="English"/>
    <s v="USA"/>
    <n v="25000000"/>
    <x v="56"/>
  </r>
  <r>
    <x v="273"/>
    <n v="84"/>
    <m/>
    <s v="Family"/>
    <m/>
    <m/>
    <m/>
    <m/>
    <m/>
    <m/>
    <m/>
    <s v="The Little Ponderosa Zoo "/>
    <s v="English"/>
    <s v="USA"/>
    <n v="500000"/>
    <x v="1"/>
  </r>
  <r>
    <x v="274"/>
    <n v="84"/>
    <m/>
    <s v="Horror"/>
    <s v="Thriller"/>
    <m/>
    <m/>
    <m/>
    <m/>
    <m/>
    <m/>
    <s v="The Loved Ones "/>
    <s v="English"/>
    <s v="Australia"/>
    <m/>
    <x v="6"/>
  </r>
  <r>
    <x v="275"/>
    <n v="84"/>
    <m/>
    <s v="Crime"/>
    <s v="Drama"/>
    <m/>
    <m/>
    <m/>
    <m/>
    <m/>
    <m/>
    <s v="The Mongol King "/>
    <s v="English"/>
    <s v="USA"/>
    <n v="3250"/>
    <x v="2"/>
  </r>
  <r>
    <x v="276"/>
    <n v="84"/>
    <m/>
    <s v="Horror"/>
    <m/>
    <m/>
    <m/>
    <m/>
    <m/>
    <m/>
    <m/>
    <s v="The Wicked Within "/>
    <s v="English"/>
    <s v="USA"/>
    <n v="1200000"/>
    <x v="56"/>
  </r>
  <r>
    <x v="187"/>
    <n v="97"/>
    <n v="82163317"/>
    <s v="Action"/>
    <s v="Horror"/>
    <s v="Thriller"/>
    <m/>
    <m/>
    <m/>
    <m/>
    <m/>
    <s v="Freddy vs. Jason "/>
    <s v="English"/>
    <s v="USA"/>
    <n v="30000000"/>
    <x v="27"/>
  </r>
  <r>
    <x v="277"/>
    <n v="97"/>
    <n v="19819494"/>
    <s v="Action"/>
    <s v="Crime"/>
    <s v="Drama"/>
    <s v="Thriller"/>
    <m/>
    <m/>
    <m/>
    <m/>
    <s v="Hard Rain "/>
    <s v="English"/>
    <s v="USA"/>
    <n v="70000000"/>
    <x v="27"/>
  </r>
  <r>
    <x v="278"/>
    <n v="97"/>
    <n v="1818681"/>
    <s v="Action"/>
    <s v="Crime"/>
    <s v="Drama"/>
    <s v="Thriller"/>
    <m/>
    <m/>
    <m/>
    <m/>
    <s v="Harry Brown "/>
    <s v="English"/>
    <s v="UK"/>
    <n v="7300000"/>
    <x v="5"/>
  </r>
  <r>
    <x v="279"/>
    <n v="97"/>
    <n v="33105600"/>
    <s v="Action"/>
    <s v="Adventure"/>
    <s v="Comedy"/>
    <s v="Thriller"/>
    <m/>
    <m/>
    <m/>
    <m/>
    <s v="I Spy "/>
    <s v="English"/>
    <s v="USA"/>
    <n v="70000000"/>
    <x v="53"/>
  </r>
  <r>
    <x v="280"/>
    <n v="97"/>
    <n v="241407328"/>
    <s v="Action"/>
    <s v="Adventure"/>
    <s v="Family"/>
    <s v="Fantasy"/>
    <s v="Romance"/>
    <m/>
    <m/>
    <m/>
    <s v="Maleficent "/>
    <s v="English"/>
    <s v="USA"/>
    <n v="180000000"/>
    <x v="14"/>
  </r>
  <r>
    <x v="140"/>
    <n v="97"/>
    <n v="41067398"/>
    <s v="Action"/>
    <s v="Comedy"/>
    <s v="Crime"/>
    <s v="Thriller"/>
    <m/>
    <m/>
    <m/>
    <m/>
    <s v="Money Talks "/>
    <s v="English"/>
    <s v="USA"/>
    <n v="25000000"/>
    <x v="12"/>
  </r>
  <r>
    <x v="281"/>
    <n v="85"/>
    <m/>
    <s v="Comedy"/>
    <s v="Crime"/>
    <s v="Drama"/>
    <m/>
    <m/>
    <m/>
    <m/>
    <m/>
    <s v="11:14 "/>
    <s v="English"/>
    <s v="USA"/>
    <n v="6000000"/>
    <x v="5"/>
  </r>
  <r>
    <x v="282"/>
    <n v="85"/>
    <m/>
    <s v="Adventure"/>
    <s v="Animation"/>
    <s v="Fantasy"/>
    <m/>
    <m/>
    <m/>
    <m/>
    <m/>
    <s v="A Warrior's Tail "/>
    <s v="Russian"/>
    <s v="Russia"/>
    <n v="30000000"/>
    <x v="38"/>
  </r>
  <r>
    <x v="283"/>
    <n v="97"/>
    <n v="7282851"/>
    <s v="Action"/>
    <s v="Fantasy"/>
    <s v="Horror"/>
    <s v="Sci-Fi"/>
    <s v="Thriller"/>
    <m/>
    <m/>
    <m/>
    <s v="Phantasm II "/>
    <s v="English"/>
    <s v="USA"/>
    <n v="3000000"/>
    <x v="26"/>
  </r>
  <r>
    <x v="284"/>
    <n v="85"/>
    <n v="11827301"/>
    <s v="Comedy"/>
    <s v="Romance"/>
    <m/>
    <m/>
    <m/>
    <m/>
    <m/>
    <m/>
    <s v="Breakin' All the Rules "/>
    <s v="English"/>
    <s v="USA"/>
    <m/>
    <x v="41"/>
  </r>
  <r>
    <x v="258"/>
    <n v="97"/>
    <n v="60128566"/>
    <s v="Action"/>
    <s v="Adventure"/>
    <s v="Horror"/>
    <s v="Sci-Fi"/>
    <m/>
    <m/>
    <m/>
    <m/>
    <s v="Resident Evil: Afterlife "/>
    <s v="English"/>
    <s v="Germany"/>
    <n v="60000000"/>
    <x v="19"/>
  </r>
  <r>
    <x v="285"/>
    <n v="97"/>
    <n v="21371425"/>
    <s v="Action"/>
    <s v="Sci-Fi"/>
    <s v="Thriller"/>
    <m/>
    <m/>
    <m/>
    <m/>
    <m/>
    <s v="Skyline "/>
    <s v="English"/>
    <s v="USA"/>
    <n v="10000000"/>
    <x v="45"/>
  </r>
  <r>
    <x v="286"/>
    <n v="97"/>
    <n v="1686429"/>
    <s v="Action"/>
    <s v="Crime"/>
    <s v="Sci-Fi"/>
    <m/>
    <m/>
    <m/>
    <m/>
    <m/>
    <s v="Steel "/>
    <s v="English"/>
    <s v="USA"/>
    <n v="16000000"/>
    <x v="60"/>
  </r>
  <r>
    <x v="287"/>
    <n v="97"/>
    <n v="63408614"/>
    <s v="Action"/>
    <s v="Comedy"/>
    <s v="Crime"/>
    <s v="Thriller"/>
    <m/>
    <m/>
    <m/>
    <m/>
    <s v="Tango &amp; Cash "/>
    <s v="English"/>
    <s v="USA"/>
    <n v="55000000"/>
    <x v="46"/>
  </r>
  <r>
    <x v="288"/>
    <n v="97"/>
    <n v="107225164"/>
    <s v="Action"/>
    <s v="Animation"/>
    <s v="Comedy"/>
    <s v="Family"/>
    <m/>
    <m/>
    <m/>
    <m/>
    <s v="The Angry Birds Movie "/>
    <s v="English"/>
    <s v="USA"/>
    <n v="73000000"/>
    <x v="46"/>
  </r>
  <r>
    <x v="289"/>
    <n v="97"/>
    <n v="23292105"/>
    <s v="Action"/>
    <s v="Fantasy"/>
    <s v="Horror"/>
    <s v="Thriller"/>
    <m/>
    <m/>
    <m/>
    <m/>
    <s v="The Covenant "/>
    <s v="English"/>
    <s v="USA"/>
    <n v="20000000"/>
    <x v="35"/>
  </r>
  <r>
    <x v="290"/>
    <n v="97"/>
    <n v="23527955"/>
    <s v="Action"/>
    <s v="Crime"/>
    <s v="Drama"/>
    <s v="Mystery"/>
    <s v="Thriller"/>
    <m/>
    <m/>
    <m/>
    <s v="The Losers "/>
    <s v="English"/>
    <s v="USA"/>
    <n v="25000000"/>
    <x v="55"/>
  </r>
  <r>
    <x v="291"/>
    <n v="98"/>
    <n v="26536120"/>
    <s v="Action"/>
    <s v="Crime"/>
    <s v="Drama"/>
    <s v="Mystery"/>
    <s v="Thriller"/>
    <m/>
    <m/>
    <m/>
    <s v="Basic "/>
    <s v="English"/>
    <s v="Germany"/>
    <n v="50000000"/>
    <x v="26"/>
  </r>
  <r>
    <x v="292"/>
    <n v="98"/>
    <n v="29975979"/>
    <s v="Action"/>
    <s v="Horror"/>
    <s v="Sci-Fi"/>
    <s v="Thriller"/>
    <m/>
    <m/>
    <m/>
    <m/>
    <s v="Daybreakers "/>
    <s v="English"/>
    <s v="Australia"/>
    <n v="20000000"/>
    <x v="26"/>
  </r>
  <r>
    <x v="293"/>
    <n v="98"/>
    <n v="23225911"/>
    <s v="Action"/>
    <s v="Crime"/>
    <s v="Drama"/>
    <s v="Thriller"/>
    <m/>
    <m/>
    <m/>
    <m/>
    <s v="Faster "/>
    <s v="English"/>
    <s v="USA"/>
    <n v="24000000"/>
    <x v="26"/>
  </r>
  <r>
    <x v="294"/>
    <n v="98"/>
    <n v="8434601"/>
    <s v="Action"/>
    <s v="Horror"/>
    <s v="Sci-Fi"/>
    <m/>
    <m/>
    <m/>
    <m/>
    <m/>
    <s v="Ghosts of Mars "/>
    <s v="English"/>
    <s v="USA"/>
    <n v="28000000"/>
    <x v="54"/>
  </r>
  <r>
    <x v="295"/>
    <n v="85"/>
    <m/>
    <s v="Comedy"/>
    <s v="Drama"/>
    <m/>
    <m/>
    <m/>
    <m/>
    <m/>
    <m/>
    <s v="Funny Ha Ha "/>
    <s v="English"/>
    <s v="USA"/>
    <m/>
    <x v="55"/>
  </r>
  <r>
    <x v="296"/>
    <n v="98"/>
    <n v="15361537"/>
    <s v="Action"/>
    <s v="Crime"/>
    <s v="Thriller"/>
    <m/>
    <m/>
    <m/>
    <m/>
    <m/>
    <s v="Half Past Dead "/>
    <s v="English"/>
    <s v="Germany"/>
    <n v="13000000"/>
    <x v="56"/>
  </r>
  <r>
    <x v="297"/>
    <n v="85"/>
    <m/>
    <s v="Thriller"/>
    <s v="Western"/>
    <m/>
    <m/>
    <m/>
    <m/>
    <m/>
    <m/>
    <s v="High Noon "/>
    <s v="English"/>
    <s v="USA"/>
    <n v="750000"/>
    <x v="11"/>
  </r>
  <r>
    <x v="298"/>
    <n v="98"/>
    <n v="55682070"/>
    <s v="Action"/>
    <s v="Fantasy"/>
    <s v="Horror"/>
    <m/>
    <m/>
    <m/>
    <m/>
    <m/>
    <s v="Hansel &amp; Gretel: Witch Hunters "/>
    <s v="English"/>
    <s v="Germany"/>
    <n v="50000000"/>
    <x v="12"/>
  </r>
  <r>
    <x v="299"/>
    <n v="85"/>
    <m/>
    <s v="Adventure"/>
    <s v="Animation"/>
    <m/>
    <m/>
    <m/>
    <m/>
    <m/>
    <m/>
    <s v="Jungle Shuffle "/>
    <s v="English"/>
    <s v="South Korea"/>
    <n v="10000000"/>
    <x v="47"/>
  </r>
  <r>
    <x v="300"/>
    <n v="85"/>
    <m/>
    <s v="Adventure"/>
    <s v="Animation"/>
    <s v="Family"/>
    <m/>
    <m/>
    <m/>
    <m/>
    <m/>
    <s v="Khumba "/>
    <s v="English"/>
    <s v="South Africa"/>
    <n v="20000000"/>
    <x v="27"/>
  </r>
  <r>
    <x v="301"/>
    <n v="98"/>
    <n v="7434726"/>
    <s v="Action"/>
    <s v="Crime"/>
    <s v="Drama"/>
    <s v="Thriller"/>
    <s v="Western"/>
    <m/>
    <m/>
    <m/>
    <s v="Harley Davidson and the Marlboro Man "/>
    <s v="English"/>
    <s v="USA"/>
    <n v="23000000"/>
    <x v="25"/>
  </r>
  <r>
    <x v="302"/>
    <n v="85"/>
    <m/>
    <s v="Crime"/>
    <s v="Drama"/>
    <s v="Thriller"/>
    <m/>
    <m/>
    <m/>
    <m/>
    <m/>
    <s v="London to Brighton "/>
    <s v="English"/>
    <s v="UK"/>
    <n v="500000"/>
    <x v="14"/>
  </r>
  <r>
    <x v="303"/>
    <n v="98"/>
    <n v="1512815"/>
    <s v="Action"/>
    <s v="Drama"/>
    <s v="Western"/>
    <m/>
    <m/>
    <m/>
    <m/>
    <m/>
    <s v="Jane Got a Gun "/>
    <s v="English"/>
    <s v="USA"/>
    <n v="25000000"/>
    <x v="27"/>
  </r>
  <r>
    <x v="304"/>
    <n v="98"/>
    <n v="36833473"/>
    <s v="Action"/>
    <s v="Crime"/>
    <s v="Drama"/>
    <s v="Thriller"/>
    <m/>
    <m/>
    <m/>
    <m/>
    <s v="Kiss of the Dragon "/>
    <s v="English"/>
    <s v="France"/>
    <n v="25000000"/>
    <x v="10"/>
  </r>
  <r>
    <x v="305"/>
    <n v="85"/>
    <m/>
    <s v="Action"/>
    <s v="Drama"/>
    <s v="Thriller"/>
    <m/>
    <m/>
    <m/>
    <m/>
    <m/>
    <s v="Open Road "/>
    <s v="English"/>
    <s v="Brazil"/>
    <n v="3000000"/>
    <x v="41"/>
  </r>
  <r>
    <x v="23"/>
    <n v="98"/>
    <n v="44455658"/>
    <s v="Action"/>
    <s v="Adventure"/>
    <s v="Comedy"/>
    <s v="Crime"/>
    <m/>
    <m/>
    <m/>
    <m/>
    <s v="Nothing to Lose "/>
    <s v="English"/>
    <s v="USA"/>
    <n v="25000000"/>
    <x v="6"/>
  </r>
  <r>
    <x v="306"/>
    <n v="85"/>
    <m/>
    <s v="Comedy"/>
    <m/>
    <m/>
    <m/>
    <m/>
    <m/>
    <m/>
    <m/>
    <s v="R.L. Stine's Monsterville: The Cabinet of Souls "/>
    <s v="English"/>
    <s v="USA"/>
    <n v="4400000"/>
    <x v="19"/>
  </r>
  <r>
    <x v="307"/>
    <n v="98"/>
    <n v="60655503"/>
    <s v="Action"/>
    <s v="Adventure"/>
    <s v="Drama"/>
    <s v="Thriller"/>
    <m/>
    <m/>
    <m/>
    <m/>
    <s v="Poseidon "/>
    <s v="English"/>
    <s v="USA"/>
    <n v="160000000"/>
    <x v="39"/>
  </r>
  <r>
    <x v="209"/>
    <n v="98"/>
    <n v="67128202"/>
    <s v="Action"/>
    <s v="Adventure"/>
    <s v="Family"/>
    <s v="Fantasy"/>
    <s v="Sci-Fi"/>
    <s v="Thriller"/>
    <m/>
    <m/>
    <s v="Race to Witch Mountain "/>
    <s v="English"/>
    <s v="USA"/>
    <n v="65000000"/>
    <x v="50"/>
  </r>
  <r>
    <x v="308"/>
    <n v="98"/>
    <n v="50740078"/>
    <s v="Action"/>
    <s v="Horror"/>
    <s v="Sci-Fi"/>
    <s v="Thriller"/>
    <m/>
    <m/>
    <m/>
    <m/>
    <s v="Resident Evil: Apocalypse "/>
    <s v="English"/>
    <s v="Germany"/>
    <n v="45000000"/>
    <x v="3"/>
  </r>
  <r>
    <x v="291"/>
    <n v="98"/>
    <n v="18990542"/>
    <s v="Action"/>
    <s v="Sci-Fi"/>
    <s v="Sport"/>
    <m/>
    <m/>
    <m/>
    <m/>
    <m/>
    <s v="Rollerball "/>
    <s v="English"/>
    <s v="USA"/>
    <n v="70000000"/>
    <x v="64"/>
  </r>
  <r>
    <x v="309"/>
    <n v="98"/>
    <n v="74329966"/>
    <s v="Action"/>
    <s v="Adventure"/>
    <s v="Comedy"/>
    <s v="Romance"/>
    <m/>
    <m/>
    <m/>
    <m/>
    <s v="Six Days Seven Nights "/>
    <s v="English"/>
    <s v="USA"/>
    <n v="70000000"/>
    <x v="50"/>
  </r>
  <r>
    <x v="310"/>
    <n v="85"/>
    <n v="405614"/>
    <s v="Drama"/>
    <s v="Mystery"/>
    <s v="Sci-Fi"/>
    <s v="Thriller"/>
    <m/>
    <m/>
    <m/>
    <m/>
    <s v="Sound of My Voice "/>
    <s v="English"/>
    <s v="USA"/>
    <m/>
    <x v="6"/>
  </r>
  <r>
    <x v="311"/>
    <n v="85"/>
    <m/>
    <s v="Adventure"/>
    <s v="Animation"/>
    <s v="Comedy"/>
    <s v="Family"/>
    <m/>
    <m/>
    <m/>
    <m/>
    <s v="Space Dogs "/>
    <s v="Russian"/>
    <s v="Russia"/>
    <n v="25000000"/>
    <x v="1"/>
  </r>
  <r>
    <x v="312"/>
    <n v="98"/>
    <n v="54967359"/>
    <s v="Action"/>
    <s v="Horror"/>
    <m/>
    <m/>
    <m/>
    <m/>
    <m/>
    <m/>
    <s v="Spawn "/>
    <s v="English"/>
    <s v="USA"/>
    <n v="40000000"/>
    <x v="1"/>
  </r>
  <r>
    <x v="313"/>
    <n v="98"/>
    <n v="139852971"/>
    <s v="Action"/>
    <s v="Crime"/>
    <s v="Thriller"/>
    <m/>
    <m/>
    <m/>
    <m/>
    <m/>
    <s v="Taken 2 "/>
    <s v="English"/>
    <s v="France"/>
    <n v="45000000"/>
    <x v="46"/>
  </r>
  <r>
    <x v="314"/>
    <n v="98"/>
    <n v="32774834"/>
    <s v="Action"/>
    <s v="Comedy"/>
    <m/>
    <m/>
    <m/>
    <m/>
    <m/>
    <m/>
    <s v="Team America: World Police "/>
    <s v="English"/>
    <s v="USA"/>
    <n v="30000000"/>
    <x v="5"/>
  </r>
  <r>
    <x v="315"/>
    <n v="98"/>
    <n v="50693162"/>
    <s v="Action"/>
    <s v="Drama"/>
    <s v="Fantasy"/>
    <m/>
    <m/>
    <m/>
    <m/>
    <m/>
    <s v="The Crow "/>
    <s v="English"/>
    <s v="USA"/>
    <n v="23000000"/>
    <x v="16"/>
  </r>
  <r>
    <x v="316"/>
    <n v="98"/>
    <n v="8000000"/>
    <s v="Action"/>
    <s v="Adventure"/>
    <s v="Western"/>
    <m/>
    <m/>
    <m/>
    <m/>
    <m/>
    <s v="The Legend of the Lone Ranger "/>
    <s v="English"/>
    <s v="USA"/>
    <n v="18000000"/>
    <x v="65"/>
  </r>
  <r>
    <x v="317"/>
    <n v="98"/>
    <n v="16115878"/>
    <s v="Action"/>
    <s v="Fantasy"/>
    <s v="Horror"/>
    <s v="Mystery"/>
    <s v="Thriller"/>
    <m/>
    <m/>
    <m/>
    <s v="The Prophecy "/>
    <s v="English"/>
    <s v="USA"/>
    <n v="8000000"/>
    <x v="10"/>
  </r>
  <r>
    <x v="318"/>
    <n v="85"/>
    <m/>
    <s v="Comedy"/>
    <s v="Crime"/>
    <s v="Music"/>
    <m/>
    <m/>
    <m/>
    <m/>
    <m/>
    <s v="The Janky Promoters "/>
    <s v="English"/>
    <s v="USA"/>
    <m/>
    <x v="1"/>
  </r>
  <r>
    <x v="319"/>
    <n v="98"/>
    <n v="50189179"/>
    <s v="Action"/>
    <s v="Comedy"/>
    <s v="Sci-Fi"/>
    <m/>
    <m/>
    <m/>
    <m/>
    <m/>
    <s v="The Tuxedo "/>
    <s v="English"/>
    <s v="USA"/>
    <n v="60000000"/>
    <x v="35"/>
  </r>
  <r>
    <x v="320"/>
    <n v="98"/>
    <n v="81557479"/>
    <s v="Action"/>
    <s v="Thriller"/>
    <m/>
    <m/>
    <m/>
    <m/>
    <m/>
    <m/>
    <s v="Unstoppable "/>
    <s v="English"/>
    <s v="USA"/>
    <n v="100000000"/>
    <x v="4"/>
  </r>
  <r>
    <x v="321"/>
    <n v="98"/>
    <n v="117190"/>
    <s v="Action"/>
    <s v="Comedy"/>
    <s v="Crime"/>
    <m/>
    <m/>
    <m/>
    <m/>
    <m/>
    <s v="Wild Target "/>
    <s v="English"/>
    <s v="UK"/>
    <n v="8000000"/>
    <x v="24"/>
  </r>
  <r>
    <x v="322"/>
    <n v="99"/>
    <n v="3500000"/>
    <s v="Action"/>
    <s v="Drama"/>
    <s v="Western"/>
    <m/>
    <m/>
    <m/>
    <m/>
    <m/>
    <s v="A Fistful of Dollars "/>
    <s v="Italian"/>
    <s v="Italy"/>
    <n v="200000"/>
    <x v="58"/>
  </r>
  <r>
    <x v="323"/>
    <n v="99"/>
    <n v="15279680"/>
    <s v="Action"/>
    <s v="Crime"/>
    <s v="Thriller"/>
    <m/>
    <m/>
    <m/>
    <m/>
    <m/>
    <s v="Bangkok Dangerous "/>
    <s v="English"/>
    <s v="USA"/>
    <n v="40000000"/>
    <x v="53"/>
  </r>
  <r>
    <x v="324"/>
    <n v="99"/>
    <n v="117559438"/>
    <s v="Action"/>
    <s v="Comedy"/>
    <s v="Crime"/>
    <m/>
    <m/>
    <m/>
    <m/>
    <m/>
    <s v="Big Momma's House "/>
    <s v="English"/>
    <s v="USA"/>
    <n v="30000000"/>
    <x v="52"/>
  </r>
  <r>
    <x v="294"/>
    <n v="99"/>
    <n v="11100000"/>
    <s v="Action"/>
    <s v="Adventure"/>
    <s v="Comedy"/>
    <s v="Fantasy"/>
    <m/>
    <m/>
    <m/>
    <m/>
    <s v="Big Trouble in Little China "/>
    <s v="English"/>
    <s v="USA"/>
    <n v="25000000"/>
    <x v="9"/>
  </r>
  <r>
    <x v="325"/>
    <n v="99"/>
    <n v="33000377"/>
    <s v="Action"/>
    <s v="Fantasy"/>
    <s v="Horror"/>
    <s v="Thriller"/>
    <m/>
    <m/>
    <m/>
    <m/>
    <s v="Dracula 2000 "/>
    <s v="English"/>
    <s v="USA"/>
    <n v="28000000"/>
    <x v="54"/>
  </r>
  <r>
    <x v="326"/>
    <n v="99"/>
    <n v="17266505"/>
    <s v="Action"/>
    <s v="Comedy"/>
    <s v="Horror"/>
    <m/>
    <m/>
    <m/>
    <m/>
    <m/>
    <s v="Eight Legged Freaks "/>
    <s v="English"/>
    <s v="USA"/>
    <n v="30000000"/>
    <x v="53"/>
  </r>
  <r>
    <x v="327"/>
    <n v="85"/>
    <n v="10353690"/>
    <s v="Documentary"/>
    <s v="Music"/>
    <m/>
    <m/>
    <m/>
    <m/>
    <m/>
    <m/>
    <s v="U2 3D "/>
    <s v="English"/>
    <s v="USA"/>
    <m/>
    <x v="15"/>
  </r>
  <r>
    <x v="328"/>
    <n v="99"/>
    <n v="10037390"/>
    <s v="Action"/>
    <s v="Adventure"/>
    <s v="Drama"/>
    <s v="Sci-Fi"/>
    <s v="Thriller"/>
    <m/>
    <m/>
    <m/>
    <s v="Godzilla 2000 "/>
    <s v="Japanese"/>
    <s v="Japan"/>
    <n v="1000000000"/>
    <x v="25"/>
  </r>
  <r>
    <x v="329"/>
    <n v="99"/>
    <n v="13829734"/>
    <s v="Action"/>
    <s v="Fantasy"/>
    <s v="Romance"/>
    <s v="Sci-Fi"/>
    <m/>
    <m/>
    <m/>
    <m/>
    <s v="Highlander: The Final Dimension "/>
    <s v="English"/>
    <s v="Canada"/>
    <n v="26000000"/>
    <x v="37"/>
  </r>
  <r>
    <x v="330"/>
    <n v="86"/>
    <m/>
    <s v="Drama"/>
    <m/>
    <m/>
    <m/>
    <m/>
    <m/>
    <m/>
    <m/>
    <s v="Abandoned "/>
    <s v="English"/>
    <s v="New Zealand"/>
    <m/>
    <x v="46"/>
  </r>
  <r>
    <x v="56"/>
    <n v="99"/>
    <n v="17104669"/>
    <s v="Action"/>
    <s v="Comedy"/>
    <s v="Crime"/>
    <s v="Fantasy"/>
    <m/>
    <m/>
    <m/>
    <m/>
    <s v="Kung Fu Hustle "/>
    <s v="Cantonese"/>
    <s v="Hong Kong"/>
    <n v="20000000"/>
    <x v="2"/>
  </r>
  <r>
    <x v="331"/>
    <n v="86"/>
    <m/>
    <s v="Action"/>
    <s v="Comedy"/>
    <s v="Drama"/>
    <s v="Sci-Fi"/>
    <m/>
    <m/>
    <m/>
    <m/>
    <s v="American Hero "/>
    <s v="English"/>
    <s v="USA"/>
    <n v="990000"/>
    <x v="54"/>
  </r>
  <r>
    <x v="332"/>
    <n v="99"/>
    <n v="62401264"/>
    <s v="Action"/>
    <s v="Crime"/>
    <s v="Drama"/>
    <s v="Thriller"/>
    <m/>
    <m/>
    <m/>
    <m/>
    <s v="London Has Fallen "/>
    <s v="English"/>
    <s v="UK"/>
    <n v="60000000"/>
    <x v="19"/>
  </r>
  <r>
    <x v="333"/>
    <n v="86"/>
    <m/>
    <s v="Drama"/>
    <s v="Family"/>
    <m/>
    <m/>
    <m/>
    <m/>
    <m/>
    <m/>
    <s v="An American Girl Holiday "/>
    <s v="English"/>
    <s v="USA"/>
    <n v="200000"/>
    <x v="5"/>
  </r>
  <r>
    <x v="334"/>
    <n v="99"/>
    <n v="5333658"/>
    <s v="Action"/>
    <s v="Sci-Fi"/>
    <m/>
    <m/>
    <m/>
    <m/>
    <m/>
    <m/>
    <s v="Megaforce "/>
    <s v="English"/>
    <s v="USA"/>
    <n v="20000000"/>
    <x v="21"/>
  </r>
  <r>
    <x v="335"/>
    <n v="99"/>
    <n v="38105077"/>
    <s v="Action"/>
    <s v="Crime"/>
    <s v="Thriller"/>
    <m/>
    <m/>
    <m/>
    <m/>
    <m/>
    <s v="Ninja Assassin "/>
    <s v="English"/>
    <s v="USA"/>
    <n v="40000000"/>
    <x v="55"/>
  </r>
  <r>
    <x v="336"/>
    <n v="99"/>
    <n v="3273588"/>
    <s v="Action"/>
    <s v="Drama"/>
    <m/>
    <m/>
    <m/>
    <m/>
    <m/>
    <m/>
    <s v="Only the Strong "/>
    <s v="English"/>
    <s v="USA"/>
    <n v="6000000"/>
    <x v="6"/>
  </r>
  <r>
    <x v="162"/>
    <n v="99"/>
    <n v="134141530"/>
    <s v="Action"/>
    <s v="Comedy"/>
    <s v="Crime"/>
    <s v="Romance"/>
    <m/>
    <m/>
    <m/>
    <m/>
    <s v="Ride Along "/>
    <s v="English"/>
    <s v="USA"/>
    <n v="25000000"/>
    <x v="3"/>
  </r>
  <r>
    <x v="337"/>
    <n v="99"/>
    <n v="70327868"/>
    <s v="Action"/>
    <s v="Crime"/>
    <s v="Thriller"/>
    <m/>
    <m/>
    <m/>
    <m/>
    <m/>
    <s v="Shaft "/>
    <s v="English"/>
    <s v="Germany"/>
    <n v="46000000"/>
    <x v="19"/>
  </r>
  <r>
    <x v="258"/>
    <n v="99"/>
    <n v="14567883"/>
    <s v="Action"/>
    <s v="Drama"/>
    <s v="Sci-Fi"/>
    <m/>
    <m/>
    <m/>
    <m/>
    <m/>
    <s v="Soldier "/>
    <s v="English"/>
    <s v="UK"/>
    <n v="75000000"/>
    <x v="25"/>
  </r>
  <r>
    <x v="338"/>
    <n v="99"/>
    <n v="69772969"/>
    <s v="Action"/>
    <s v="Crime"/>
    <s v="Thriller"/>
    <m/>
    <m/>
    <m/>
    <m/>
    <m/>
    <s v="Swordfish "/>
    <s v="English"/>
    <s v="USA"/>
    <n v="80000000"/>
    <x v="26"/>
  </r>
  <r>
    <x v="289"/>
    <n v="99"/>
    <n v="18821279"/>
    <s v="Action"/>
    <s v="Adventure"/>
    <s v="Fantasy"/>
    <m/>
    <m/>
    <m/>
    <m/>
    <m/>
    <s v="The Legend of Hercules "/>
    <s v="English"/>
    <s v="USA"/>
    <n v="70000000"/>
    <x v="42"/>
  </r>
  <r>
    <x v="56"/>
    <n v="86"/>
    <n v="206678"/>
    <s v="Comedy"/>
    <s v="Family"/>
    <s v="Sci-Fi"/>
    <m/>
    <m/>
    <m/>
    <m/>
    <m/>
    <s v="CJ7 "/>
    <s v="Cantonese"/>
    <s v="Hong Kong"/>
    <m/>
    <x v="26"/>
  </r>
  <r>
    <x v="339"/>
    <n v="99"/>
    <n v="44450000"/>
    <s v="Action"/>
    <s v="Crime"/>
    <s v="Sci-Fi"/>
    <s v="Thriller"/>
    <m/>
    <m/>
    <m/>
    <m/>
    <s v="Timecop "/>
    <s v="English"/>
    <s v="Canada"/>
    <n v="27000000"/>
    <x v="27"/>
  </r>
  <r>
    <x v="340"/>
    <n v="99"/>
    <n v="83640426"/>
    <s v="Action"/>
    <s v="Adventure"/>
    <s v="Fantasy"/>
    <m/>
    <m/>
    <m/>
    <m/>
    <m/>
    <s v="Wrath of the Titans "/>
    <s v="English"/>
    <s v="USA"/>
    <n v="150000000"/>
    <x v="27"/>
  </r>
  <r>
    <x v="341"/>
    <n v="100"/>
    <n v="29392418"/>
    <s v="Action"/>
    <s v="Comedy"/>
    <s v="Crime"/>
    <m/>
    <m/>
    <m/>
    <m/>
    <m/>
    <s v="A Low Down Dirty Shame "/>
    <s v="English"/>
    <s v="USA"/>
    <n v="10000000"/>
    <x v="27"/>
  </r>
  <r>
    <x v="342"/>
    <n v="86"/>
    <n v="4063238"/>
    <s v="Comedy"/>
    <s v="Drama"/>
    <s v="Romance"/>
    <m/>
    <m/>
    <m/>
    <m/>
    <m/>
    <s v="Frances Ha "/>
    <s v="English"/>
    <s v="USA"/>
    <m/>
    <x v="18"/>
  </r>
  <r>
    <x v="343"/>
    <n v="100"/>
    <n v="60522097"/>
    <s v="Action"/>
    <s v="Adventure"/>
    <s v="Sci-Fi"/>
    <m/>
    <m/>
    <m/>
    <m/>
    <m/>
    <s v="After Earth "/>
    <s v="English"/>
    <s v="USA"/>
    <n v="130000000"/>
    <x v="54"/>
  </r>
  <r>
    <x v="344"/>
    <n v="86"/>
    <n v="28424210"/>
    <s v="Animation"/>
    <s v="Comedy"/>
    <s v="Family"/>
    <s v="Fantasy"/>
    <m/>
    <m/>
    <m/>
    <m/>
    <s v="Garfield 2 "/>
    <s v="English"/>
    <s v="UK"/>
    <m/>
    <x v="65"/>
  </r>
  <r>
    <x v="345"/>
    <n v="86"/>
    <n v="15542"/>
    <s v="Comedy"/>
    <s v="Drama"/>
    <s v="Romance"/>
    <m/>
    <m/>
    <m/>
    <m/>
    <m/>
    <s v="Good Dick "/>
    <s v="English"/>
    <s v="USA"/>
    <m/>
    <x v="26"/>
  </r>
  <r>
    <x v="346"/>
    <n v="100"/>
    <n v="23222861"/>
    <s v="Action"/>
    <s v="Adventure"/>
    <s v="Comedy"/>
    <s v="Family"/>
    <s v="Romance"/>
    <s v="Sci-Fi"/>
    <m/>
    <m/>
    <s v="Agent Cody Banks 2: Destination London "/>
    <s v="English"/>
    <s v="USA"/>
    <n v="26000000"/>
    <x v="40"/>
  </r>
  <r>
    <x v="347"/>
    <n v="86"/>
    <m/>
    <s v="Comedy"/>
    <s v="Horror"/>
    <m/>
    <m/>
    <m/>
    <m/>
    <m/>
    <m/>
    <s v="Hansel &amp; Gretel Get Baked "/>
    <s v="English"/>
    <s v="USA"/>
    <n v="4500000"/>
    <x v="37"/>
  </r>
  <r>
    <x v="320"/>
    <n v="100"/>
    <n v="153665036"/>
    <s v="Action"/>
    <s v="Comedy"/>
    <s v="Crime"/>
    <s v="Thriller"/>
    <m/>
    <m/>
    <m/>
    <m/>
    <s v="Beverly Hills Cop II "/>
    <s v="English"/>
    <s v="USA"/>
    <n v="28000000"/>
    <x v="55"/>
  </r>
  <r>
    <x v="270"/>
    <n v="100"/>
    <n v="20285518"/>
    <s v="Action"/>
    <s v="Crime"/>
    <s v="Drama"/>
    <s v="Thriller"/>
    <m/>
    <m/>
    <m/>
    <m/>
    <s v="Brick Mansions "/>
    <s v="English"/>
    <s v="France"/>
    <n v="28000000"/>
    <x v="50"/>
  </r>
  <r>
    <x v="59"/>
    <n v="100"/>
    <n v="9353573"/>
    <s v="Action"/>
    <s v="Adventure"/>
    <s v="Fantasy"/>
    <s v="Sci-Fi"/>
    <s v="Thriller"/>
    <m/>
    <m/>
    <m/>
    <s v="Dragonball: Evolution "/>
    <s v="English"/>
    <s v="USA"/>
    <n v="45000000"/>
    <x v="61"/>
  </r>
  <r>
    <x v="348"/>
    <n v="100"/>
    <n v="24407944"/>
    <s v="Action"/>
    <s v="Crime"/>
    <s v="Fantasy"/>
    <s v="Thriller"/>
    <m/>
    <m/>
    <m/>
    <m/>
    <s v="Elektra "/>
    <s v="English"/>
    <s v="Canada"/>
    <n v="43000000"/>
    <x v="47"/>
  </r>
  <r>
    <x v="349"/>
    <n v="100"/>
    <n v="56114221"/>
    <s v="Action"/>
    <s v="Adventure"/>
    <s v="Sci-Fi"/>
    <m/>
    <m/>
    <m/>
    <m/>
    <m/>
    <s v="Fantastic Four "/>
    <s v="English"/>
    <s v="USA"/>
    <n v="120000000"/>
    <x v="37"/>
  </r>
  <r>
    <x v="350"/>
    <n v="100"/>
    <n v="13746550"/>
    <s v="Action"/>
    <s v="Comedy"/>
    <s v="Romance"/>
    <m/>
    <m/>
    <m/>
    <m/>
    <m/>
    <s v="Hit and Run "/>
    <s v="English"/>
    <s v="USA"/>
    <n v="2000000"/>
    <x v="12"/>
  </r>
  <r>
    <x v="351"/>
    <n v="86"/>
    <n v="33598"/>
    <s v="Comedy"/>
    <s v="Romance"/>
    <m/>
    <m/>
    <m/>
    <m/>
    <m/>
    <m/>
    <s v="I Love You, Don't Touch Me! "/>
    <s v="English"/>
    <s v="USA"/>
    <m/>
    <x v="53"/>
  </r>
  <r>
    <x v="127"/>
    <n v="86"/>
    <m/>
    <s v="Action"/>
    <s v="Adventure"/>
    <s v="Fantasy"/>
    <s v="Thriller"/>
    <m/>
    <m/>
    <m/>
    <m/>
    <s v="In the Name of the King: The Last Job "/>
    <s v="English"/>
    <s v="Canada"/>
    <n v="3500000"/>
    <x v="51"/>
  </r>
  <r>
    <x v="352"/>
    <n v="100"/>
    <n v="19783777"/>
    <s v="Action"/>
    <s v="Crime"/>
    <s v="Drama"/>
    <s v="Thriller"/>
    <m/>
    <m/>
    <m/>
    <m/>
    <s v="Homefront "/>
    <s v="English"/>
    <s v="USA"/>
    <n v="22000000"/>
    <x v="26"/>
  </r>
  <r>
    <x v="353"/>
    <n v="100"/>
    <n v="17218080"/>
    <s v="Action"/>
    <s v="Adventure"/>
    <s v="Comedy"/>
    <m/>
    <m/>
    <m/>
    <m/>
    <m/>
    <s v="Hudson Hawk "/>
    <s v="English"/>
    <s v="USA"/>
    <n v="70000000"/>
    <x v="50"/>
  </r>
  <r>
    <x v="354"/>
    <n v="100"/>
    <n v="20566327"/>
    <s v="Action"/>
    <s v="Comedy"/>
    <m/>
    <m/>
    <m/>
    <m/>
    <m/>
    <m/>
    <s v="Keanu "/>
    <s v="English"/>
    <s v="USA"/>
    <n v="15000000"/>
    <x v="55"/>
  </r>
  <r>
    <x v="355"/>
    <n v="100"/>
    <n v="47000485"/>
    <s v="Action"/>
    <s v="Comedy"/>
    <s v="Romance"/>
    <s v="Thriller"/>
    <m/>
    <m/>
    <m/>
    <m/>
    <s v="Killers "/>
    <s v="English"/>
    <s v="USA"/>
    <n v="75000000"/>
    <x v="53"/>
  </r>
  <r>
    <x v="356"/>
    <n v="100"/>
    <n v="129115"/>
    <s v="Action"/>
    <s v="Drama"/>
    <m/>
    <m/>
    <m/>
    <m/>
    <m/>
    <m/>
    <s v="Kung Fu Killer "/>
    <s v="Cantonese"/>
    <s v="China"/>
    <n v="25000000"/>
    <x v="26"/>
  </r>
  <r>
    <x v="357"/>
    <n v="86"/>
    <n v="12674183"/>
    <s v="Action"/>
    <s v="Comedy"/>
    <s v="Crime"/>
    <m/>
    <m/>
    <m/>
    <m/>
    <m/>
    <s v="Mr. Nice Guy "/>
    <s v="English"/>
    <s v="Hong Kong"/>
    <m/>
    <x v="3"/>
  </r>
  <r>
    <x v="358"/>
    <n v="86"/>
    <m/>
    <s v="Comedy"/>
    <s v="Romance"/>
    <m/>
    <m/>
    <m/>
    <m/>
    <m/>
    <m/>
    <s v="Mutual Friends "/>
    <s v="English"/>
    <s v="USA"/>
    <n v="450000"/>
    <x v="4"/>
  </r>
  <r>
    <x v="359"/>
    <n v="86"/>
    <n v="17321573"/>
    <s v="Comedy"/>
    <m/>
    <m/>
    <m/>
    <m/>
    <m/>
    <m/>
    <m/>
    <s v="My Baby's Daddy "/>
    <s v="English"/>
    <s v="USA"/>
    <m/>
    <x v="40"/>
  </r>
  <r>
    <x v="194"/>
    <n v="100"/>
    <n v="131144183"/>
    <s v="Action"/>
    <s v="Adventure"/>
    <s v="Fantasy"/>
    <s v="Thriller"/>
    <m/>
    <m/>
    <m/>
    <m/>
    <s v="Lara Croft: Tomb Raider "/>
    <s v="English"/>
    <s v="USA"/>
    <n v="115000000"/>
    <x v="50"/>
  </r>
  <r>
    <x v="83"/>
    <n v="100"/>
    <n v="40168080"/>
    <s v="Action"/>
    <s v="Fantasy"/>
    <s v="Horror"/>
    <m/>
    <m/>
    <m/>
    <m/>
    <m/>
    <s v="Legion "/>
    <s v="English"/>
    <s v="USA"/>
    <n v="26000000"/>
    <x v="1"/>
  </r>
  <r>
    <x v="360"/>
    <n v="86"/>
    <m/>
    <s v="Drama"/>
    <m/>
    <m/>
    <m/>
    <m/>
    <m/>
    <m/>
    <m/>
    <s v="On the Outs "/>
    <s v="English"/>
    <s v="USA"/>
    <m/>
    <x v="24"/>
  </r>
  <r>
    <x v="361"/>
    <n v="100"/>
    <n v="19118247"/>
    <s v="Action"/>
    <s v="Comedy"/>
    <m/>
    <m/>
    <m/>
    <m/>
    <m/>
    <m/>
    <s v="Man of the House "/>
    <s v="English"/>
    <s v="USA"/>
    <n v="40000000"/>
    <x v="53"/>
  </r>
  <r>
    <x v="362"/>
    <n v="86"/>
    <n v="3278611"/>
    <s v="Documentary"/>
    <s v="Music"/>
    <m/>
    <m/>
    <m/>
    <m/>
    <m/>
    <m/>
    <s v="Rize "/>
    <s v="English"/>
    <s v="USA"/>
    <m/>
    <x v="23"/>
  </r>
  <r>
    <x v="258"/>
    <n v="100"/>
    <n v="39532308"/>
    <s v="Action"/>
    <s v="Horror"/>
    <s v="Sci-Fi"/>
    <m/>
    <m/>
    <m/>
    <m/>
    <m/>
    <s v="Resident Evil "/>
    <s v="English"/>
    <s v="UK"/>
    <n v="33000000"/>
    <x v="6"/>
  </r>
  <r>
    <x v="363"/>
    <n v="100"/>
    <n v="3275585"/>
    <s v="Action"/>
    <s v="Crime"/>
    <s v="Drama"/>
    <s v="Thriller"/>
    <m/>
    <m/>
    <m/>
    <m/>
    <s v="Romeo Is Bleeding "/>
    <s v="English"/>
    <s v="UK"/>
    <n v="11500000"/>
    <x v="10"/>
  </r>
  <r>
    <x v="17"/>
    <n v="100"/>
    <n v="85570368"/>
    <s v="Action"/>
    <s v="Adventure"/>
    <s v="Comedy"/>
    <s v="Family"/>
    <s v="Sci-Fi"/>
    <m/>
    <m/>
    <m/>
    <s v="Spy Kids 2: Island of Lost Dreams "/>
    <s v="English"/>
    <s v="USA"/>
    <n v="38000000"/>
    <x v="52"/>
  </r>
  <r>
    <x v="364"/>
    <n v="100"/>
    <n v="257756197"/>
    <s v="Action"/>
    <s v="Adventure"/>
    <s v="Animation"/>
    <s v="Comedy"/>
    <s v="Family"/>
    <s v="Fantasy"/>
    <m/>
    <m/>
    <s v="The Lego Movie "/>
    <s v="English"/>
    <s v="Australia"/>
    <n v="60000000"/>
    <x v="2"/>
  </r>
  <r>
    <x v="365"/>
    <n v="100"/>
    <n v="12610552"/>
    <s v="Action"/>
    <s v="Adventure"/>
    <s v="Fantasy"/>
    <s v="Sci-Fi"/>
    <s v="Thriller"/>
    <m/>
    <m/>
    <m/>
    <s v="The Omega Code "/>
    <s v="English"/>
    <s v="USA"/>
    <n v="7500000"/>
    <x v="21"/>
  </r>
  <r>
    <x v="366"/>
    <n v="86"/>
    <m/>
    <s v="Comedy"/>
    <s v="Horror"/>
    <m/>
    <m/>
    <m/>
    <m/>
    <m/>
    <m/>
    <s v="Stitches "/>
    <s v="English"/>
    <s v="Ireland"/>
    <m/>
    <x v="50"/>
  </r>
  <r>
    <x v="301"/>
    <n v="100"/>
    <n v="17300889"/>
    <s v="Action"/>
    <s v="Adventure"/>
    <s v="Comedy"/>
    <s v="Fantasy"/>
    <m/>
    <m/>
    <m/>
    <m/>
    <s v="The Phantom "/>
    <s v="English"/>
    <s v="Australia"/>
    <n v="45000000"/>
    <x v="54"/>
  </r>
  <r>
    <x v="367"/>
    <n v="86"/>
    <n v="128937"/>
    <s v="Drama"/>
    <s v="Horror"/>
    <s v="Romance"/>
    <m/>
    <m/>
    <m/>
    <m/>
    <m/>
    <s v="The Eclipse "/>
    <s v="English"/>
    <s v="Ireland"/>
    <m/>
    <x v="3"/>
  </r>
  <r>
    <x v="91"/>
    <n v="100"/>
    <n v="90341670"/>
    <s v="Action"/>
    <s v="Adventure"/>
    <s v="Fantasy"/>
    <s v="Thriller"/>
    <m/>
    <m/>
    <m/>
    <m/>
    <s v="The Scorpion King "/>
    <s v="English"/>
    <s v="USA"/>
    <n v="60000000"/>
    <x v="41"/>
  </r>
  <r>
    <x v="368"/>
    <n v="100"/>
    <n v="5664251"/>
    <s v="Action"/>
    <s v="Fantasy"/>
    <s v="Western"/>
    <m/>
    <m/>
    <m/>
    <m/>
    <m/>
    <s v="The Warrior's Way "/>
    <s v="English"/>
    <s v="New Zealand"/>
    <n v="45000000"/>
    <x v="46"/>
  </r>
  <r>
    <x v="369"/>
    <n v="100"/>
    <n v="11466088"/>
    <s v="Action"/>
    <s v="Thriller"/>
    <m/>
    <m/>
    <m/>
    <m/>
    <m/>
    <m/>
    <s v="Turbulence "/>
    <s v="English"/>
    <s v="USA"/>
    <n v="71000000"/>
    <x v="33"/>
  </r>
  <r>
    <x v="370"/>
    <n v="100"/>
    <n v="11576087"/>
    <s v="Action"/>
    <s v="Adventure"/>
    <s v="Sci-Fi"/>
    <m/>
    <m/>
    <m/>
    <m/>
    <m/>
    <s v="Wing Commander "/>
    <s v="English"/>
    <s v="USA"/>
    <n v="30000000"/>
    <x v="38"/>
  </r>
  <r>
    <x v="371"/>
    <n v="101"/>
    <n v="67344392"/>
    <s v="Action"/>
    <s v="Thriller"/>
    <m/>
    <m/>
    <m/>
    <m/>
    <m/>
    <m/>
    <s v="A Good Day to Die Hard "/>
    <s v="English"/>
    <s v="USA"/>
    <n v="92000000"/>
    <x v="35"/>
  </r>
  <r>
    <x v="372"/>
    <n v="101"/>
    <n v="25863915"/>
    <s v="Action"/>
    <s v="Crime"/>
    <s v="Mystery"/>
    <s v="Thriller"/>
    <m/>
    <m/>
    <m/>
    <m/>
    <s v="Alex Cross "/>
    <s v="English"/>
    <s v="USA"/>
    <n v="35000000"/>
    <x v="52"/>
  </r>
  <r>
    <x v="373"/>
    <n v="101"/>
    <n v="22531698"/>
    <s v="Action"/>
    <s v="Adventure"/>
    <s v="Sci-Fi"/>
    <s v="Thriller"/>
    <m/>
    <m/>
    <m/>
    <m/>
    <s v="Babylon A.D. "/>
    <s v="English"/>
    <s v="France"/>
    <n v="70000000"/>
    <x v="39"/>
  </r>
  <r>
    <x v="374"/>
    <n v="101"/>
    <n v="3105269"/>
    <s v="Action"/>
    <s v="Comedy"/>
    <m/>
    <m/>
    <m/>
    <m/>
    <m/>
    <m/>
    <s v="Compadres "/>
    <s v="English"/>
    <s v="Mexico"/>
    <n v="3000000"/>
    <x v="65"/>
  </r>
  <r>
    <x v="375"/>
    <n v="86"/>
    <m/>
    <s v="Horror"/>
    <m/>
    <m/>
    <m/>
    <m/>
    <m/>
    <m/>
    <m/>
    <s v="When the Lights Went Out "/>
    <s v="English"/>
    <s v="UK"/>
    <m/>
    <x v="53"/>
  </r>
  <r>
    <x v="265"/>
    <n v="101"/>
    <n v="34604054"/>
    <s v="Action"/>
    <s v="Crime"/>
    <s v="Drama"/>
    <s v="Thriller"/>
    <m/>
    <m/>
    <m/>
    <m/>
    <s v="Cradle 2 the Grave "/>
    <s v="English"/>
    <s v="USA"/>
    <n v="30000000"/>
    <x v="27"/>
  </r>
  <r>
    <x v="294"/>
    <n v="101"/>
    <n v="25407250"/>
    <s v="Action"/>
    <s v="Adventure"/>
    <s v="Sci-Fi"/>
    <s v="Thriller"/>
    <m/>
    <m/>
    <m/>
    <m/>
    <s v="Escape from L.A. "/>
    <s v="English"/>
    <s v="USA"/>
    <n v="50000000"/>
    <x v="50"/>
  </r>
  <r>
    <x v="376"/>
    <n v="87"/>
    <m/>
    <s v="Comedy"/>
    <s v="Horror"/>
    <s v="Thriller"/>
    <m/>
    <m/>
    <m/>
    <m/>
    <m/>
    <s v="A Beginner's Guide to Snuff "/>
    <s v="English"/>
    <s v="USA"/>
    <m/>
    <x v="22"/>
  </r>
  <r>
    <x v="265"/>
    <n v="101"/>
    <n v="51758599"/>
    <s v="Action"/>
    <s v="Comedy"/>
    <s v="Crime"/>
    <s v="Drama"/>
    <s v="Thriller"/>
    <m/>
    <m/>
    <m/>
    <s v="Exit Wounds "/>
    <s v="English"/>
    <s v="USA"/>
    <n v="33000000"/>
    <x v="41"/>
  </r>
  <r>
    <x v="140"/>
    <n v="101"/>
    <n v="72660029"/>
    <s v="Action"/>
    <s v="Adventure"/>
    <m/>
    <m/>
    <m/>
    <m/>
    <m/>
    <m/>
    <s v="Hercules "/>
    <s v="English"/>
    <s v="USA"/>
    <n v="100000000"/>
    <x v="25"/>
  </r>
  <r>
    <x v="377"/>
    <n v="87"/>
    <m/>
    <s v="Drama"/>
    <s v="Horror"/>
    <s v="Mystery"/>
    <m/>
    <m/>
    <m/>
    <m/>
    <m/>
    <s v="Absentia "/>
    <s v="English"/>
    <s v="USA"/>
    <n v="70000"/>
    <x v="27"/>
  </r>
  <r>
    <x v="260"/>
    <n v="101"/>
    <n v="12801190"/>
    <s v="Action"/>
    <s v="Adventure"/>
    <s v="Fantasy"/>
    <s v="Sci-Fi"/>
    <m/>
    <m/>
    <m/>
    <m/>
    <s v="Highlander: Endgame "/>
    <s v="English"/>
    <s v="USA"/>
    <n v="15000000"/>
    <x v="56"/>
  </r>
  <r>
    <x v="378"/>
    <n v="101"/>
    <n v="117224271"/>
    <s v="Action"/>
    <s v="Comedy"/>
    <s v="Documentary"/>
    <m/>
    <m/>
    <m/>
    <m/>
    <m/>
    <s v="Jackass 3D "/>
    <s v="English"/>
    <s v="USA"/>
    <n v="20000000"/>
    <x v="23"/>
  </r>
  <r>
    <x v="379"/>
    <n v="87"/>
    <m/>
    <s v="Horror"/>
    <s v="Thriller"/>
    <m/>
    <m/>
    <m/>
    <m/>
    <m/>
    <m/>
    <s v="Banshee Chapter "/>
    <s v="English"/>
    <s v="Germany"/>
    <n v="950000"/>
    <x v="41"/>
  </r>
  <r>
    <x v="380"/>
    <n v="101"/>
    <n v="8129455"/>
    <s v="Action"/>
    <s v="Adventure"/>
    <s v="Comedy"/>
    <s v="Crime"/>
    <m/>
    <m/>
    <m/>
    <m/>
    <s v="Johnny English Reborn "/>
    <s v="English"/>
    <s v="USA"/>
    <n v="45000000"/>
    <x v="46"/>
  </r>
  <r>
    <x v="381"/>
    <n v="101"/>
    <n v="14942422"/>
    <s v="Action"/>
    <s v="Crime"/>
    <s v="Thriller"/>
    <m/>
    <m/>
    <m/>
    <m/>
    <m/>
    <s v="Kiss of Death "/>
    <s v="English"/>
    <s v="USA"/>
    <n v="40000000"/>
    <x v="19"/>
  </r>
  <r>
    <x v="382"/>
    <n v="101"/>
    <n v="55673333"/>
    <s v="Action"/>
    <s v="Adventure"/>
    <s v="Animation"/>
    <s v="Family"/>
    <s v="Fantasy"/>
    <m/>
    <m/>
    <m/>
    <s v="Legend of the Guardians: The Owls of Ga'Hoole "/>
    <s v="English"/>
    <s v="USA"/>
    <n v="80000000"/>
    <x v="14"/>
  </r>
  <r>
    <x v="383"/>
    <n v="87"/>
    <n v="6857503"/>
    <s v="Comedy"/>
    <m/>
    <m/>
    <m/>
    <m/>
    <m/>
    <m/>
    <m/>
    <s v="Cedar Rapids "/>
    <s v="English"/>
    <s v="USA"/>
    <m/>
    <x v="46"/>
  </r>
  <r>
    <x v="384"/>
    <n v="101"/>
    <n v="14095303"/>
    <s v="Action"/>
    <s v="Crime"/>
    <s v="Mystery"/>
    <s v="Romance"/>
    <s v="Thriller"/>
    <m/>
    <m/>
    <m/>
    <s v="Maximum Risk "/>
    <s v="English"/>
    <s v="USA"/>
    <n v="25000000"/>
    <x v="53"/>
  </r>
  <r>
    <x v="385"/>
    <n v="87"/>
    <m/>
    <s v="Drama"/>
    <s v="Horror"/>
    <s v="Mystery"/>
    <s v="Sci-Fi"/>
    <s v="Thriller"/>
    <m/>
    <m/>
    <m/>
    <s v="Circle "/>
    <s v="English"/>
    <s v="USA"/>
    <m/>
    <x v="25"/>
  </r>
  <r>
    <x v="386"/>
    <n v="87"/>
    <m/>
    <s v="Comedy"/>
    <m/>
    <m/>
    <m/>
    <m/>
    <m/>
    <m/>
    <m/>
    <s v="Coffee Town "/>
    <s v="English"/>
    <s v="USA"/>
    <n v="2000000"/>
    <x v="10"/>
  </r>
  <r>
    <x v="387"/>
    <n v="87"/>
    <m/>
    <s v="Horror"/>
    <m/>
    <m/>
    <m/>
    <m/>
    <m/>
    <m/>
    <m/>
    <s v="Day of the Dead "/>
    <s v="English"/>
    <s v="USA"/>
    <n v="3500000"/>
    <x v="5"/>
  </r>
  <r>
    <x v="361"/>
    <n v="87"/>
    <m/>
    <s v="Comedy"/>
    <s v="Drama"/>
    <s v="Fantasy"/>
    <m/>
    <m/>
    <m/>
    <m/>
    <m/>
    <s v="Dead Like Me: Life After Death "/>
    <s v="English"/>
    <s v="USA"/>
    <n v="5000000"/>
    <x v="12"/>
  </r>
  <r>
    <x v="388"/>
    <n v="87"/>
    <m/>
    <s v="Crime"/>
    <s v="Drama"/>
    <s v="Film-Noir"/>
    <m/>
    <m/>
    <m/>
    <m/>
    <m/>
    <s v="Deadline - U.S.A. "/>
    <s v="English"/>
    <s v="USA"/>
    <m/>
    <x v="5"/>
  </r>
  <r>
    <x v="258"/>
    <n v="101"/>
    <n v="70360285"/>
    <s v="Action"/>
    <s v="Adventure"/>
    <s v="Fantasy"/>
    <s v="Sci-Fi"/>
    <s v="Thriller"/>
    <m/>
    <m/>
    <m/>
    <s v="Mortal Kombat "/>
    <s v="English"/>
    <s v="USA"/>
    <n v="18000000"/>
    <x v="27"/>
  </r>
  <r>
    <x v="389"/>
    <n v="101"/>
    <n v="38590500"/>
    <s v="Action"/>
    <s v="Adventure"/>
    <s v="Thriller"/>
    <m/>
    <m/>
    <m/>
    <m/>
    <m/>
    <s v="On Deadly Ground "/>
    <s v="English"/>
    <s v="USA"/>
    <n v="50000000"/>
    <x v="45"/>
  </r>
  <r>
    <x v="348"/>
    <n v="101"/>
    <n v="43060566"/>
    <s v="Action"/>
    <s v="Adventure"/>
    <s v="Fantasy"/>
    <s v="Sci-Fi"/>
    <s v="Thriller"/>
    <m/>
    <m/>
    <m/>
    <s v="Reign of Fire "/>
    <s v="English"/>
    <s v="USA"/>
    <n v="60000000"/>
    <x v="3"/>
  </r>
  <r>
    <x v="390"/>
    <n v="101"/>
    <n v="40076438"/>
    <s v="Action"/>
    <s v="Crime"/>
    <s v="Drama"/>
    <s v="Mystery"/>
    <s v="Thriller"/>
    <m/>
    <m/>
    <m/>
    <s v="Righteous Kill "/>
    <s v="English"/>
    <s v="USA"/>
    <n v="60000000"/>
    <x v="25"/>
  </r>
  <r>
    <x v="391"/>
    <n v="87"/>
    <m/>
    <s v="Drama"/>
    <s v="Mystery"/>
    <s v="Thriller"/>
    <m/>
    <m/>
    <m/>
    <m/>
    <m/>
    <s v="Don McKay "/>
    <s v="English"/>
    <s v="USA"/>
    <m/>
    <x v="19"/>
  </r>
  <r>
    <x v="392"/>
    <n v="101"/>
    <n v="118311368"/>
    <s v="Action"/>
    <s v="Crime"/>
    <s v="Mystery"/>
    <s v="Thriller"/>
    <m/>
    <m/>
    <m/>
    <m/>
    <s v="Salt "/>
    <s v="English"/>
    <s v="USA"/>
    <n v="110000000"/>
    <x v="55"/>
  </r>
  <r>
    <x v="340"/>
    <n v="101"/>
    <n v="190871240"/>
    <s v="Action"/>
    <s v="Adventure"/>
    <s v="Comedy"/>
    <s v="Sci-Fi"/>
    <m/>
    <m/>
    <m/>
    <m/>
    <s v="Teenage Mutant Ninja Turtles "/>
    <s v="English"/>
    <s v="USA"/>
    <n v="125000000"/>
    <x v="19"/>
  </r>
  <r>
    <x v="393"/>
    <n v="87"/>
    <m/>
    <s v="Drama"/>
    <m/>
    <m/>
    <m/>
    <m/>
    <m/>
    <m/>
    <m/>
    <s v="Everything Put Together "/>
    <s v="English"/>
    <s v="USA"/>
    <n v="100000"/>
    <x v="10"/>
  </r>
  <r>
    <x v="394"/>
    <n v="101"/>
    <n v="38122105"/>
    <s v="Action"/>
    <s v="Crime"/>
    <s v="Sci-Fi"/>
    <s v="Thriller"/>
    <m/>
    <m/>
    <m/>
    <m/>
    <s v="The Running Man "/>
    <s v="English"/>
    <s v="USA"/>
    <n v="27000000"/>
    <x v="10"/>
  </r>
  <r>
    <x v="187"/>
    <n v="101"/>
    <n v="6448817"/>
    <s v="Action"/>
    <s v="Adventure"/>
    <s v="Fantasy"/>
    <m/>
    <m/>
    <m/>
    <m/>
    <m/>
    <s v="Warriors of Virtue "/>
    <s v="English"/>
    <s v="USA"/>
    <n v="35000000"/>
    <x v="56"/>
  </r>
  <r>
    <x v="395"/>
    <n v="87"/>
    <m/>
    <s v="Drama"/>
    <s v="Fantasy"/>
    <s v="Romance"/>
    <m/>
    <m/>
    <m/>
    <m/>
    <m/>
    <s v="Fetching Cody "/>
    <s v="English"/>
    <s v="Canada"/>
    <n v="1500000"/>
    <x v="4"/>
  </r>
  <r>
    <x v="338"/>
    <n v="101"/>
    <n v="10268846"/>
    <s v="Action"/>
    <s v="Crime"/>
    <s v="Mystery"/>
    <s v="Thriller"/>
    <m/>
    <m/>
    <m/>
    <m/>
    <s v="Whiteout "/>
    <s v="English"/>
    <s v="USA"/>
    <n v="35000000"/>
    <x v="41"/>
  </r>
  <r>
    <x v="396"/>
    <n v="101"/>
    <n v="26082914"/>
    <s v="Action"/>
    <s v="Adventure"/>
    <s v="Crime"/>
    <s v="Thriller"/>
    <m/>
    <m/>
    <m/>
    <m/>
    <s v="xXx: State of the Union "/>
    <s v="English"/>
    <s v="USA"/>
    <n v="87000000"/>
    <x v="37"/>
  </r>
  <r>
    <x v="397"/>
    <n v="101"/>
    <n v="28045540"/>
    <s v="Action"/>
    <s v="Adventure"/>
    <s v="Comedy"/>
    <s v="Family"/>
    <s v="Fantasy"/>
    <s v="Sci-Fi"/>
    <m/>
    <m/>
    <s v="Zathura: A Space Adventure "/>
    <s v="English"/>
    <s v="USA"/>
    <n v="65000000"/>
    <x v="12"/>
  </r>
  <r>
    <x v="398"/>
    <n v="102"/>
    <n v="36883539"/>
    <s v="Action"/>
    <s v="Crime"/>
    <s v="Drama"/>
    <s v="Thriller"/>
    <m/>
    <m/>
    <m/>
    <m/>
    <s v="16 Blocks "/>
    <s v="English"/>
    <s v="Germany"/>
    <n v="52000000"/>
    <x v="10"/>
  </r>
  <r>
    <x v="399"/>
    <n v="102"/>
    <n v="106369117"/>
    <s v="Action"/>
    <s v="Drama"/>
    <s v="Fantasy"/>
    <s v="War"/>
    <m/>
    <m/>
    <m/>
    <m/>
    <s v="300: Rise of an Empire "/>
    <s v="English"/>
    <s v="USA"/>
    <n v="110000000"/>
    <x v="3"/>
  </r>
  <r>
    <x v="400"/>
    <n v="87"/>
    <m/>
    <s v="Comedy"/>
    <m/>
    <m/>
    <m/>
    <m/>
    <m/>
    <m/>
    <m/>
    <s v="High Road "/>
    <s v="English"/>
    <s v="USA"/>
    <m/>
    <x v="53"/>
  </r>
  <r>
    <x v="339"/>
    <n v="102"/>
    <n v="1891821"/>
    <s v="Action"/>
    <s v="Adventure"/>
    <s v="Horror"/>
    <s v="Sci-Fi"/>
    <s v="Thriller"/>
    <m/>
    <m/>
    <m/>
    <s v="A Sound of Thunder "/>
    <s v="English"/>
    <s v="UK"/>
    <n v="52000000"/>
    <x v="42"/>
  </r>
  <r>
    <x v="401"/>
    <n v="102"/>
    <n v="47285499"/>
    <s v="Action"/>
    <s v="Adventure"/>
    <s v="Comedy"/>
    <s v="Crime"/>
    <s v="Family"/>
    <s v="Romance"/>
    <s v="Thriller"/>
    <m/>
    <s v="Agent Cody Banks "/>
    <s v="English"/>
    <s v="USA"/>
    <n v="26000000"/>
    <x v="65"/>
  </r>
  <r>
    <x v="285"/>
    <n v="102"/>
    <n v="41797066"/>
    <s v="Action"/>
    <s v="Horror"/>
    <s v="Sci-Fi"/>
    <s v="Thriller"/>
    <m/>
    <m/>
    <m/>
    <m/>
    <s v="Aliens vs. Predator: Requiem "/>
    <s v="English"/>
    <s v="USA"/>
    <n v="40000000"/>
    <x v="33"/>
  </r>
  <r>
    <x v="402"/>
    <n v="87"/>
    <m/>
    <s v="Comedy"/>
    <s v="Music"/>
    <s v="Sci-Fi"/>
    <m/>
    <m/>
    <m/>
    <m/>
    <m/>
    <s v="Jekyll and Hyde... Together Again "/>
    <s v="English"/>
    <s v="USA"/>
    <n v="5000000"/>
    <x v="3"/>
  </r>
  <r>
    <x v="403"/>
    <n v="102"/>
    <n v="222487711"/>
    <s v="Action"/>
    <s v="Adventure"/>
    <s v="Animation"/>
    <s v="Comedy"/>
    <s v="Drama"/>
    <s v="Family"/>
    <s v="Sci-Fi"/>
    <m/>
    <s v="Big Hero 6 "/>
    <s v="English"/>
    <s v="USA"/>
    <n v="165000000"/>
    <x v="13"/>
  </r>
  <r>
    <x v="404"/>
    <n v="87"/>
    <n v="252726"/>
    <s v="Drama"/>
    <s v="Family"/>
    <s v="Western"/>
    <m/>
    <m/>
    <m/>
    <m/>
    <m/>
    <s v="Love's Abiding Joy "/>
    <s v=""/>
    <s v="USA"/>
    <n v="3000000"/>
    <x v="5"/>
  </r>
  <r>
    <x v="405"/>
    <n v="102"/>
    <n v="11227940"/>
    <s v="Action"/>
    <s v="Adventure"/>
    <s v="Comedy"/>
    <s v="Drama"/>
    <s v="Thriller"/>
    <m/>
    <m/>
    <m/>
    <s v="Chill Factor "/>
    <s v="English"/>
    <s v="USA"/>
    <n v="34000000"/>
    <x v="1"/>
  </r>
  <r>
    <x v="406"/>
    <n v="102"/>
    <n v="14967182"/>
    <s v="Action"/>
    <s v="Crime"/>
    <s v="Drama"/>
    <s v="Thriller"/>
    <m/>
    <m/>
    <m/>
    <m/>
    <s v="Get Carter "/>
    <s v="English"/>
    <s v="USA"/>
    <n v="40000000"/>
    <x v="52"/>
  </r>
  <r>
    <x v="407"/>
    <n v="102"/>
    <n v="227946274"/>
    <s v="Action"/>
    <s v="Drama"/>
    <m/>
    <m/>
    <m/>
    <m/>
    <m/>
    <m/>
    <s v="Hancock "/>
    <s v="English"/>
    <s v="USA"/>
    <n v="150000000"/>
    <x v="55"/>
  </r>
  <r>
    <x v="408"/>
    <n v="102"/>
    <n v="176997107"/>
    <s v="Action"/>
    <s v="Adventure"/>
    <s v="Animation"/>
    <s v="Comedy"/>
    <s v="Family"/>
    <s v="Fantasy"/>
    <m/>
    <m/>
    <s v="How to Train Your Dragon 2 "/>
    <s v="English"/>
    <s v="USA"/>
    <n v="145000000"/>
    <x v="13"/>
  </r>
  <r>
    <x v="409"/>
    <n v="102"/>
    <n v="18600911"/>
    <s v="Action"/>
    <s v="Crime"/>
    <s v="Thriller"/>
    <m/>
    <m/>
    <m/>
    <m/>
    <m/>
    <s v="Man on a Ledge "/>
    <s v="English"/>
    <s v="USA"/>
    <n v="42000000"/>
    <x v="10"/>
  </r>
  <r>
    <x v="17"/>
    <n v="102"/>
    <n v="55845943"/>
    <s v="Action"/>
    <s v="Crime"/>
    <s v="Thriller"/>
    <m/>
    <m/>
    <m/>
    <m/>
    <m/>
    <s v="Once Upon a Time in Mexico "/>
    <s v="English"/>
    <s v="USA"/>
    <n v="29000000"/>
    <x v="55"/>
  </r>
  <r>
    <x v="410"/>
    <n v="87"/>
    <m/>
    <s v="Drama"/>
    <m/>
    <m/>
    <m/>
    <m/>
    <m/>
    <m/>
    <m/>
    <s v="Proud "/>
    <s v="English"/>
    <s v="USA"/>
    <n v="1000000"/>
    <x v="27"/>
  </r>
  <r>
    <x v="162"/>
    <n v="102"/>
    <n v="90835030"/>
    <s v="Action"/>
    <s v="Comedy"/>
    <m/>
    <m/>
    <m/>
    <m/>
    <m/>
    <m/>
    <s v="Ride Along 2 "/>
    <s v="English"/>
    <s v="USA"/>
    <n v="40000000"/>
    <x v="19"/>
  </r>
  <r>
    <x v="411"/>
    <n v="87"/>
    <m/>
    <s v="Comedy"/>
    <s v="Drama"/>
    <m/>
    <m/>
    <m/>
    <m/>
    <m/>
    <m/>
    <s v="Signed Sealed Delivered "/>
    <s v="English"/>
    <s v="Canada"/>
    <m/>
    <x v="28"/>
  </r>
  <r>
    <x v="412"/>
    <n v="87"/>
    <m/>
    <s v="Comedy"/>
    <s v="Romance"/>
    <m/>
    <m/>
    <m/>
    <m/>
    <m/>
    <m/>
    <s v="Silent Movie "/>
    <s v=""/>
    <s v="USA"/>
    <n v="4400000"/>
    <x v="6"/>
  </r>
  <r>
    <x v="413"/>
    <n v="102"/>
    <n v="17176900"/>
    <s v="Action"/>
    <s v="Adventure"/>
    <s v="Fantasy"/>
    <m/>
    <m/>
    <m/>
    <m/>
    <m/>
    <s v="Seventh Son "/>
    <s v="English"/>
    <s v="USA"/>
    <n v="95000000"/>
    <x v="41"/>
  </r>
  <r>
    <x v="414"/>
    <n v="87"/>
    <m/>
    <s v="Comedy"/>
    <s v="Horror"/>
    <m/>
    <m/>
    <m/>
    <m/>
    <m/>
    <m/>
    <s v="Stung "/>
    <s v="English"/>
    <s v="Germany"/>
    <n v="2500000"/>
    <x v="65"/>
  </r>
  <r>
    <x v="415"/>
    <n v="87"/>
    <m/>
    <s v="Comedy"/>
    <m/>
    <m/>
    <m/>
    <m/>
    <m/>
    <m/>
    <m/>
    <s v="Supporting Characters "/>
    <s v="English"/>
    <s v="USA"/>
    <m/>
    <x v="46"/>
  </r>
  <r>
    <x v="416"/>
    <n v="102"/>
    <n v="13750556"/>
    <s v="Action"/>
    <s v="Crime"/>
    <s v="Thriller"/>
    <m/>
    <m/>
    <m/>
    <m/>
    <m/>
    <s v="Sin City: A Dame to Kill For "/>
    <s v="English"/>
    <s v="USA"/>
    <n v="65000000"/>
    <x v="26"/>
  </r>
  <r>
    <x v="417"/>
    <n v="87"/>
    <m/>
    <s v="Drama"/>
    <m/>
    <m/>
    <m/>
    <m/>
    <m/>
    <m/>
    <m/>
    <s v="The Californians "/>
    <s v="English"/>
    <s v="USA"/>
    <m/>
    <x v="65"/>
  </r>
  <r>
    <x v="418"/>
    <n v="102"/>
    <n v="33423521"/>
    <s v="Action"/>
    <s v="Adventure"/>
    <s v="Comedy"/>
    <s v="Thriller"/>
    <m/>
    <m/>
    <m/>
    <m/>
    <s v="Street Fighter "/>
    <s v="English"/>
    <s v="Japan"/>
    <n v="35000000"/>
    <x v="48"/>
  </r>
  <r>
    <x v="291"/>
    <n v="102"/>
    <n v="32694788"/>
    <s v="Action"/>
    <s v="Adventure"/>
    <s v="History"/>
    <m/>
    <m/>
    <m/>
    <m/>
    <m/>
    <s v="The 13th Warrior "/>
    <s v="English"/>
    <s v="USA"/>
    <n v="85000000"/>
    <x v="10"/>
  </r>
  <r>
    <x v="419"/>
    <n v="87"/>
    <m/>
    <s v="Animation"/>
    <m/>
    <m/>
    <m/>
    <m/>
    <m/>
    <m/>
    <m/>
    <s v="The Lion of Judah "/>
    <s v="English"/>
    <s v="USA"/>
    <n v="15000000"/>
    <x v="44"/>
  </r>
  <r>
    <x v="420"/>
    <n v="102"/>
    <n v="5932060"/>
    <s v="Action"/>
    <s v="Adventure"/>
    <s v="Fantasy"/>
    <s v="War"/>
    <m/>
    <m/>
    <m/>
    <m/>
    <s v="The Last Legion "/>
    <s v="English"/>
    <s v="UK"/>
    <n v="35000000"/>
    <x v="53"/>
  </r>
  <r>
    <x v="421"/>
    <n v="87"/>
    <m/>
    <s v="Drama"/>
    <s v="Romance"/>
    <s v="Sci-Fi"/>
    <m/>
    <m/>
    <m/>
    <m/>
    <m/>
    <s v="The Man from Earth "/>
    <s v="English"/>
    <s v="USA"/>
    <n v="200000"/>
    <x v="58"/>
  </r>
  <r>
    <x v="422"/>
    <n v="102"/>
    <n v="11546543"/>
    <s v="Action"/>
    <s v="Comedy"/>
    <m/>
    <m/>
    <m/>
    <m/>
    <m/>
    <m/>
    <s v="The Legend of Drunken Master "/>
    <s v="Cantonese"/>
    <s v="Hong Kong"/>
    <n v="2000000"/>
    <x v="16"/>
  </r>
  <r>
    <x v="137"/>
    <n v="102"/>
    <n v="7659747"/>
    <s v="Action"/>
    <s v="Mystery"/>
    <s v="Thriller"/>
    <m/>
    <m/>
    <m/>
    <m/>
    <m/>
    <s v="The Order "/>
    <s v="English"/>
    <s v="USA"/>
    <n v="38000000"/>
    <x v="52"/>
  </r>
  <r>
    <x v="423"/>
    <n v="87"/>
    <n v="30538669"/>
    <s v="Comedy"/>
    <m/>
    <m/>
    <m/>
    <m/>
    <m/>
    <m/>
    <m/>
    <s v="The Sitter "/>
    <s v="English"/>
    <s v="USA"/>
    <m/>
    <x v="50"/>
  </r>
  <r>
    <x v="424"/>
    <n v="102"/>
    <n v="4105123"/>
    <s v="Action"/>
    <s v="Crime"/>
    <s v="Thriller"/>
    <m/>
    <m/>
    <m/>
    <m/>
    <m/>
    <s v="The Raid: Redemption "/>
    <s v="Indonesian"/>
    <s v="Indonesia"/>
    <n v="1100000"/>
    <x v="16"/>
  </r>
  <r>
    <x v="425"/>
    <n v="87"/>
    <n v="58163"/>
    <s v="Drama"/>
    <m/>
    <m/>
    <m/>
    <m/>
    <m/>
    <m/>
    <m/>
    <s v="The Young Unknowns "/>
    <s v="English"/>
    <s v="USA"/>
    <m/>
    <x v="42"/>
  </r>
  <r>
    <x v="426"/>
    <n v="102"/>
    <n v="34350553"/>
    <s v="Action"/>
    <s v="Comedy"/>
    <s v="Sci-Fi"/>
    <m/>
    <m/>
    <m/>
    <m/>
    <m/>
    <s v="The Watch "/>
    <s v="English"/>
    <s v="USA"/>
    <n v="68000000"/>
    <x v="50"/>
  </r>
  <r>
    <x v="427"/>
    <n v="102"/>
    <n v="62318875"/>
    <s v="Action"/>
    <s v="Adventure"/>
    <s v="Fantasy"/>
    <s v="Sci-Fi"/>
    <s v="Thriller"/>
    <m/>
    <m/>
    <m/>
    <s v="Underworld: Evolution "/>
    <s v="English"/>
    <s v="USA"/>
    <n v="50000000"/>
    <x v="4"/>
  </r>
  <r>
    <x v="428"/>
    <n v="103"/>
    <n v="26400000"/>
    <s v="Action"/>
    <s v="Adventure"/>
    <s v="Fantasy"/>
    <m/>
    <m/>
    <m/>
    <m/>
    <m/>
    <s v="Conan the Destroyer "/>
    <s v="English"/>
    <s v="USA"/>
    <n v="18000000"/>
    <x v="27"/>
  </r>
  <r>
    <x v="429"/>
    <n v="87"/>
    <m/>
    <s v="Crime"/>
    <s v="Drama"/>
    <s v="Thriller"/>
    <m/>
    <m/>
    <m/>
    <m/>
    <m/>
    <s v="We Have Your Husband "/>
    <s v="English"/>
    <s v="USA"/>
    <n v="5000000"/>
    <x v="41"/>
  </r>
  <r>
    <x v="430"/>
    <n v="103"/>
    <n v="72413"/>
    <s v="Action"/>
    <s v="Adventure"/>
    <s v="Drama"/>
    <s v="History"/>
    <m/>
    <m/>
    <m/>
    <m/>
    <s v="Dragon Blade "/>
    <s v="Mandarin"/>
    <s v="China"/>
    <n v="65000000"/>
    <x v="12"/>
  </r>
  <r>
    <x v="372"/>
    <n v="103"/>
    <n v="51317350"/>
    <s v="Action"/>
    <s v="Adventure"/>
    <s v="Fantasy"/>
    <m/>
    <m/>
    <m/>
    <m/>
    <m/>
    <s v="DragonHeart "/>
    <s v="English"/>
    <s v="USA"/>
    <n v="57000000"/>
    <x v="55"/>
  </r>
  <r>
    <x v="431"/>
    <n v="87"/>
    <m/>
    <s v="Comedy"/>
    <m/>
    <m/>
    <m/>
    <m/>
    <m/>
    <m/>
    <m/>
    <s v="Without Men "/>
    <s v="English"/>
    <s v="USA"/>
    <n v="4700000"/>
    <x v="59"/>
  </r>
  <r>
    <x v="432"/>
    <n v="88"/>
    <m/>
    <s v="Drama"/>
    <m/>
    <m/>
    <m/>
    <m/>
    <m/>
    <m/>
    <m/>
    <s v="3 Backyards "/>
    <s v="English"/>
    <s v="USA"/>
    <n v="300000"/>
    <x v="1"/>
  </r>
  <r>
    <x v="433"/>
    <n v="88"/>
    <m/>
    <s v="Comedy"/>
    <m/>
    <m/>
    <m/>
    <m/>
    <m/>
    <m/>
    <m/>
    <s v="A Dog's Breakfast "/>
    <s v="English"/>
    <s v="Canada"/>
    <n v="120000"/>
    <x v="14"/>
  </r>
  <r>
    <x v="434"/>
    <n v="103"/>
    <n v="8691"/>
    <s v="Action"/>
    <s v="Adventure"/>
    <m/>
    <m/>
    <m/>
    <m/>
    <m/>
    <m/>
    <s v="Falcon Rising "/>
    <s v="English"/>
    <s v="USA"/>
    <n v="4500000"/>
    <x v="27"/>
  </r>
  <r>
    <x v="435"/>
    <n v="88"/>
    <m/>
    <s v="Adventure"/>
    <s v="Animation"/>
    <s v="Family"/>
    <m/>
    <m/>
    <m/>
    <m/>
    <m/>
    <s v="A Turtle's Tale: Sammy's Adventures "/>
    <s v="English"/>
    <s v="France"/>
    <m/>
    <x v="12"/>
  </r>
  <r>
    <x v="436"/>
    <n v="103"/>
    <n v="28751715"/>
    <s v="Action"/>
    <s v="Comedy"/>
    <s v="Crime"/>
    <m/>
    <m/>
    <m/>
    <m/>
    <m/>
    <s v="Kick-Ass 2 "/>
    <s v="English"/>
    <s v="USA"/>
    <n v="28000000"/>
    <x v="10"/>
  </r>
  <r>
    <x v="371"/>
    <n v="103"/>
    <n v="40687294"/>
    <s v="Action"/>
    <s v="Crime"/>
    <s v="Drama"/>
    <s v="Mystery"/>
    <s v="Thriller"/>
    <m/>
    <m/>
    <m/>
    <s v="Max Payne "/>
    <s v="English"/>
    <s v="Canada"/>
    <n v="35000000"/>
    <x v="53"/>
  </r>
  <r>
    <x v="437"/>
    <n v="103"/>
    <n v="27285953"/>
    <s v="Action"/>
    <s v="Thriller"/>
    <m/>
    <m/>
    <m/>
    <m/>
    <m/>
    <m/>
    <s v="No Escape "/>
    <s v="English"/>
    <s v="USA"/>
    <n v="5000000"/>
    <x v="4"/>
  </r>
  <r>
    <x v="438"/>
    <n v="103"/>
    <n v="30669413"/>
    <s v="Action"/>
    <s v="Horror"/>
    <s v="Sci-Fi"/>
    <m/>
    <m/>
    <m/>
    <m/>
    <m/>
    <s v="Predator 2 "/>
    <s v="English"/>
    <s v="USA"/>
    <n v="35000000"/>
    <x v="3"/>
  </r>
  <r>
    <x v="439"/>
    <n v="103"/>
    <n v="7948159"/>
    <s v="Action"/>
    <s v="Crime"/>
    <s v="Drama"/>
    <s v="Thriller"/>
    <m/>
    <m/>
    <m/>
    <m/>
    <s v="Punisher: War Zone "/>
    <s v="English"/>
    <s v="USA"/>
    <n v="35000000"/>
    <x v="25"/>
  </r>
  <r>
    <x v="440"/>
    <n v="88"/>
    <m/>
    <s v="Drama"/>
    <s v="Music"/>
    <s v="Romance"/>
    <m/>
    <m/>
    <m/>
    <m/>
    <m/>
    <s v="B-Girl "/>
    <s v="English"/>
    <s v="USA"/>
    <m/>
    <x v="43"/>
  </r>
  <r>
    <x v="257"/>
    <n v="103"/>
    <n v="2154540"/>
    <s v="Action"/>
    <s v="Thriller"/>
    <m/>
    <m/>
    <m/>
    <m/>
    <m/>
    <m/>
    <s v="Shadow Conspiracy "/>
    <s v="English"/>
    <s v="USA"/>
    <n v="45000000"/>
    <x v="54"/>
  </r>
  <r>
    <x v="202"/>
    <n v="103"/>
    <n v="70117571"/>
    <s v="Action"/>
    <s v="Adventure"/>
    <s v="Sci-Fi"/>
    <s v="Thriller"/>
    <m/>
    <m/>
    <m/>
    <m/>
    <s v="Star Trek: Insurrection "/>
    <s v="English"/>
    <s v="USA"/>
    <n v="58000000"/>
    <x v="55"/>
  </r>
  <r>
    <x v="441"/>
    <n v="103"/>
    <n v="410388"/>
    <s v="Action"/>
    <s v="Adventure"/>
    <s v="Animation"/>
    <s v="Family"/>
    <s v="Sci-Fi"/>
    <s v="Thriller"/>
    <m/>
    <m/>
    <s v="Steamboy "/>
    <s v="Japanese"/>
    <s v="Japan"/>
    <n v="2127519898"/>
    <x v="24"/>
  </r>
  <r>
    <x v="194"/>
    <n v="103"/>
    <n v="85017401"/>
    <s v="Action"/>
    <s v="Adventure"/>
    <s v="Thriller"/>
    <m/>
    <m/>
    <m/>
    <m/>
    <m/>
    <s v="The Expendables 2 "/>
    <s v="English"/>
    <s v="USA"/>
    <n v="92000000"/>
    <x v="6"/>
  </r>
  <r>
    <x v="343"/>
    <n v="103"/>
    <n v="131564731"/>
    <s v="Action"/>
    <s v="Adventure"/>
    <s v="Family"/>
    <s v="Fantasy"/>
    <m/>
    <m/>
    <m/>
    <m/>
    <s v="The Last Airbender "/>
    <s v="English"/>
    <s v="USA"/>
    <n v="150000000"/>
    <x v="42"/>
  </r>
  <r>
    <x v="442"/>
    <n v="88"/>
    <m/>
    <s v="Action"/>
    <s v="Thriller"/>
    <m/>
    <m/>
    <m/>
    <m/>
    <m/>
    <m/>
    <s v="Chain of Command "/>
    <s v="English"/>
    <s v="USA"/>
    <n v="5000000"/>
    <x v="21"/>
  </r>
  <r>
    <x v="443"/>
    <n v="103"/>
    <n v="668171"/>
    <s v="Action"/>
    <s v="Drama"/>
    <s v="Fantasy"/>
    <m/>
    <m/>
    <m/>
    <m/>
    <m/>
    <s v="The Promise "/>
    <s v="Mandarin"/>
    <s v="China"/>
    <n v="60000000"/>
    <x v="39"/>
  </r>
  <r>
    <x v="444"/>
    <n v="88"/>
    <m/>
    <s v="Action"/>
    <s v="Sci-Fi"/>
    <m/>
    <m/>
    <m/>
    <m/>
    <m/>
    <m/>
    <s v="Conquest of the Planet of the Apes "/>
    <s v="English"/>
    <s v="USA"/>
    <n v="1700000"/>
    <x v="12"/>
  </r>
  <r>
    <x v="445"/>
    <n v="103"/>
    <n v="71519230"/>
    <s v="Action"/>
    <s v="Horror"/>
    <s v="Sci-Fi"/>
    <s v="Thriller"/>
    <m/>
    <m/>
    <m/>
    <m/>
    <s v="The Purge: Anarchy "/>
    <s v="English"/>
    <s v="USA"/>
    <n v="9000000"/>
    <x v="26"/>
  </r>
  <r>
    <x v="446"/>
    <n v="88"/>
    <m/>
    <s v="Drama"/>
    <s v="Thriller"/>
    <m/>
    <m/>
    <m/>
    <m/>
    <m/>
    <m/>
    <s v="Dawn Patrol "/>
    <s v="English"/>
    <s v=""/>
    <n v="3500000"/>
    <x v="47"/>
  </r>
  <r>
    <x v="416"/>
    <n v="103"/>
    <n v="19781879"/>
    <s v="Action"/>
    <s v="Crime"/>
    <s v="Fantasy"/>
    <s v="Thriller"/>
    <m/>
    <m/>
    <m/>
    <m/>
    <s v="The Spirit "/>
    <s v="English"/>
    <s v="USA"/>
    <n v="60000000"/>
    <x v="47"/>
  </r>
  <r>
    <x v="447"/>
    <n v="88"/>
    <m/>
    <s v="Action"/>
    <s v="Sci-Fi"/>
    <m/>
    <m/>
    <m/>
    <m/>
    <m/>
    <m/>
    <s v="Def-Con 4 "/>
    <s v="English"/>
    <s v="Canada"/>
    <n v="1750000"/>
    <x v="37"/>
  </r>
  <r>
    <x v="448"/>
    <n v="88"/>
    <m/>
    <s v="Action"/>
    <s v="Crime"/>
    <s v="Mystery"/>
    <s v="Thriller"/>
    <m/>
    <m/>
    <m/>
    <m/>
    <s v="Del 1 - Män som hatar kvinnor             "/>
    <s v="Swedish"/>
    <s v="Sweden"/>
    <m/>
    <x v="11"/>
  </r>
  <r>
    <x v="449"/>
    <n v="103"/>
    <n v="67631157"/>
    <s v="Action"/>
    <s v="Romance"/>
    <s v="Thriller"/>
    <m/>
    <m/>
    <m/>
    <m/>
    <m/>
    <s v="The Tourist "/>
    <s v="English"/>
    <s v="USA"/>
    <n v="100000000"/>
    <x v="25"/>
  </r>
  <r>
    <x v="201"/>
    <n v="103"/>
    <n v="54758461"/>
    <s v="Action"/>
    <s v="Comedy"/>
    <s v="Romance"/>
    <m/>
    <m/>
    <m/>
    <m/>
    <m/>
    <s v="This Means War "/>
    <s v="English"/>
    <s v="USA"/>
    <n v="65000000"/>
    <x v="46"/>
  </r>
  <r>
    <x v="90"/>
    <n v="103"/>
    <n v="24520892"/>
    <s v="Action"/>
    <s v="Crime"/>
    <s v="Drama"/>
    <s v="Thriller"/>
    <m/>
    <m/>
    <m/>
    <m/>
    <s v="Unleashed "/>
    <s v="English"/>
    <s v="France"/>
    <n v="45000000"/>
    <x v="14"/>
  </r>
  <r>
    <x v="450"/>
    <n v="103"/>
    <n v="22466994"/>
    <s v="Action"/>
    <s v="Crime"/>
    <s v="Thriller"/>
    <m/>
    <m/>
    <m/>
    <m/>
    <m/>
    <s v="War "/>
    <s v="English"/>
    <s v="USA"/>
    <n v="25000000"/>
    <x v="46"/>
  </r>
  <r>
    <x v="451"/>
    <n v="88"/>
    <m/>
    <s v="Adventure"/>
    <s v="Animation"/>
    <s v="Family"/>
    <s v="Fantasy"/>
    <m/>
    <m/>
    <m/>
    <m/>
    <s v="Dragon Nest: Warriors' Dawn "/>
    <s v="English"/>
    <s v="China"/>
    <n v="40000000"/>
    <x v="55"/>
  </r>
  <r>
    <x v="452"/>
    <n v="88"/>
    <m/>
    <s v="Thriller"/>
    <m/>
    <m/>
    <m/>
    <m/>
    <m/>
    <m/>
    <m/>
    <s v="Enter the Dangerous Mind "/>
    <s v="English"/>
    <s v="USA"/>
    <n v="800000"/>
    <x v="1"/>
  </r>
  <r>
    <x v="174"/>
    <n v="88"/>
    <m/>
    <s v="Comedy"/>
    <m/>
    <m/>
    <m/>
    <m/>
    <m/>
    <m/>
    <m/>
    <s v="Everything You Always Wanted to Know About Sex * But Were Afraid to Ask "/>
    <s v="English"/>
    <s v="USA"/>
    <n v="2000000"/>
    <x v="4"/>
  </r>
  <r>
    <x v="40"/>
    <n v="103"/>
    <n v="9094451"/>
    <s v="Action"/>
    <s v="Fantasy"/>
    <s v="Horror"/>
    <s v="Thriller"/>
    <m/>
    <m/>
    <m/>
    <m/>
    <s v="Warlock "/>
    <s v="English"/>
    <s v="USA"/>
    <n v="7000000"/>
    <x v="3"/>
  </r>
  <r>
    <x v="230"/>
    <n v="104"/>
    <n v="42610000"/>
    <s v="Action"/>
    <s v="Comedy"/>
    <s v="Crime"/>
    <s v="Thriller"/>
    <m/>
    <m/>
    <m/>
    <m/>
    <s v="Beverly Hills Cop III "/>
    <s v="English"/>
    <s v="USA"/>
    <n v="55000000"/>
    <x v="41"/>
  </r>
  <r>
    <x v="453"/>
    <n v="104"/>
    <n v="23020488"/>
    <s v="Action"/>
    <s v="Comedy"/>
    <s v="Fantasy"/>
    <m/>
    <m/>
    <m/>
    <m/>
    <m/>
    <s v="Bulletproof Monk "/>
    <s v="English"/>
    <s v="USA"/>
    <n v="52000000"/>
    <x v="41"/>
  </r>
  <r>
    <x v="17"/>
    <n v="104"/>
    <n v="25625110"/>
    <s v="Action"/>
    <s v="Crime"/>
    <s v="Thriller"/>
    <m/>
    <m/>
    <m/>
    <m/>
    <m/>
    <s v="Desperado "/>
    <s v="English"/>
    <s v="USA"/>
    <n v="7000000"/>
    <x v="5"/>
  </r>
  <r>
    <x v="325"/>
    <n v="104"/>
    <n v="10706786"/>
    <s v="Action"/>
    <s v="Fantasy"/>
    <s v="Thriller"/>
    <m/>
    <m/>
    <m/>
    <m/>
    <m/>
    <s v="Drive Angry "/>
    <s v="English"/>
    <s v="USA"/>
    <n v="50000000"/>
    <x v="41"/>
  </r>
  <r>
    <x v="454"/>
    <n v="88"/>
    <m/>
    <s v="Adventure"/>
    <s v="Comedy"/>
    <s v="Drama"/>
    <m/>
    <m/>
    <m/>
    <m/>
    <m/>
    <s v="Grand Theft Parsons "/>
    <s v="English"/>
    <s v="USA"/>
    <m/>
    <x v="12"/>
  </r>
  <r>
    <x v="455"/>
    <n v="104"/>
    <n v="75030163"/>
    <s v="Action"/>
    <s v="Adventure"/>
    <s v="Family"/>
    <s v="Fantasy"/>
    <m/>
    <m/>
    <m/>
    <m/>
    <s v="Eragon "/>
    <s v="English"/>
    <s v="USA"/>
    <n v="100000000"/>
    <x v="52"/>
  </r>
  <r>
    <x v="101"/>
    <n v="104"/>
    <n v="5974653"/>
    <s v="Action"/>
    <s v="Adventure"/>
    <s v="Fantasy"/>
    <s v="Sci-Fi"/>
    <s v="Thriller"/>
    <m/>
    <m/>
    <m/>
    <s v="Megiddo: The Omega Code 2 "/>
    <s v="English"/>
    <s v="USA"/>
    <n v="22000000"/>
    <x v="38"/>
  </r>
  <r>
    <x v="426"/>
    <n v="88"/>
    <n v="13920741"/>
    <s v="Comedy"/>
    <m/>
    <m/>
    <m/>
    <m/>
    <m/>
    <m/>
    <m/>
    <s v="Hot Rod "/>
    <s v="English"/>
    <s v="USA"/>
    <m/>
    <x v="6"/>
  </r>
  <r>
    <x v="456"/>
    <n v="104"/>
    <n v="10696210"/>
    <s v="Action"/>
    <s v="Crime"/>
    <s v="Sci-Fi"/>
    <s v="Thriller"/>
    <m/>
    <m/>
    <m/>
    <m/>
    <s v="RoboCop 3 "/>
    <s v="English"/>
    <s v="USA"/>
    <n v="23500000"/>
    <x v="36"/>
  </r>
  <r>
    <x v="457"/>
    <n v="104"/>
    <n v="4064333"/>
    <s v="Action"/>
    <s v="Comedy"/>
    <s v="Sci-Fi"/>
    <m/>
    <m/>
    <m/>
    <m/>
    <m/>
    <s v="Tank Girl "/>
    <s v="English"/>
    <s v="USA"/>
    <n v="25000000"/>
    <x v="1"/>
  </r>
  <r>
    <x v="289"/>
    <n v="104"/>
    <n v="21413502"/>
    <s v="Action"/>
    <s v="Adventure"/>
    <s v="Comedy"/>
    <s v="Crime"/>
    <s v="Music"/>
    <s v="Mystery"/>
    <m/>
    <m/>
    <s v="The Adventures of Ford Fairlane "/>
    <s v="English"/>
    <s v="USA"/>
    <n v="40000000"/>
    <x v="46"/>
  </r>
  <r>
    <x v="458"/>
    <n v="104"/>
    <n v="62494975"/>
    <s v="Action"/>
    <s v="Crime"/>
    <s v="Thriller"/>
    <m/>
    <m/>
    <m/>
    <m/>
    <m/>
    <s v="The Fast and the Furious: Tokyo Drift "/>
    <s v="English"/>
    <s v="USA"/>
    <n v="85000000"/>
    <x v="25"/>
  </r>
  <r>
    <x v="459"/>
    <n v="104"/>
    <n v="25040293"/>
    <s v="Action"/>
    <s v="Adventure"/>
    <s v="Fantasy"/>
    <m/>
    <m/>
    <m/>
    <m/>
    <m/>
    <s v="The Forbidden Kingdom "/>
    <s v="English"/>
    <s v="USA"/>
    <n v="55000000"/>
    <x v="10"/>
  </r>
  <r>
    <x v="460"/>
    <n v="88"/>
    <m/>
    <s v="Drama"/>
    <s v="Romance"/>
    <m/>
    <m/>
    <m/>
    <m/>
    <m/>
    <m/>
    <s v="Love Letters "/>
    <s v="English"/>
    <s v="USA"/>
    <n v="550000"/>
    <x v="12"/>
  </r>
  <r>
    <x v="339"/>
    <n v="104"/>
    <n v="27053815"/>
    <s v="Action"/>
    <s v="Adventure"/>
    <s v="Romance"/>
    <m/>
    <m/>
    <m/>
    <m/>
    <m/>
    <s v="The Musketeer "/>
    <s v="English"/>
    <s v="Germany"/>
    <n v="40000000"/>
    <x v="33"/>
  </r>
  <r>
    <x v="407"/>
    <n v="104"/>
    <n v="47592825"/>
    <s v="Action"/>
    <s v="Adventure"/>
    <s v="Comedy"/>
    <s v="Thriller"/>
    <m/>
    <m/>
    <m/>
    <m/>
    <s v="The Rundown "/>
    <s v="English"/>
    <s v="USA"/>
    <n v="85000000"/>
    <x v="6"/>
  </r>
  <r>
    <x v="140"/>
    <n v="104"/>
    <n v="78009155"/>
    <s v="Action"/>
    <s v="Comedy"/>
    <s v="Crime"/>
    <m/>
    <m/>
    <m/>
    <m/>
    <m/>
    <s v="Tower Heist "/>
    <s v="English"/>
    <s v="USA"/>
    <n v="75000000"/>
    <x v="3"/>
  </r>
  <r>
    <x v="294"/>
    <n v="104"/>
    <n v="20241395"/>
    <s v="Action"/>
    <s v="Horror"/>
    <s v="Thriller"/>
    <m/>
    <m/>
    <m/>
    <m/>
    <m/>
    <s v="Vampires "/>
    <s v="English"/>
    <s v="USA"/>
    <n v="20000000"/>
    <x v="12"/>
  </r>
  <r>
    <x v="461"/>
    <n v="104"/>
    <n v="47474112"/>
    <s v="Action"/>
    <s v="Drama"/>
    <s v="Sci-Fi"/>
    <s v="Thriller"/>
    <m/>
    <m/>
    <m/>
    <m/>
    <s v="Volcano "/>
    <s v="English"/>
    <s v="USA"/>
    <n v="90000000"/>
    <x v="53"/>
  </r>
  <r>
    <x v="462"/>
    <n v="88"/>
    <m/>
    <s v="Horror"/>
    <s v="Thriller"/>
    <m/>
    <m/>
    <m/>
    <m/>
    <m/>
    <m/>
    <s v="No Man's Land: The Rise of Reeker "/>
    <s v="English"/>
    <s v="USA"/>
    <n v="2000000"/>
    <x v="54"/>
  </r>
  <r>
    <x v="463"/>
    <n v="104"/>
    <n v="157299717"/>
    <s v="Action"/>
    <s v="Adventure"/>
    <s v="Sci-Fi"/>
    <m/>
    <m/>
    <m/>
    <m/>
    <m/>
    <s v="X-Men "/>
    <s v="English"/>
    <s v="USA"/>
    <n v="75000000"/>
    <x v="18"/>
  </r>
  <r>
    <x v="140"/>
    <n v="104"/>
    <n v="234360014"/>
    <s v="Action"/>
    <s v="Adventure"/>
    <s v="Fantasy"/>
    <s v="Sci-Fi"/>
    <s v="Thriller"/>
    <m/>
    <m/>
    <m/>
    <s v="X-Men: The Last Stand "/>
    <s v="English"/>
    <s v="Canada"/>
    <n v="210000000"/>
    <x v="4"/>
  </r>
  <r>
    <x v="464"/>
    <n v="88"/>
    <n v="828"/>
    <s v="Action"/>
    <s v="Comedy"/>
    <s v="Crime"/>
    <s v="Drama"/>
    <s v="Romance"/>
    <s v="Thriller"/>
    <m/>
    <m/>
    <s v="Perrier's Bounty "/>
    <s v="English"/>
    <s v="Ireland"/>
    <m/>
    <x v="55"/>
  </r>
  <r>
    <x v="465"/>
    <n v="105"/>
    <n v="37516013"/>
    <s v="Action"/>
    <s v="Fantasy"/>
    <s v="Horror"/>
    <m/>
    <m/>
    <m/>
    <m/>
    <m/>
    <s v="Abraham Lincoln: Vampire Hunter "/>
    <s v="English"/>
    <s v="USA"/>
    <n v="69000000"/>
    <x v="19"/>
  </r>
  <r>
    <x v="466"/>
    <n v="105"/>
    <n v="22723"/>
    <s v="Action"/>
    <s v="Comedy"/>
    <s v="Drama"/>
    <s v="War"/>
    <m/>
    <m/>
    <m/>
    <m/>
    <s v="All the Queen's Men "/>
    <s v="English"/>
    <s v="Germany"/>
    <n v="25000000"/>
    <x v="40"/>
  </r>
  <r>
    <x v="467"/>
    <n v="105"/>
    <n v="234760500"/>
    <s v="Action"/>
    <s v="Comedy"/>
    <s v="Crime"/>
    <m/>
    <m/>
    <m/>
    <m/>
    <m/>
    <s v="Beverly Hills Cop "/>
    <s v="English"/>
    <s v="USA"/>
    <n v="14000000"/>
    <x v="9"/>
  </r>
  <r>
    <x v="289"/>
    <n v="105"/>
    <n v="73648142"/>
    <s v="Action"/>
    <s v="Sci-Fi"/>
    <s v="Thriller"/>
    <m/>
    <m/>
    <m/>
    <m/>
    <m/>
    <s v="Deep Blue Sea "/>
    <s v="English"/>
    <s v="USA"/>
    <n v="60000000"/>
    <x v="27"/>
  </r>
  <r>
    <x v="468"/>
    <n v="105"/>
    <n v="103738726"/>
    <s v="Action"/>
    <s v="Comedy"/>
    <s v="Crime"/>
    <s v="Music"/>
    <s v="Romance"/>
    <s v="Thriller"/>
    <m/>
    <m/>
    <s v="Dick Tracy "/>
    <s v="English"/>
    <s v="USA"/>
    <n v="100000000"/>
    <x v="12"/>
  </r>
  <r>
    <x v="469"/>
    <n v="88"/>
    <m/>
    <s v="Action"/>
    <s v="Crime"/>
    <s v="Horror"/>
    <s v="Thriller"/>
    <m/>
    <m/>
    <m/>
    <m/>
    <s v="Red State "/>
    <s v="English"/>
    <s v="USA"/>
    <n v="4000000"/>
    <x v="3"/>
  </r>
  <r>
    <x v="470"/>
    <n v="88"/>
    <m/>
    <s v="Action"/>
    <s v="Horror"/>
    <m/>
    <m/>
    <m/>
    <m/>
    <m/>
    <m/>
    <s v="Re-Kill "/>
    <s v="English"/>
    <s v="USA"/>
    <n v="9500000"/>
    <x v="52"/>
  </r>
  <r>
    <x v="471"/>
    <n v="105"/>
    <n v="17100000"/>
    <s v="Action"/>
    <s v="Adventure"/>
    <s v="Crime"/>
    <s v="Drama"/>
    <s v="Romance"/>
    <m/>
    <m/>
    <m/>
    <s v="Fled "/>
    <s v="English"/>
    <s v="USA"/>
    <n v="25000000"/>
    <x v="35"/>
  </r>
  <r>
    <x v="472"/>
    <n v="88"/>
    <m/>
    <s v="Family"/>
    <m/>
    <m/>
    <m/>
    <m/>
    <m/>
    <m/>
    <m/>
    <s v="Running Forever "/>
    <s v="English"/>
    <s v="USA"/>
    <n v="5000000"/>
    <x v="29"/>
  </r>
  <r>
    <x v="473"/>
    <n v="105"/>
    <n v="45290318"/>
    <s v="Action"/>
    <s v="Comedy"/>
    <s v="Sport"/>
    <m/>
    <m/>
    <m/>
    <m/>
    <m/>
    <s v="Here Comes the Boom "/>
    <s v="English"/>
    <s v="USA"/>
    <n v="42000000"/>
    <x v="26"/>
  </r>
  <r>
    <x v="474"/>
    <n v="105"/>
    <n v="2126511"/>
    <s v="Action"/>
    <s v="Biography"/>
    <s v="Drama"/>
    <s v="History"/>
    <m/>
    <m/>
    <m/>
    <m/>
    <s v="Ip Man 3 "/>
    <s v="Cantonese"/>
    <s v="Hong Kong"/>
    <n v="36000000"/>
    <x v="5"/>
  </r>
  <r>
    <x v="475"/>
    <n v="105"/>
    <n v="50549107"/>
    <s v="Action"/>
    <s v="Drama"/>
    <s v="Thriller"/>
    <m/>
    <m/>
    <m/>
    <m/>
    <m/>
    <s v="Jack Ryan: Shadow Recruit "/>
    <s v="English"/>
    <s v="USA"/>
    <n v="60000000"/>
    <x v="3"/>
  </r>
  <r>
    <x v="476"/>
    <n v="105"/>
    <n v="26589953"/>
    <s v="Action"/>
    <s v="Crime"/>
    <s v="Thriller"/>
    <m/>
    <m/>
    <m/>
    <m/>
    <m/>
    <s v="Machete "/>
    <s v="English"/>
    <s v="USA"/>
    <n v="10500000"/>
    <x v="6"/>
  </r>
  <r>
    <x v="195"/>
    <n v="88"/>
    <m/>
    <s v="Action"/>
    <s v="Drama"/>
    <s v="Thriller"/>
    <m/>
    <m/>
    <m/>
    <m/>
    <m/>
    <s v="Silent Trigger "/>
    <s v="English"/>
    <s v="Canada"/>
    <n v="9000000"/>
    <x v="39"/>
  </r>
  <r>
    <x v="477"/>
    <n v="105"/>
    <n v="1260917"/>
    <s v="Action"/>
    <s v="Comedy"/>
    <s v="Crime"/>
    <m/>
    <m/>
    <m/>
    <m/>
    <m/>
    <s v="Micmacs "/>
    <s v="French"/>
    <s v="France"/>
    <n v="27000000"/>
    <x v="5"/>
  </r>
  <r>
    <x v="478"/>
    <n v="105"/>
    <n v="35324232"/>
    <s v="Action"/>
    <s v="Comedy"/>
    <s v="Crime"/>
    <s v="Drama"/>
    <s v="Thriller"/>
    <m/>
    <m/>
    <m/>
    <s v="Money Train "/>
    <s v="English"/>
    <s v="USA"/>
    <n v="68000000"/>
    <x v="39"/>
  </r>
  <r>
    <x v="258"/>
    <n v="105"/>
    <n v="23219748"/>
    <s v="Action"/>
    <s v="Adventure"/>
    <s v="Drama"/>
    <s v="History"/>
    <s v="Romance"/>
    <m/>
    <m/>
    <m/>
    <s v="Pompeii "/>
    <s v="English"/>
    <s v="Canada"/>
    <n v="80000000"/>
    <x v="39"/>
  </r>
  <r>
    <x v="479"/>
    <n v="105"/>
    <n v="63260"/>
    <s v="Action"/>
    <s v="Animation"/>
    <s v="Sci-Fi"/>
    <s v="Thriller"/>
    <m/>
    <m/>
    <m/>
    <m/>
    <s v="Renaissance "/>
    <s v="English"/>
    <s v="France"/>
    <n v="14000000"/>
    <x v="6"/>
  </r>
  <r>
    <x v="480"/>
    <n v="105"/>
    <n v="176740650"/>
    <s v="Action"/>
    <s v="Drama"/>
    <s v="Sci-Fi"/>
    <s v="Thriller"/>
    <m/>
    <m/>
    <m/>
    <m/>
    <s v="Rise of the Planet of the Apes "/>
    <s v="English"/>
    <s v="USA"/>
    <n v="93000000"/>
    <x v="16"/>
  </r>
  <r>
    <x v="200"/>
    <n v="105"/>
    <n v="34014398"/>
    <s v="Action"/>
    <s v="Adventure"/>
    <s v="Crime"/>
    <s v="Drama"/>
    <s v="Thriller"/>
    <m/>
    <m/>
    <m/>
    <s v="Snakes on a Plane "/>
    <s v="English"/>
    <s v="Germany"/>
    <n v="33000000"/>
    <x v="39"/>
  </r>
  <r>
    <x v="481"/>
    <n v="105"/>
    <n v="76400000"/>
    <s v="Action"/>
    <s v="Adventure"/>
    <s v="Sci-Fi"/>
    <m/>
    <m/>
    <m/>
    <m/>
    <m/>
    <s v="Star Trek III: The Search for Spock "/>
    <s v="English"/>
    <s v="USA"/>
    <n v="17000000"/>
    <x v="10"/>
  </r>
  <r>
    <x v="482"/>
    <n v="105"/>
    <n v="613556"/>
    <s v="Action"/>
    <s v="Drama"/>
    <m/>
    <m/>
    <m/>
    <m/>
    <m/>
    <m/>
    <s v="The Assassin "/>
    <s v="Mandarin"/>
    <s v="Taiwan"/>
    <n v="15000000"/>
    <x v="55"/>
  </r>
  <r>
    <x v="483"/>
    <n v="105"/>
    <n v="123777"/>
    <s v="Action"/>
    <s v="Biography"/>
    <s v="Crime"/>
    <s v="Drama"/>
    <s v="Family"/>
    <s v="Fantasy"/>
    <m/>
    <m/>
    <s v="The Masked Saint "/>
    <s v="English"/>
    <s v="Canada"/>
    <n v="3500000"/>
    <x v="33"/>
  </r>
  <r>
    <x v="477"/>
    <n v="105"/>
    <n v="99462"/>
    <s v="Action"/>
    <s v="Adventure"/>
    <s v="Drama"/>
    <s v="Family"/>
    <m/>
    <m/>
    <m/>
    <m/>
    <s v="The Young and Prodigious T.S. Spivet "/>
    <s v="English"/>
    <s v="France"/>
    <n v="33000000"/>
    <x v="23"/>
  </r>
  <r>
    <x v="337"/>
    <n v="106"/>
    <n v="28064226"/>
    <s v="Action"/>
    <s v="Mystery"/>
    <s v="Thriller"/>
    <m/>
    <m/>
    <m/>
    <m/>
    <m/>
    <s v="Abduction "/>
    <s v="English"/>
    <s v="USA"/>
    <n v="35000000"/>
    <x v="65"/>
  </r>
  <r>
    <x v="484"/>
    <n v="106"/>
    <n v="6262942"/>
    <s v="Action"/>
    <s v="Adventure"/>
    <s v="Drama"/>
    <m/>
    <m/>
    <m/>
    <m/>
    <m/>
    <s v="All Is Lost "/>
    <s v="English"/>
    <s v="USA"/>
    <n v="9000000"/>
    <x v="24"/>
  </r>
  <r>
    <x v="485"/>
    <n v="88"/>
    <m/>
    <s v="Comedy"/>
    <s v="Drama"/>
    <s v="Romance"/>
    <m/>
    <m/>
    <m/>
    <m/>
    <m/>
    <s v="The Oh in Ohio "/>
    <s v="English"/>
    <s v="USA"/>
    <n v="5000000"/>
    <x v="39"/>
  </r>
  <r>
    <x v="371"/>
    <n v="106"/>
    <n v="59068786"/>
    <s v="Action"/>
    <s v="Drama"/>
    <s v="Thriller"/>
    <s v="War"/>
    <m/>
    <m/>
    <m/>
    <m/>
    <s v="Behind Enemy Lines "/>
    <s v="English"/>
    <s v="USA"/>
    <n v="40000000"/>
    <x v="55"/>
  </r>
  <r>
    <x v="90"/>
    <n v="106"/>
    <n v="163192114"/>
    <s v="Action"/>
    <s v="Adventure"/>
    <s v="Fantasy"/>
    <m/>
    <m/>
    <m/>
    <m/>
    <m/>
    <s v="Clash of the Titans "/>
    <s v="English"/>
    <s v="USA"/>
    <n v="125000000"/>
    <x v="27"/>
  </r>
  <r>
    <x v="486"/>
    <n v="106"/>
    <n v="11146409"/>
    <s v="Action"/>
    <s v="Adventure"/>
    <s v="Horror"/>
    <s v="Sci-Fi"/>
    <m/>
    <m/>
    <m/>
    <m/>
    <s v="Deep Rising "/>
    <s v="English"/>
    <s v="USA"/>
    <n v="45000000"/>
    <x v="25"/>
  </r>
  <r>
    <x v="294"/>
    <n v="106"/>
    <n v="25244700"/>
    <s v="Action"/>
    <s v="Sci-Fi"/>
    <m/>
    <m/>
    <m/>
    <m/>
    <m/>
    <m/>
    <s v="Escape from New York "/>
    <s v="English"/>
    <s v="UK"/>
    <n v="6000000"/>
    <x v="5"/>
  </r>
  <r>
    <x v="487"/>
    <n v="106"/>
    <n v="32131830"/>
    <s v="Action"/>
    <s v="Adventure"/>
    <s v="Animation"/>
    <s v="Fantasy"/>
    <s v="Romance"/>
    <s v="Sci-Fi"/>
    <m/>
    <m/>
    <s v="Final Fantasy: The Spirits Within "/>
    <s v="English"/>
    <s v="USA"/>
    <n v="137000000"/>
    <x v="55"/>
  </r>
  <r>
    <x v="488"/>
    <n v="88"/>
    <m/>
    <s v="Comedy"/>
    <s v="Horror"/>
    <m/>
    <m/>
    <m/>
    <m/>
    <m/>
    <m/>
    <s v="The Walking Deceased "/>
    <s v="English"/>
    <s v="USA"/>
    <n v="1250000"/>
    <x v="66"/>
  </r>
  <r>
    <x v="489"/>
    <n v="106"/>
    <n v="37754208"/>
    <s v="Action"/>
    <s v="Comedy"/>
    <s v="Sci-Fi"/>
    <m/>
    <m/>
    <m/>
    <m/>
    <m/>
    <s v="Mars Attacks! "/>
    <s v="English"/>
    <s v="USA"/>
    <n v="70000000"/>
    <x v="46"/>
  </r>
  <r>
    <x v="490"/>
    <n v="88"/>
    <n v="15059"/>
    <s v="Drama"/>
    <s v="Thriller"/>
    <m/>
    <m/>
    <m/>
    <m/>
    <m/>
    <m/>
    <s v="Trade of Innocents "/>
    <s v="English"/>
    <s v="USA"/>
    <m/>
    <x v="53"/>
  </r>
  <r>
    <x v="491"/>
    <n v="88"/>
    <m/>
    <s v="Comedy"/>
    <s v="Fantasy"/>
    <s v="Horror"/>
    <s v="Mystery"/>
    <m/>
    <m/>
    <m/>
    <m/>
    <s v="Twixt "/>
    <s v="English"/>
    <s v="USA"/>
    <n v="7000000"/>
    <x v="47"/>
  </r>
  <r>
    <x v="106"/>
    <n v="106"/>
    <n v="179020854"/>
    <s v="Action"/>
    <s v="Adventure"/>
    <s v="Comedy"/>
    <s v="Family"/>
    <s v="Fantasy"/>
    <s v="Sci-Fi"/>
    <m/>
    <m/>
    <s v="Men in Black 3 "/>
    <s v="English"/>
    <s v="USA"/>
    <n v="225000000"/>
    <x v="4"/>
  </r>
  <r>
    <x v="492"/>
    <n v="88"/>
    <m/>
    <s v="Action"/>
    <s v="Comedy"/>
    <s v="Fantasy"/>
    <s v="Horror"/>
    <m/>
    <m/>
    <m/>
    <m/>
    <s v="Vampire Killers "/>
    <s v="English"/>
    <s v="UK"/>
    <m/>
    <x v="1"/>
  </r>
  <r>
    <x v="493"/>
    <n v="88"/>
    <n v="79043"/>
    <s v="Crime"/>
    <s v="Drama"/>
    <m/>
    <m/>
    <m/>
    <m/>
    <m/>
    <m/>
    <s v="Water &amp; Power "/>
    <s v="English"/>
    <s v="USA"/>
    <m/>
    <x v="46"/>
  </r>
  <r>
    <x v="494"/>
    <n v="106"/>
    <n v="171988"/>
    <s v="Action"/>
    <s v="Crime"/>
    <s v="Drama"/>
    <m/>
    <m/>
    <m/>
    <m/>
    <m/>
    <s v="Mercy Streets "/>
    <s v="English"/>
    <s v="USA"/>
    <n v="600000"/>
    <x v="39"/>
  </r>
  <r>
    <x v="495"/>
    <n v="106"/>
    <n v="91439400"/>
    <s v="Action"/>
    <s v="Mystery"/>
    <s v="Thriller"/>
    <m/>
    <m/>
    <m/>
    <m/>
    <m/>
    <s v="Non-Stop "/>
    <s v="English"/>
    <s v="UK"/>
    <n v="50000000"/>
    <x v="14"/>
  </r>
  <r>
    <x v="469"/>
    <n v="88"/>
    <m/>
    <s v="Comedy"/>
    <s v="Fantasy"/>
    <s v="Horror"/>
    <s v="Thriller"/>
    <m/>
    <m/>
    <m/>
    <m/>
    <s v="Yoga Hosers "/>
    <s v="English"/>
    <s v="USA"/>
    <n v="5000000"/>
    <x v="47"/>
  </r>
  <r>
    <x v="496"/>
    <n v="106"/>
    <n v="78747585"/>
    <s v="Action"/>
    <s v="Animation"/>
    <s v="Comedy"/>
    <s v="Sci-Fi"/>
    <m/>
    <m/>
    <m/>
    <m/>
    <s v="Pixels "/>
    <s v="English"/>
    <s v="USA"/>
    <n v="88000000"/>
    <x v="39"/>
  </r>
  <r>
    <x v="497"/>
    <n v="89"/>
    <m/>
    <s v="Comedy"/>
    <s v="Romance"/>
    <m/>
    <m/>
    <m/>
    <m/>
    <m/>
    <m/>
    <s v="16 to Life "/>
    <s v="English"/>
    <s v="USA"/>
    <n v="1000000"/>
    <x v="46"/>
  </r>
  <r>
    <x v="393"/>
    <n v="106"/>
    <n v="168368427"/>
    <s v="Action"/>
    <s v="Adventure"/>
    <m/>
    <m/>
    <m/>
    <m/>
    <m/>
    <m/>
    <s v="Quantum of Solace "/>
    <s v="English"/>
    <s v="UK"/>
    <n v="200000000"/>
    <x v="6"/>
  </r>
  <r>
    <x v="498"/>
    <n v="106"/>
    <n v="17473245"/>
    <s v="Action"/>
    <s v="Sci-Fi"/>
    <s v="Thriller"/>
    <m/>
    <m/>
    <m/>
    <m/>
    <m/>
    <s v="Red Planet "/>
    <s v="English"/>
    <s v="USA"/>
    <n v="70000000"/>
    <x v="50"/>
  </r>
  <r>
    <x v="499"/>
    <n v="106"/>
    <n v="37760080"/>
    <s v="Action"/>
    <s v="Adventure"/>
    <s v="Mystery"/>
    <s v="Sci-Fi"/>
    <s v="Thriller"/>
    <m/>
    <m/>
    <m/>
    <s v="Sky Captain and the World of Tomorrow "/>
    <s v="English"/>
    <s v="USA"/>
    <n v="70000000"/>
    <x v="12"/>
  </r>
  <r>
    <x v="500"/>
    <n v="89"/>
    <m/>
    <s v="Western"/>
    <m/>
    <m/>
    <m/>
    <m/>
    <m/>
    <m/>
    <m/>
    <s v="All Hat "/>
    <s v="English"/>
    <s v="Canada"/>
    <n v="5000000"/>
    <x v="35"/>
  </r>
  <r>
    <x v="501"/>
    <n v="89"/>
    <m/>
    <s v="Drama"/>
    <m/>
    <m/>
    <m/>
    <m/>
    <m/>
    <m/>
    <m/>
    <s v="An American in Hollywood "/>
    <s v="English"/>
    <s v="USA"/>
    <n v="125000"/>
    <x v="5"/>
  </r>
  <r>
    <x v="372"/>
    <n v="106"/>
    <n v="144512310"/>
    <s v="Action"/>
    <s v="Crime"/>
    <s v="Thriller"/>
    <m/>
    <m/>
    <m/>
    <m/>
    <m/>
    <s v="The Fast and the Furious "/>
    <s v="English"/>
    <s v="USA"/>
    <n v="38000000"/>
    <x v="6"/>
  </r>
  <r>
    <x v="502"/>
    <n v="106"/>
    <n v="27356090"/>
    <s v="Action"/>
    <s v="Adventure"/>
    <s v="Fantasy"/>
    <m/>
    <m/>
    <m/>
    <m/>
    <m/>
    <s v="The Last Witch Hunter "/>
    <s v="English"/>
    <s v="USA"/>
    <n v="90000000"/>
    <x v="25"/>
  </r>
  <r>
    <x v="372"/>
    <n v="106"/>
    <n v="35007180"/>
    <s v="Action"/>
    <s v="Crime"/>
    <s v="Drama"/>
    <s v="Thriller"/>
    <m/>
    <m/>
    <m/>
    <m/>
    <s v="The Skulls "/>
    <s v="English"/>
    <s v="USA"/>
    <n v="15000000"/>
    <x v="39"/>
  </r>
  <r>
    <x v="320"/>
    <n v="106"/>
    <n v="65452312"/>
    <s v="Action"/>
    <s v="Crime"/>
    <s v="Thriller"/>
    <m/>
    <m/>
    <m/>
    <m/>
    <m/>
    <s v="The Taking of Pelham 1 2 3 "/>
    <s v="English"/>
    <s v="USA"/>
    <n v="100000000"/>
    <x v="55"/>
  </r>
  <r>
    <x v="503"/>
    <n v="106"/>
    <n v="24048000"/>
    <s v="Action"/>
    <s v="Crime"/>
    <s v="Sci-Fi"/>
    <s v="Thriller"/>
    <m/>
    <m/>
    <m/>
    <m/>
    <s v="Virtuosity "/>
    <s v="English"/>
    <s v="USA"/>
    <n v="30000000"/>
    <x v="41"/>
  </r>
  <r>
    <x v="106"/>
    <n v="106"/>
    <n v="113745408"/>
    <s v="Action"/>
    <s v="Comedy"/>
    <s v="Sci-Fi"/>
    <s v="Western"/>
    <m/>
    <m/>
    <m/>
    <m/>
    <s v="Wild Wild West "/>
    <s v="English"/>
    <s v="USA"/>
    <n v="170000000"/>
    <x v="47"/>
  </r>
  <r>
    <x v="337"/>
    <n v="107"/>
    <n v="127083765"/>
    <s v="Action"/>
    <s v="Crime"/>
    <s v="Thriller"/>
    <m/>
    <m/>
    <m/>
    <m/>
    <m/>
    <s v="2 Fast 2 Furious "/>
    <s v="English"/>
    <s v="USA"/>
    <n v="76000000"/>
    <x v="19"/>
  </r>
  <r>
    <x v="504"/>
    <n v="107"/>
    <n v="869325"/>
    <s v="Action"/>
    <s v="Adventure"/>
    <s v="Fantasy"/>
    <s v="Sci-Fi"/>
    <m/>
    <m/>
    <m/>
    <m/>
    <s v="Beastmaster 2: Through the Portal of Time "/>
    <s v="English"/>
    <s v="USA"/>
    <n v="6000000"/>
    <x v="48"/>
  </r>
  <r>
    <x v="505"/>
    <n v="89"/>
    <m/>
    <s v="Comedy"/>
    <s v="Drama"/>
    <s v="Family"/>
    <s v="Romance"/>
    <m/>
    <m/>
    <m/>
    <m/>
    <s v="Christmas Mail "/>
    <s v="English"/>
    <s v="USA"/>
    <n v="2500000"/>
    <x v="27"/>
  </r>
  <r>
    <x v="506"/>
    <n v="107"/>
    <n v="126088877"/>
    <s v="Action"/>
    <s v="Comedy"/>
    <s v="Crime"/>
    <m/>
    <m/>
    <m/>
    <m/>
    <m/>
    <s v="Central Intelligence "/>
    <s v="English"/>
    <s v="USA"/>
    <n v="50000000"/>
    <x v="10"/>
  </r>
  <r>
    <x v="507"/>
    <n v="107"/>
    <n v="20550712"/>
    <s v="Action"/>
    <s v="Drama"/>
    <s v="Sci-Fi"/>
    <s v="Thriller"/>
    <m/>
    <m/>
    <m/>
    <m/>
    <s v="Chain Reaction "/>
    <s v="English"/>
    <s v="USA"/>
    <n v="50000000"/>
    <x v="39"/>
  </r>
  <r>
    <x v="201"/>
    <n v="107"/>
    <n v="100685880"/>
    <s v="Action"/>
    <s v="Adventure"/>
    <s v="Comedy"/>
    <s v="Crime"/>
    <m/>
    <m/>
    <m/>
    <m/>
    <s v="Charlie's Angels: Full Throttle "/>
    <s v="English"/>
    <s v="USA"/>
    <n v="120000000"/>
    <x v="47"/>
  </r>
  <r>
    <x v="508"/>
    <n v="89"/>
    <m/>
    <s v="Family"/>
    <s v="Musical"/>
    <m/>
    <m/>
    <m/>
    <m/>
    <m/>
    <m/>
    <s v="Dancin' It's On "/>
    <s v="English"/>
    <s v="USA"/>
    <n v="12000000"/>
    <x v="60"/>
  </r>
  <r>
    <x v="469"/>
    <n v="107"/>
    <n v="44867349"/>
    <s v="Action"/>
    <s v="Comedy"/>
    <s v="Crime"/>
    <m/>
    <m/>
    <m/>
    <m/>
    <m/>
    <s v="Cop Out "/>
    <s v="English"/>
    <s v="USA"/>
    <n v="37000000"/>
    <x v="39"/>
  </r>
  <r>
    <x v="320"/>
    <n v="107"/>
    <n v="82670733"/>
    <s v="Action"/>
    <s v="Drama"/>
    <s v="Sport"/>
    <m/>
    <m/>
    <m/>
    <m/>
    <m/>
    <s v="Days of Thunder "/>
    <s v="English"/>
    <s v="USA"/>
    <n v="60000000"/>
    <x v="19"/>
  </r>
  <r>
    <x v="509"/>
    <n v="107"/>
    <n v="10956379"/>
    <s v="Action"/>
    <s v="Drama"/>
    <s v="Fantasy"/>
    <s v="Horror"/>
    <s v="Thriller"/>
    <m/>
    <m/>
    <m/>
    <s v="Dragon Wars: D-War "/>
    <s v="English"/>
    <s v="South Korea"/>
    <n v="35000000"/>
    <x v="57"/>
  </r>
  <r>
    <x v="87"/>
    <n v="107"/>
    <n v="1183354"/>
    <s v="Action"/>
    <s v="Comedy"/>
    <s v="Crime"/>
    <s v="Fantasy"/>
    <s v="Horror"/>
    <s v="Mystery"/>
    <s v="Sci-Fi"/>
    <s v="Thriller"/>
    <s v="Dylan Dog: Dead of Night "/>
    <s v="English"/>
    <s v="USA"/>
    <n v="20000000"/>
    <x v="52"/>
  </r>
  <r>
    <x v="225"/>
    <n v="107"/>
    <n v="1190018"/>
    <s v="Action"/>
    <s v="Drama"/>
    <s v="Sci-Fi"/>
    <s v="Thriller"/>
    <m/>
    <m/>
    <m/>
    <m/>
    <s v="Equilibrium "/>
    <s v="English"/>
    <s v="USA"/>
    <n v="20000000"/>
    <x v="20"/>
  </r>
  <r>
    <x v="510"/>
    <n v="89"/>
    <m/>
    <s v="Fantasy"/>
    <s v="Horror"/>
    <s v="Sci-Fi"/>
    <m/>
    <m/>
    <m/>
    <m/>
    <m/>
    <s v="Eraserhead "/>
    <s v="English"/>
    <s v="USA"/>
    <n v="20000"/>
    <x v="18"/>
  </r>
  <r>
    <x v="511"/>
    <n v="107"/>
    <n v="28014536"/>
    <s v="Action"/>
    <s v="Comedy"/>
    <s v="Crime"/>
    <s v="Romance"/>
    <s v="Thriller"/>
    <m/>
    <m/>
    <m/>
    <s v="Grosse Pointe Blank "/>
    <s v="English"/>
    <s v="USA"/>
    <n v="15000000"/>
    <x v="18"/>
  </r>
  <r>
    <x v="512"/>
    <n v="89"/>
    <n v="113155"/>
    <s v="Adventure"/>
    <s v="Comedy"/>
    <s v="Sci-Fi"/>
    <m/>
    <m/>
    <m/>
    <m/>
    <m/>
    <s v="Gentlemen Broncos "/>
    <s v="English"/>
    <s v="USA"/>
    <m/>
    <x v="12"/>
  </r>
  <r>
    <x v="513"/>
    <n v="89"/>
    <m/>
    <s v="Action"/>
    <s v="Comedy"/>
    <s v="Drama"/>
    <s v="Western"/>
    <m/>
    <m/>
    <m/>
    <m/>
    <s v="Gunless "/>
    <s v="English"/>
    <s v="Canada"/>
    <n v="10000000"/>
    <x v="26"/>
  </r>
  <r>
    <x v="514"/>
    <n v="107"/>
    <n v="14375181"/>
    <s v="Action"/>
    <s v="Adventure"/>
    <s v="Comedy"/>
    <s v="Music"/>
    <s v="Thriller"/>
    <m/>
    <m/>
    <m/>
    <s v="Ishtar "/>
    <s v="English"/>
    <s v="USA"/>
    <n v="51000000"/>
    <x v="42"/>
  </r>
  <r>
    <x v="515"/>
    <n v="89"/>
    <m/>
    <s v="Horror"/>
    <m/>
    <m/>
    <m/>
    <m/>
    <m/>
    <m/>
    <m/>
    <s v="Her Cry: La Llorona Investigation "/>
    <s v="English"/>
    <s v="USA"/>
    <n v="60000"/>
    <x v="53"/>
  </r>
  <r>
    <x v="516"/>
    <n v="107"/>
    <n v="12200000"/>
    <s v="Action"/>
    <s v="Crime"/>
    <s v="Drama"/>
    <s v="Thriller"/>
    <s v="Western"/>
    <m/>
    <m/>
    <m/>
    <s v="Lone Wolf McQuade "/>
    <s v="English"/>
    <s v="USA"/>
    <n v="5000000"/>
    <x v="46"/>
  </r>
  <r>
    <x v="17"/>
    <n v="107"/>
    <n v="7268659"/>
    <s v="Action"/>
    <s v="Comedy"/>
    <s v="Crime"/>
    <s v="Thriller"/>
    <m/>
    <m/>
    <m/>
    <m/>
    <s v="Machete Kills "/>
    <s v="English"/>
    <s v="Russia"/>
    <n v="20000000"/>
    <x v="39"/>
  </r>
  <r>
    <x v="80"/>
    <n v="107"/>
    <n v="36200000"/>
    <s v="Action"/>
    <s v="Adventure"/>
    <s v="Sci-Fi"/>
    <s v="Thriller"/>
    <m/>
    <m/>
    <m/>
    <m/>
    <s v="Mad Max Beyond Thunderdome "/>
    <s v="English"/>
    <s v="Australia"/>
    <n v="12305523"/>
    <x v="3"/>
  </r>
  <r>
    <x v="154"/>
    <n v="107"/>
    <n v="7605668"/>
    <s v="Action"/>
    <s v="Comedy"/>
    <s v="Mystery"/>
    <s v="Romance"/>
    <m/>
    <m/>
    <m/>
    <m/>
    <s v="Mortdecai "/>
    <s v="English"/>
    <s v="UK"/>
    <n v="60000000"/>
    <x v="41"/>
  </r>
  <r>
    <x v="291"/>
    <n v="107"/>
    <n v="59735548"/>
    <s v="Action"/>
    <s v="Horror"/>
    <s v="Sci-Fi"/>
    <m/>
    <m/>
    <m/>
    <m/>
    <m/>
    <s v="Predator "/>
    <s v="English"/>
    <s v="USA"/>
    <n v="15000000"/>
    <x v="2"/>
  </r>
  <r>
    <x v="92"/>
    <n v="107"/>
    <n v="52000688"/>
    <s v="Action"/>
    <s v="Adventure"/>
    <s v="Sci-Fi"/>
    <s v="Thriller"/>
    <m/>
    <m/>
    <m/>
    <m/>
    <s v="Predators "/>
    <s v="English"/>
    <s v="USA"/>
    <n v="40000000"/>
    <x v="55"/>
  </r>
  <r>
    <x v="517"/>
    <n v="89"/>
    <n v="7705974"/>
    <s v="Comedy"/>
    <s v="Documentary"/>
    <m/>
    <m/>
    <m/>
    <m/>
    <m/>
    <m/>
    <s v="Kevin Hart: Laugh at My Pain "/>
    <s v="English"/>
    <s v="USA"/>
    <m/>
    <x v="20"/>
  </r>
  <r>
    <x v="518"/>
    <n v="89"/>
    <m/>
    <s v="Drama"/>
    <s v="Horror"/>
    <s v="Mystery"/>
    <s v="Thriller"/>
    <m/>
    <m/>
    <m/>
    <m/>
    <s v="Lake Mungo "/>
    <s v="English"/>
    <s v="Australia"/>
    <n v="1400000"/>
    <x v="12"/>
  </r>
  <r>
    <x v="519"/>
    <n v="107"/>
    <n v="305070"/>
    <s v="Action"/>
    <s v="Adventure"/>
    <s v="Drama"/>
    <s v="History"/>
    <s v="Romance"/>
    <m/>
    <m/>
    <m/>
    <s v="Rapa Nui "/>
    <s v="English"/>
    <s v="USA"/>
    <n v="20000000"/>
    <x v="55"/>
  </r>
  <r>
    <x v="520"/>
    <n v="89"/>
    <m/>
    <s v="Action"/>
    <s v="Adventure"/>
    <s v="Animation"/>
    <s v="Comedy"/>
    <s v="Family"/>
    <m/>
    <m/>
    <m/>
    <s v="Legend of Kung Fu Rabbit "/>
    <s v="Mandarin"/>
    <s v="China"/>
    <m/>
    <x v="59"/>
  </r>
  <r>
    <x v="521"/>
    <n v="89"/>
    <m/>
    <s v="Drama"/>
    <m/>
    <m/>
    <m/>
    <m/>
    <m/>
    <m/>
    <m/>
    <s v="Lies in Plain Sight "/>
    <s v="English"/>
    <s v="USA"/>
    <n v="2100000"/>
    <x v="46"/>
  </r>
  <r>
    <x v="522"/>
    <n v="89"/>
    <m/>
    <s v="Drama"/>
    <s v="Romance"/>
    <s v="Western"/>
    <m/>
    <m/>
    <m/>
    <m/>
    <m/>
    <s v="Love Me Tender "/>
    <s v="English"/>
    <s v="USA"/>
    <n v="1000000"/>
    <x v="3"/>
  </r>
  <r>
    <x v="519"/>
    <n v="107"/>
    <n v="36874745"/>
    <s v="Action"/>
    <s v="Adventure"/>
    <s v="Drama"/>
    <s v="Mystery"/>
    <m/>
    <m/>
    <m/>
    <m/>
    <s v="Risen "/>
    <s v="English"/>
    <s v="USA"/>
    <n v="20000000"/>
    <x v="46"/>
  </r>
  <r>
    <x v="523"/>
    <n v="107"/>
    <n v="55210049"/>
    <s v="Action"/>
    <s v="Adventure"/>
    <s v="Sci-Fi"/>
    <s v="Thriller"/>
    <m/>
    <m/>
    <m/>
    <m/>
    <s v="Star Trek V: The Final Frontier "/>
    <s v="English"/>
    <s v="USA"/>
    <n v="27800000"/>
    <x v="53"/>
  </r>
  <r>
    <x v="524"/>
    <n v="107"/>
    <n v="57744720"/>
    <s v="Action"/>
    <s v="Crime"/>
    <s v="Thriller"/>
    <m/>
    <m/>
    <m/>
    <m/>
    <m/>
    <s v="Takers "/>
    <s v="English"/>
    <s v="USA"/>
    <n v="20000000"/>
    <x v="3"/>
  </r>
  <r>
    <x v="525"/>
    <n v="107"/>
    <n v="77564037"/>
    <s v="Action"/>
    <s v="Adventure"/>
    <s v="Family"/>
    <s v="Mystery"/>
    <m/>
    <m/>
    <m/>
    <m/>
    <s v="The Adventures of Tintin "/>
    <s v="English"/>
    <s v="USA"/>
    <n v="135000000"/>
    <x v="18"/>
  </r>
  <r>
    <x v="526"/>
    <n v="107"/>
    <n v="80270227"/>
    <s v="Action"/>
    <s v="Adventure"/>
    <s v="Comedy"/>
    <m/>
    <m/>
    <m/>
    <m/>
    <m/>
    <s v="The Dukes of Hazzard "/>
    <s v="English"/>
    <s v="USA"/>
    <n v="50000000"/>
    <x v="52"/>
  </r>
  <r>
    <x v="527"/>
    <n v="107"/>
    <n v="12026670"/>
    <s v="Action"/>
    <s v="Crime"/>
    <s v="Thriller"/>
    <m/>
    <m/>
    <m/>
    <m/>
    <m/>
    <s v="The Last Stand "/>
    <s v="English"/>
    <s v="USA"/>
    <n v="45000000"/>
    <x v="55"/>
  </r>
  <r>
    <x v="528"/>
    <n v="107"/>
    <n v="15608545"/>
    <s v="Action"/>
    <m/>
    <m/>
    <m/>
    <m/>
    <m/>
    <m/>
    <m/>
    <s v="The Man with the Iron Fists "/>
    <s v="English"/>
    <s v="USA"/>
    <n v="15000000"/>
    <x v="53"/>
  </r>
  <r>
    <x v="529"/>
    <n v="107"/>
    <n v="18636537"/>
    <s v="Action"/>
    <s v="Thriller"/>
    <s v="Western"/>
    <m/>
    <m/>
    <m/>
    <m/>
    <m/>
    <s v="The Quick and the Dead "/>
    <s v="English"/>
    <s v="Japan"/>
    <n v="32000000"/>
    <x v="55"/>
  </r>
  <r>
    <x v="530"/>
    <n v="107"/>
    <n v="36279230"/>
    <s v="Action"/>
    <s v="Crime"/>
    <s v="Thriller"/>
    <m/>
    <m/>
    <m/>
    <m/>
    <m/>
    <s v="The Sentinel "/>
    <s v="English"/>
    <s v="USA"/>
    <n v="60000000"/>
    <x v="12"/>
  </r>
  <r>
    <x v="428"/>
    <n v="89"/>
    <m/>
    <s v="Action"/>
    <s v="Adventure"/>
    <s v="Fantasy"/>
    <m/>
    <m/>
    <m/>
    <m/>
    <m/>
    <s v="Red Sonja "/>
    <s v="English"/>
    <s v="Netherlands"/>
    <n v="17900000"/>
    <x v="65"/>
  </r>
  <r>
    <x v="531"/>
    <n v="107"/>
    <n v="38400000"/>
    <s v="Action"/>
    <s v="Sci-Fi"/>
    <m/>
    <m/>
    <m/>
    <m/>
    <m/>
    <m/>
    <s v="The Terminator "/>
    <s v="English"/>
    <s v="UK"/>
    <n v="6500000"/>
    <x v="11"/>
  </r>
  <r>
    <x v="532"/>
    <n v="107"/>
    <n v="578527"/>
    <s v="Action"/>
    <s v="Comedy"/>
    <s v="Thriller"/>
    <m/>
    <m/>
    <m/>
    <m/>
    <m/>
    <s v="War, Inc. "/>
    <s v="English"/>
    <s v="USA"/>
    <n v="10000000"/>
    <x v="50"/>
  </r>
  <r>
    <x v="533"/>
    <n v="89"/>
    <m/>
    <s v="Adventure"/>
    <s v="Animation"/>
    <s v="Comedy"/>
    <s v="Fantasy"/>
    <m/>
    <m/>
    <m/>
    <m/>
    <s v="Sausage Party "/>
    <s v="English"/>
    <s v="USA"/>
    <n v="19000000"/>
    <x v="20"/>
  </r>
  <r>
    <x v="534"/>
    <n v="107"/>
    <n v="44726644"/>
    <s v="Action"/>
    <s v="Crime"/>
    <s v="Drama"/>
    <s v="Thriller"/>
    <s v="Western"/>
    <m/>
    <m/>
    <m/>
    <s v="Young Guns "/>
    <s v="English"/>
    <s v="USA"/>
    <n v="13000000"/>
    <x v="4"/>
  </r>
  <r>
    <x v="535"/>
    <n v="89"/>
    <n v="6940281"/>
    <s v="Crime"/>
    <s v="Thriller"/>
    <m/>
    <m/>
    <m/>
    <m/>
    <m/>
    <m/>
    <s v="Sexy Beast "/>
    <s v="English"/>
    <s v="UK"/>
    <m/>
    <x v="9"/>
  </r>
  <r>
    <x v="289"/>
    <n v="108"/>
    <n v="12232937"/>
    <s v="Action"/>
    <s v="Crime"/>
    <s v="Thriller"/>
    <m/>
    <m/>
    <m/>
    <m/>
    <m/>
    <s v="12 Rounds "/>
    <s v="English"/>
    <s v="USA"/>
    <n v="22000000"/>
    <x v="39"/>
  </r>
  <r>
    <x v="536"/>
    <n v="89"/>
    <m/>
    <s v="Drama"/>
    <s v="Sci-Fi"/>
    <m/>
    <m/>
    <m/>
    <m/>
    <m/>
    <m/>
    <s v="Silent Running "/>
    <s v="English"/>
    <s v="USA"/>
    <n v="1000000"/>
    <x v="6"/>
  </r>
  <r>
    <x v="174"/>
    <n v="89"/>
    <m/>
    <s v="Comedy"/>
    <s v="Sci-Fi"/>
    <m/>
    <m/>
    <m/>
    <m/>
    <m/>
    <m/>
    <s v="Sleeper "/>
    <s v="English"/>
    <s v="USA"/>
    <n v="2000000"/>
    <x v="9"/>
  </r>
  <r>
    <x v="537"/>
    <n v="108"/>
    <n v="70450000"/>
    <s v="Action"/>
    <s v="Crime"/>
    <s v="Thriller"/>
    <m/>
    <m/>
    <m/>
    <m/>
    <m/>
    <s v="Broken Arrow "/>
    <s v="English"/>
    <s v="USA"/>
    <n v="50000000"/>
    <x v="25"/>
  </r>
  <r>
    <x v="507"/>
    <n v="108"/>
    <n v="40048332"/>
    <s v="Action"/>
    <s v="Drama"/>
    <s v="Thriller"/>
    <m/>
    <m/>
    <m/>
    <m/>
    <m/>
    <s v="Collateral Damage "/>
    <s v="English"/>
    <s v="USA"/>
    <n v="85000000"/>
    <x v="41"/>
  </r>
  <r>
    <x v="538"/>
    <n v="108"/>
    <n v="109306210"/>
    <s v="Action"/>
    <s v="Adventure"/>
    <s v="Comedy"/>
    <m/>
    <m/>
    <m/>
    <m/>
    <m/>
    <s v="Crocodile Dundee II "/>
    <s v="English"/>
    <s v="Australia"/>
    <n v="15800000"/>
    <x v="41"/>
  </r>
  <r>
    <x v="539"/>
    <n v="89"/>
    <m/>
    <s v="Comedy"/>
    <s v="Horror"/>
    <s v="Mystery"/>
    <s v="Thriller"/>
    <m/>
    <m/>
    <m/>
    <m/>
    <s v="Solitude "/>
    <s v="English"/>
    <s v="USA"/>
    <m/>
    <x v="4"/>
  </r>
  <r>
    <x v="540"/>
    <n v="108"/>
    <n v="67155742"/>
    <s v="Action"/>
    <s v="Adventure"/>
    <s v="Thriller"/>
    <m/>
    <m/>
    <m/>
    <m/>
    <m/>
    <s v="Dante's Peak "/>
    <s v="English"/>
    <s v="USA"/>
    <n v="116000000"/>
    <x v="27"/>
  </r>
  <r>
    <x v="541"/>
    <n v="108"/>
    <n v="363024263"/>
    <s v="Action"/>
    <s v="Adventure"/>
    <s v="Comedy"/>
    <s v="Romance"/>
    <s v="Sci-Fi"/>
    <m/>
    <m/>
    <m/>
    <s v="Deadpool "/>
    <s v="English"/>
    <s v="USA"/>
    <n v="58000000"/>
    <x v="11"/>
  </r>
  <r>
    <x v="542"/>
    <n v="108"/>
    <n v="6000000"/>
    <s v="Action"/>
    <s v="Adventure"/>
    <s v="Fantasy"/>
    <m/>
    <m/>
    <m/>
    <m/>
    <m/>
    <s v="Dragonslayer "/>
    <s v="English"/>
    <s v="USA"/>
    <n v="18000000"/>
    <x v="6"/>
  </r>
  <r>
    <x v="543"/>
    <n v="108"/>
    <n v="250863268"/>
    <s v="Action"/>
    <s v="Adventure"/>
    <s v="Comedy"/>
    <s v="Family"/>
    <s v="Fantasy"/>
    <m/>
    <m/>
    <m/>
    <s v="Night at the Museum "/>
    <s v="English"/>
    <s v="USA"/>
    <n v="110000000"/>
    <x v="55"/>
  </r>
  <r>
    <x v="544"/>
    <n v="108"/>
    <n v="10326062"/>
    <s v="Action"/>
    <s v="Horror"/>
    <s v="Mystery"/>
    <s v="Sci-Fi"/>
    <s v="Thriller"/>
    <m/>
    <m/>
    <m/>
    <s v="Pandorum "/>
    <s v="English"/>
    <s v="Germany"/>
    <n v="33000000"/>
    <x v="4"/>
  </r>
  <r>
    <x v="545"/>
    <n v="108"/>
    <n v="10907291"/>
    <s v="Action"/>
    <s v="Horror"/>
    <s v="Romance"/>
    <m/>
    <m/>
    <m/>
    <m/>
    <m/>
    <s v="Pride and Prejudice and Zombies "/>
    <s v="English"/>
    <s v="USA"/>
    <n v="28000000"/>
    <x v="27"/>
  </r>
  <r>
    <x v="546"/>
    <n v="108"/>
    <n v="53955614"/>
    <s v="Action"/>
    <s v="Adventure"/>
    <s v="Comedy"/>
    <s v="Family"/>
    <s v="Sci-Fi"/>
    <m/>
    <m/>
    <m/>
    <s v="Small Soldiers "/>
    <s v="English"/>
    <s v="USA"/>
    <n v="40000000"/>
    <x v="12"/>
  </r>
  <r>
    <x v="547"/>
    <n v="89"/>
    <m/>
    <s v="Drama"/>
    <s v="Horror"/>
    <s v="Mystery"/>
    <s v="Thriller"/>
    <m/>
    <m/>
    <m/>
    <m/>
    <s v="The Curse of Downers Grove "/>
    <s v="English"/>
    <s v="USA"/>
    <n v="2000000"/>
    <x v="40"/>
  </r>
  <r>
    <x v="540"/>
    <n v="108"/>
    <n v="60054449"/>
    <s v="Action"/>
    <s v="Horror"/>
    <s v="Sci-Fi"/>
    <s v="Thriller"/>
    <m/>
    <m/>
    <m/>
    <m/>
    <s v="Species "/>
    <s v="English"/>
    <s v="USA"/>
    <n v="35000000"/>
    <x v="27"/>
  </r>
  <r>
    <x v="548"/>
    <n v="89"/>
    <m/>
    <s v="Action"/>
    <s v="Horror"/>
    <s v="Sci-Fi"/>
    <m/>
    <m/>
    <m/>
    <m/>
    <m/>
    <s v="The Dead Undead "/>
    <s v="English"/>
    <s v="USA"/>
    <n v="1100000"/>
    <x v="64"/>
  </r>
  <r>
    <x v="549"/>
    <n v="108"/>
    <n v="176049130"/>
    <s v="Action"/>
    <s v="Mystery"/>
    <s v="Thriller"/>
    <m/>
    <m/>
    <m/>
    <m/>
    <m/>
    <s v="The Bourne Supremacy "/>
    <s v="English"/>
    <s v="USA"/>
    <n v="75000000"/>
    <x v="2"/>
  </r>
  <r>
    <x v="550"/>
    <n v="89"/>
    <n v="15102127"/>
    <s v="Comedy"/>
    <m/>
    <m/>
    <m/>
    <m/>
    <m/>
    <m/>
    <m/>
    <s v="The Goods: Live Hard, Sell Hard "/>
    <s v="English"/>
    <s v="USA"/>
    <m/>
    <x v="27"/>
  </r>
  <r>
    <x v="551"/>
    <n v="108"/>
    <n v="22108977"/>
    <s v="Action"/>
    <s v="Comedy"/>
    <s v="Fantasy"/>
    <m/>
    <m/>
    <m/>
    <m/>
    <m/>
    <s v="The Medallion "/>
    <s v="English"/>
    <s v="Hong Kong"/>
    <n v="41000000"/>
    <x v="1"/>
  </r>
  <r>
    <x v="540"/>
    <n v="108"/>
    <n v="24984868"/>
    <s v="Action"/>
    <s v="Crime"/>
    <s v="Thriller"/>
    <m/>
    <m/>
    <m/>
    <m/>
    <m/>
    <s v="The November Man "/>
    <s v="English"/>
    <s v="USA"/>
    <n v="15000000"/>
    <x v="46"/>
  </r>
  <r>
    <x v="552"/>
    <n v="109"/>
    <n v="75573300"/>
    <s v="Action"/>
    <s v="Comedy"/>
    <s v="Crime"/>
    <s v="Drama"/>
    <s v="Thriller"/>
    <m/>
    <m/>
    <m/>
    <s v="2 Guns "/>
    <s v="English"/>
    <s v="USA"/>
    <n v="61000000"/>
    <x v="6"/>
  </r>
  <r>
    <x v="364"/>
    <n v="109"/>
    <n v="138447667"/>
    <s v="Action"/>
    <s v="Comedy"/>
    <s v="Crime"/>
    <m/>
    <m/>
    <m/>
    <m/>
    <m/>
    <s v="21 Jump Street "/>
    <s v="English"/>
    <s v="USA"/>
    <n v="42000000"/>
    <x v="5"/>
  </r>
  <r>
    <x v="553"/>
    <n v="109"/>
    <n v="26183197"/>
    <s v="Action"/>
    <s v="Crime"/>
    <s v="Drama"/>
    <s v="Thriller"/>
    <m/>
    <m/>
    <m/>
    <m/>
    <s v="A Man Apart "/>
    <s v="English"/>
    <s v="USA"/>
    <n v="36000000"/>
    <x v="12"/>
  </r>
  <r>
    <x v="78"/>
    <n v="109"/>
    <n v="10965209"/>
    <s v="Action"/>
    <s v="Crime"/>
    <s v="Drama"/>
    <s v="Thriller"/>
    <m/>
    <m/>
    <m/>
    <m/>
    <s v="Antitrust "/>
    <s v="English"/>
    <s v="USA"/>
    <n v="30000000"/>
    <x v="12"/>
  </r>
  <r>
    <x v="554"/>
    <n v="89"/>
    <m/>
    <s v="Horror"/>
    <s v="Thriller"/>
    <m/>
    <m/>
    <m/>
    <m/>
    <m/>
    <m/>
    <s v="The Tooth Fairy "/>
    <s v="English"/>
    <s v="USA"/>
    <n v="1500000"/>
    <x v="56"/>
  </r>
  <r>
    <x v="555"/>
    <n v="109"/>
    <n v="19976073"/>
    <s v="Action"/>
    <s v="Crime"/>
    <s v="Drama"/>
    <s v="Thriller"/>
    <m/>
    <m/>
    <m/>
    <m/>
    <s v="Assault on Precinct 13 "/>
    <s v="English"/>
    <s v="USA"/>
    <n v="20000000"/>
    <x v="46"/>
  </r>
  <r>
    <x v="258"/>
    <n v="109"/>
    <n v="80281096"/>
    <s v="Action"/>
    <s v="Horror"/>
    <s v="Sci-Fi"/>
    <s v="Thriller"/>
    <m/>
    <m/>
    <m/>
    <m/>
    <s v="AVP: Alien vs. Predator "/>
    <s v="English"/>
    <s v="USA"/>
    <n v="60000000"/>
    <x v="39"/>
  </r>
  <r>
    <x v="556"/>
    <n v="89"/>
    <m/>
    <s v="Animation"/>
    <s v="Family"/>
    <m/>
    <m/>
    <m/>
    <m/>
    <m/>
    <m/>
    <s v="Top Cat Begins "/>
    <s v="Spanish"/>
    <s v="Mexico"/>
    <n v="8000000"/>
    <x v="45"/>
  </r>
  <r>
    <x v="557"/>
    <n v="89"/>
    <n v="223615"/>
    <s v="Comedy"/>
    <s v="Horror"/>
    <m/>
    <m/>
    <m/>
    <m/>
    <m/>
    <m/>
    <s v="Tucker and Dale vs Evil "/>
    <s v="English"/>
    <s v="Canada"/>
    <m/>
    <x v="16"/>
  </r>
  <r>
    <x v="558"/>
    <n v="89"/>
    <m/>
    <s v="Action"/>
    <s v="Horror"/>
    <s v="Thriller"/>
    <m/>
    <m/>
    <m/>
    <m/>
    <m/>
    <s v="Unnatural "/>
    <s v="English"/>
    <s v="USA"/>
    <n v="3000000"/>
    <x v="43"/>
  </r>
  <r>
    <x v="559"/>
    <n v="89"/>
    <m/>
    <s v="Horror"/>
    <s v="Mystery"/>
    <s v="Sci-Fi"/>
    <s v="Thriller"/>
    <m/>
    <m/>
    <m/>
    <m/>
    <s v="Videodrome "/>
    <s v="English"/>
    <s v="Canada"/>
    <n v="5952000"/>
    <x v="9"/>
  </r>
  <r>
    <x v="560"/>
    <n v="109"/>
    <n v="13838130"/>
    <s v="Action"/>
    <s v="Adventure"/>
    <s v="Fantasy"/>
    <s v="Thriller"/>
    <m/>
    <m/>
    <m/>
    <m/>
    <s v="Cirque du Freak: The Vampire's Assistant "/>
    <s v="English"/>
    <s v="USA"/>
    <n v="40000000"/>
    <x v="19"/>
  </r>
  <r>
    <x v="561"/>
    <n v="89"/>
    <m/>
    <s v="Family"/>
    <s v="Fantasy"/>
    <s v="Musical"/>
    <m/>
    <m/>
    <m/>
    <m/>
    <m/>
    <s v="Willy Wonka &amp; the Chocolate Factory "/>
    <s v="English"/>
    <s v="USA"/>
    <n v="3000000"/>
    <x v="2"/>
  </r>
  <r>
    <x v="562"/>
    <n v="89"/>
    <m/>
    <s v="Drama"/>
    <s v="Music"/>
    <s v="Mystery"/>
    <s v="Romance"/>
    <s v="Sci-Fi"/>
    <m/>
    <m/>
    <m/>
    <s v="Yesterday Was a Lie "/>
    <s v="English"/>
    <s v="USA"/>
    <n v="2500000"/>
    <x v="53"/>
  </r>
  <r>
    <x v="563"/>
    <n v="89"/>
    <m/>
    <s v="Comedy"/>
    <s v="Horror"/>
    <s v="Sci-Fi"/>
    <m/>
    <m/>
    <m/>
    <m/>
    <m/>
    <s v="ZMD: Zombies of Mass Destruction "/>
    <s v="English"/>
    <s v="USA"/>
    <n v="500000"/>
    <x v="52"/>
  </r>
  <r>
    <x v="564"/>
    <n v="90"/>
    <m/>
    <s v="Drama"/>
    <m/>
    <m/>
    <m/>
    <m/>
    <m/>
    <m/>
    <m/>
    <s v="1982 "/>
    <s v="English"/>
    <s v="USA"/>
    <n v="1000000"/>
    <x v="23"/>
  </r>
  <r>
    <x v="565"/>
    <n v="90"/>
    <n v="84689"/>
    <s v="Documentary"/>
    <m/>
    <m/>
    <m/>
    <m/>
    <m/>
    <m/>
    <m/>
    <s v="51 Birch Street "/>
    <s v="English"/>
    <s v="Germany"/>
    <m/>
    <x v="20"/>
  </r>
  <r>
    <x v="566"/>
    <n v="90"/>
    <m/>
    <s v="Drama"/>
    <s v="Thriller"/>
    <m/>
    <m/>
    <m/>
    <m/>
    <m/>
    <m/>
    <s v="8 Days "/>
    <s v="English"/>
    <s v="USA"/>
    <n v="2500000"/>
    <x v="24"/>
  </r>
  <r>
    <x v="567"/>
    <n v="90"/>
    <m/>
    <s v="Adventure"/>
    <s v="Animation"/>
    <s v="Comedy"/>
    <s v="Fantasy"/>
    <s v="Music"/>
    <s v="Romance"/>
    <m/>
    <m/>
    <s v="A Monster in Paris "/>
    <s v="French"/>
    <s v="France"/>
    <n v="25000000"/>
    <x v="4"/>
  </r>
  <r>
    <x v="568"/>
    <n v="90"/>
    <n v="18434"/>
    <s v="Comedy"/>
    <s v="Drama"/>
    <m/>
    <m/>
    <m/>
    <m/>
    <m/>
    <m/>
    <s v="A Room for Romeo Brass "/>
    <s v="English"/>
    <s v="UK"/>
    <m/>
    <x v="28"/>
  </r>
  <r>
    <x v="569"/>
    <n v="109"/>
    <n v="81022333"/>
    <s v="Action"/>
    <s v="Adventure"/>
    <s v="Mystery"/>
    <s v="Sci-Fi"/>
    <m/>
    <m/>
    <m/>
    <m/>
    <s v="Congo "/>
    <s v="English"/>
    <s v="USA"/>
    <n v="50000000"/>
    <x v="65"/>
  </r>
  <r>
    <x v="552"/>
    <n v="109"/>
    <n v="66489425"/>
    <s v="Action"/>
    <s v="Crime"/>
    <s v="Drama"/>
    <s v="Thriller"/>
    <m/>
    <m/>
    <m/>
    <m/>
    <s v="Contraband "/>
    <s v="English"/>
    <s v="USA"/>
    <n v="25000000"/>
    <x v="26"/>
  </r>
  <r>
    <x v="570"/>
    <n v="90"/>
    <m/>
    <s v="Fantasy"/>
    <s v="Horror"/>
    <s v="Mystery"/>
    <s v="Thriller"/>
    <m/>
    <m/>
    <m/>
    <m/>
    <s v="After "/>
    <s v="English"/>
    <s v="USA"/>
    <n v="650000"/>
    <x v="53"/>
  </r>
  <r>
    <x v="571"/>
    <n v="90"/>
    <m/>
    <s v="Adventure"/>
    <s v="Family"/>
    <m/>
    <m/>
    <m/>
    <m/>
    <m/>
    <m/>
    <s v="Against the Wild "/>
    <s v="English"/>
    <s v="Canada"/>
    <n v="2000000"/>
    <x v="33"/>
  </r>
  <r>
    <x v="572"/>
    <n v="109"/>
    <n v="93050117"/>
    <s v="Action"/>
    <s v="Drama"/>
    <s v="Sci-Fi"/>
    <s v="Thriller"/>
    <m/>
    <m/>
    <m/>
    <m/>
    <s v="Elysium "/>
    <s v="English"/>
    <s v="USA"/>
    <n v="115000000"/>
    <x v="10"/>
  </r>
  <r>
    <x v="573"/>
    <n v="90"/>
    <m/>
    <s v="Horror"/>
    <m/>
    <m/>
    <m/>
    <m/>
    <m/>
    <m/>
    <m/>
    <s v="All the Boys Love Mandy Lane "/>
    <s v="English"/>
    <s v="USA"/>
    <n v="750000"/>
    <x v="39"/>
  </r>
  <r>
    <x v="337"/>
    <n v="109"/>
    <n v="74484168"/>
    <s v="Action"/>
    <s v="Crime"/>
    <s v="Drama"/>
    <s v="Mystery"/>
    <s v="Thriller"/>
    <m/>
    <m/>
    <m/>
    <s v="Four Brothers "/>
    <s v="English"/>
    <s v="USA"/>
    <n v="45000000"/>
    <x v="24"/>
  </r>
  <r>
    <x v="574"/>
    <n v="109"/>
    <n v="55092830"/>
    <s v="Action"/>
    <s v="Adventure"/>
    <s v="Sci-Fi"/>
    <s v="Thriller"/>
    <m/>
    <m/>
    <m/>
    <m/>
    <s v="I Am Number Four "/>
    <s v="English"/>
    <s v="USA"/>
    <n v="60000000"/>
    <x v="12"/>
  </r>
  <r>
    <x v="575"/>
    <n v="90"/>
    <m/>
    <s v="History"/>
    <m/>
    <m/>
    <m/>
    <m/>
    <m/>
    <m/>
    <m/>
    <s v="America Is Still the Place "/>
    <s v="English"/>
    <s v="USA"/>
    <m/>
    <x v="20"/>
  </r>
  <r>
    <x v="576"/>
    <n v="109"/>
    <n v="37553932"/>
    <s v="Action"/>
    <s v="Sci-Fi"/>
    <s v="Thriller"/>
    <m/>
    <m/>
    <m/>
    <m/>
    <m/>
    <s v="In Time "/>
    <s v="English"/>
    <s v="USA"/>
    <n v="40000000"/>
    <x v="6"/>
  </r>
  <r>
    <x v="577"/>
    <n v="90"/>
    <m/>
    <s v="Action"/>
    <s v="Crime"/>
    <s v="Drama"/>
    <m/>
    <m/>
    <m/>
    <m/>
    <m/>
    <s v="Amidst the Devil's Wings "/>
    <s v="English"/>
    <s v="USA"/>
    <n v="300000"/>
    <x v="37"/>
  </r>
  <r>
    <x v="578"/>
    <n v="90"/>
    <m/>
    <s v="Drama"/>
    <s v="Horror"/>
    <s v="Mystery"/>
    <s v="Thriller"/>
    <m/>
    <m/>
    <m/>
    <m/>
    <s v="Amnesiac "/>
    <s v="English"/>
    <s v="USA"/>
    <n v="3000000"/>
    <x v="37"/>
  </r>
  <r>
    <x v="421"/>
    <n v="90"/>
    <m/>
    <s v="Comedy"/>
    <s v="Romance"/>
    <m/>
    <m/>
    <m/>
    <m/>
    <m/>
    <m/>
    <s v="And Then Came Love "/>
    <s v="English"/>
    <s v="USA"/>
    <n v="989000"/>
    <x v="47"/>
  </r>
  <r>
    <x v="579"/>
    <n v="90"/>
    <m/>
    <s v="Drama"/>
    <m/>
    <m/>
    <m/>
    <m/>
    <m/>
    <m/>
    <m/>
    <s v="Animals "/>
    <s v="English"/>
    <s v="USA"/>
    <m/>
    <x v="3"/>
  </r>
  <r>
    <x v="580"/>
    <n v="109"/>
    <n v="106807667"/>
    <s v="Action"/>
    <s v="Comedy"/>
    <s v="Crime"/>
    <s v="Romance"/>
    <m/>
    <m/>
    <m/>
    <m/>
    <s v="Miss Congeniality "/>
    <s v="English"/>
    <s v="USA"/>
    <n v="45000000"/>
    <x v="3"/>
  </r>
  <r>
    <x v="581"/>
    <n v="90"/>
    <m/>
    <s v="Drama"/>
    <s v="Musical"/>
    <s v="Sci-Fi"/>
    <m/>
    <m/>
    <m/>
    <m/>
    <m/>
    <s v="Bang Bang Baby "/>
    <s v="English"/>
    <s v="Canada"/>
    <n v="1000000"/>
    <x v="53"/>
  </r>
  <r>
    <x v="582"/>
    <n v="109"/>
    <n v="10499968"/>
    <s v="Action"/>
    <s v="Crime"/>
    <s v="Drama"/>
    <s v="Thriller"/>
    <m/>
    <m/>
    <m/>
    <m/>
    <s v="Sabotage "/>
    <s v="English"/>
    <s v="USA"/>
    <n v="35000000"/>
    <x v="50"/>
  </r>
  <r>
    <x v="583"/>
    <n v="109"/>
    <n v="35635046"/>
    <s v="Action"/>
    <s v="Crime"/>
    <s v="Drama"/>
    <s v="Thriller"/>
    <m/>
    <m/>
    <m/>
    <m/>
    <s v="Smokin' Aces "/>
    <s v="English"/>
    <s v="UK"/>
    <n v="17000000"/>
    <x v="6"/>
  </r>
  <r>
    <x v="582"/>
    <n v="109"/>
    <n v="26415649"/>
    <s v="Action"/>
    <s v="Crime"/>
    <s v="Drama"/>
    <s v="Thriller"/>
    <m/>
    <m/>
    <m/>
    <m/>
    <s v="Street Kings "/>
    <s v="English"/>
    <s v="USA"/>
    <n v="20000000"/>
    <x v="4"/>
  </r>
  <r>
    <x v="125"/>
    <n v="109"/>
    <n v="150350192"/>
    <s v="Action"/>
    <s v="Sci-Fi"/>
    <m/>
    <m/>
    <m/>
    <m/>
    <m/>
    <m/>
    <s v="Terminator 3: Rise of the Machines "/>
    <s v="English"/>
    <s v="USA"/>
    <n v="200000000"/>
    <x v="55"/>
  </r>
  <r>
    <x v="584"/>
    <n v="109"/>
    <n v="3517797"/>
    <s v="Action"/>
    <s v="Crime"/>
    <s v="Drama"/>
    <s v="Romance"/>
    <s v="Thriller"/>
    <m/>
    <m/>
    <m/>
    <s v="The Good Thief "/>
    <s v="English"/>
    <s v="France"/>
    <n v="25000000"/>
    <x v="10"/>
  </r>
  <r>
    <x v="585"/>
    <n v="109"/>
    <n v="33000000"/>
    <s v="Action"/>
    <s v="Comedy"/>
    <s v="Drama"/>
    <s v="Music"/>
    <m/>
    <m/>
    <m/>
    <m/>
    <s v="The Last Dragon "/>
    <s v="English"/>
    <s v="USA"/>
    <n v="10000000"/>
    <x v="24"/>
  </r>
  <r>
    <x v="586"/>
    <n v="90"/>
    <m/>
    <s v="Comedy"/>
    <s v="Drama"/>
    <s v="Romance"/>
    <m/>
    <m/>
    <m/>
    <m/>
    <m/>
    <s v="Chicken Tikka Masala "/>
    <s v="English"/>
    <s v="UK"/>
    <n v="1200000"/>
    <x v="27"/>
  </r>
  <r>
    <x v="587"/>
    <n v="90"/>
    <m/>
    <s v="Drama"/>
    <m/>
    <m/>
    <m/>
    <m/>
    <m/>
    <m/>
    <m/>
    <s v="Childless "/>
    <s v="English"/>
    <s v="USA"/>
    <n v="1000000"/>
    <x v="12"/>
  </r>
  <r>
    <x v="445"/>
    <n v="109"/>
    <n v="78845130"/>
    <s v="Action"/>
    <s v="Horror"/>
    <s v="Sci-Fi"/>
    <s v="Thriller"/>
    <m/>
    <m/>
    <m/>
    <m/>
    <s v="The Purge: Election Year "/>
    <s v="English"/>
    <s v="France"/>
    <n v="10000000"/>
    <x v="12"/>
  </r>
  <r>
    <x v="588"/>
    <n v="109"/>
    <n v="63143812"/>
    <s v="Action"/>
    <s v="Adventure"/>
    <s v="Family"/>
    <s v="Fantasy"/>
    <m/>
    <m/>
    <m/>
    <m/>
    <s v="The Sorcerer's Apprentice "/>
    <s v="English"/>
    <s v="USA"/>
    <n v="150000000"/>
    <x v="12"/>
  </r>
  <r>
    <x v="589"/>
    <n v="109"/>
    <n v="26003149"/>
    <s v="Action"/>
    <s v="Comedy"/>
    <s v="Sci-Fi"/>
    <m/>
    <m/>
    <m/>
    <m/>
    <m/>
    <s v="The World's End "/>
    <s v="English"/>
    <s v="UK"/>
    <n v="20000000"/>
    <x v="14"/>
  </r>
  <r>
    <x v="590"/>
    <n v="110"/>
    <n v="70011073"/>
    <s v="Action"/>
    <s v="Adventure"/>
    <s v="Drama"/>
    <s v="Thriller"/>
    <s v="War"/>
    <m/>
    <m/>
    <m/>
    <s v="Act of Valor "/>
    <s v="English"/>
    <s v="USA"/>
    <n v="12000000"/>
    <x v="26"/>
  </r>
  <r>
    <x v="591"/>
    <n v="110"/>
    <n v="70001065"/>
    <s v="Action"/>
    <s v="Horror"/>
    <m/>
    <m/>
    <m/>
    <m/>
    <m/>
    <m/>
    <s v="Blade "/>
    <s v="English"/>
    <s v="USA"/>
    <n v="45000000"/>
    <x v="23"/>
  </r>
  <r>
    <x v="592"/>
    <n v="110"/>
    <n v="26199517"/>
    <s v="Action"/>
    <s v="Crime"/>
    <s v="Drama"/>
    <s v="Mystery"/>
    <s v="Thriller"/>
    <m/>
    <m/>
    <m/>
    <s v="Blood Work "/>
    <s v="English"/>
    <s v="USA"/>
    <n v="50000000"/>
    <x v="55"/>
  </r>
  <r>
    <x v="593"/>
    <n v="90"/>
    <m/>
    <s v="Action"/>
    <s v="Adventure"/>
    <s v="Mystery"/>
    <s v="Romance"/>
    <s v="Thriller"/>
    <m/>
    <m/>
    <m/>
    <s v="Death Calls "/>
    <s v="English"/>
    <s v="USA"/>
    <n v="290000"/>
    <x v="37"/>
  </r>
  <r>
    <x v="382"/>
    <n v="110"/>
    <n v="58885635"/>
    <s v="Action"/>
    <s v="Horror"/>
    <s v="Thriller"/>
    <m/>
    <m/>
    <m/>
    <m/>
    <m/>
    <s v="Dawn of the Dead "/>
    <s v="English"/>
    <s v="USA"/>
    <n v="26000000"/>
    <x v="18"/>
  </r>
  <r>
    <x v="336"/>
    <n v="110"/>
    <n v="30102717"/>
    <s v="Action"/>
    <s v="Crime"/>
    <m/>
    <m/>
    <m/>
    <m/>
    <m/>
    <m/>
    <s v="Double Impact "/>
    <s v="English"/>
    <s v="USA"/>
    <n v="15000000"/>
    <x v="41"/>
  </r>
  <r>
    <x v="594"/>
    <n v="90"/>
    <n v="342936"/>
    <s v="Comedy"/>
    <s v="Drama"/>
    <s v="Romance"/>
    <m/>
    <m/>
    <m/>
    <m/>
    <m/>
    <s v="Drinking Buddies "/>
    <s v="English"/>
    <s v="USA"/>
    <m/>
    <x v="12"/>
  </r>
  <r>
    <x v="221"/>
    <n v="90"/>
    <m/>
    <s v="Comedy"/>
    <s v="Romance"/>
    <m/>
    <m/>
    <m/>
    <m/>
    <m/>
    <m/>
    <s v="Dry Spell "/>
    <s v="English"/>
    <s v="USA"/>
    <n v="22000"/>
    <x v="51"/>
  </r>
  <r>
    <x v="595"/>
    <n v="90"/>
    <m/>
    <s v="Crime"/>
    <s v="Drama"/>
    <s v="Thriller"/>
    <m/>
    <m/>
    <m/>
    <m/>
    <m/>
    <s v="Dutch Kills "/>
    <s v="English"/>
    <s v="USA"/>
    <n v="25000"/>
    <x v="47"/>
  </r>
  <r>
    <x v="596"/>
    <n v="90"/>
    <m/>
    <s v="Drama"/>
    <s v="Thriller"/>
    <m/>
    <m/>
    <m/>
    <m/>
    <m/>
    <m/>
    <s v="Eden "/>
    <s v="English"/>
    <s v="Spain"/>
    <m/>
    <x v="47"/>
  </r>
  <r>
    <x v="597"/>
    <n v="90"/>
    <m/>
    <s v="Mystery"/>
    <s v="Thriller"/>
    <m/>
    <m/>
    <m/>
    <m/>
    <m/>
    <m/>
    <s v="Enter Nowhere "/>
    <s v="English"/>
    <s v="USA"/>
    <n v="500000"/>
    <x v="10"/>
  </r>
  <r>
    <x v="598"/>
    <n v="90"/>
    <n v="169719"/>
    <s v="Fantasy"/>
    <s v="Horror"/>
    <m/>
    <m/>
    <m/>
    <m/>
    <m/>
    <m/>
    <s v="Escape from Tomorrow "/>
    <s v="English"/>
    <s v="USA"/>
    <m/>
    <x v="1"/>
  </r>
  <r>
    <x v="599"/>
    <n v="90"/>
    <m/>
    <s v="Comedy"/>
    <s v="Drama"/>
    <m/>
    <m/>
    <m/>
    <m/>
    <m/>
    <m/>
    <s v="Fast Times at Ridgemont High "/>
    <s v="English"/>
    <s v="USA"/>
    <n v="4500000"/>
    <x v="5"/>
  </r>
  <r>
    <x v="600"/>
    <n v="90"/>
    <m/>
    <s v="Action"/>
    <s v="Drama"/>
    <m/>
    <m/>
    <m/>
    <m/>
    <m/>
    <m/>
    <s v="Fight Valley "/>
    <s v="English"/>
    <s v="USA"/>
    <n v="27000000"/>
    <x v="65"/>
  </r>
  <r>
    <x v="601"/>
    <n v="110"/>
    <n v="16067035"/>
    <s v="Action"/>
    <s v="Adventure"/>
    <s v="Thriller"/>
    <m/>
    <m/>
    <m/>
    <m/>
    <m/>
    <s v="Dr. No "/>
    <s v="English"/>
    <s v="UK"/>
    <n v="1100000"/>
    <x v="9"/>
  </r>
  <r>
    <x v="602"/>
    <n v="110"/>
    <n v="49413"/>
    <s v="Action"/>
    <s v="Crime"/>
    <s v="Thriller"/>
    <m/>
    <m/>
    <m/>
    <m/>
    <m/>
    <s v="Exiled "/>
    <s v="Cantonese"/>
    <s v="Hong Kong"/>
    <n v="35000000"/>
    <x v="9"/>
  </r>
  <r>
    <x v="603"/>
    <n v="110"/>
    <n v="130313314"/>
    <s v="Action"/>
    <s v="Adventure"/>
    <s v="Comedy"/>
    <m/>
    <m/>
    <m/>
    <m/>
    <m/>
    <s v="Get Smart "/>
    <s v="English"/>
    <s v="USA"/>
    <n v="80000000"/>
    <x v="26"/>
  </r>
  <r>
    <x v="604"/>
    <n v="90"/>
    <m/>
    <s v="Drama"/>
    <s v="Family"/>
    <s v="Music"/>
    <m/>
    <m/>
    <m/>
    <m/>
    <m/>
    <s v="Flying By "/>
    <s v="English"/>
    <s v="USA"/>
    <m/>
    <x v="40"/>
  </r>
  <r>
    <x v="605"/>
    <n v="90"/>
    <m/>
    <s v="Drama"/>
    <s v="Western"/>
    <m/>
    <m/>
    <m/>
    <m/>
    <m/>
    <m/>
    <s v="Forsaken "/>
    <s v="English"/>
    <s v="Canada"/>
    <n v="11000000"/>
    <x v="46"/>
  </r>
  <r>
    <x v="606"/>
    <n v="90"/>
    <m/>
    <s v="Comedy"/>
    <m/>
    <m/>
    <m/>
    <m/>
    <m/>
    <m/>
    <m/>
    <s v="Frat Party "/>
    <s v="English"/>
    <s v="USA"/>
    <n v="1000000"/>
    <x v="60"/>
  </r>
  <r>
    <x v="607"/>
    <n v="90"/>
    <m/>
    <s v="Comedy"/>
    <s v="Crime"/>
    <s v="Thriller"/>
    <m/>
    <m/>
    <m/>
    <m/>
    <m/>
    <s v="Freaky Deaky "/>
    <s v="English"/>
    <s v="USA"/>
    <n v="6000000"/>
    <x v="26"/>
  </r>
  <r>
    <x v="608"/>
    <n v="110"/>
    <n v="51100000"/>
    <s v="Action"/>
    <s v="Adventure"/>
    <s v="Thriller"/>
    <m/>
    <m/>
    <m/>
    <m/>
    <m/>
    <s v="Goldfinger "/>
    <s v="English"/>
    <s v="UK"/>
    <n v="3000000"/>
    <x v="2"/>
  </r>
  <r>
    <x v="195"/>
    <n v="110"/>
    <n v="5900000"/>
    <s v="Action"/>
    <s v="Adventure"/>
    <s v="Fantasy"/>
    <m/>
    <m/>
    <m/>
    <m/>
    <m/>
    <s v="Highlander "/>
    <s v="English"/>
    <s v="UK"/>
    <n v="16000000"/>
    <x v="5"/>
  </r>
  <r>
    <x v="609"/>
    <n v="110"/>
    <n v="16295774"/>
    <s v="Action"/>
    <s v="Adventure"/>
    <s v="Comedy"/>
    <s v="Romance"/>
    <s v="Sci-Fi"/>
    <m/>
    <m/>
    <m/>
    <s v="Howard the Duck "/>
    <s v="English"/>
    <s v="USA"/>
    <n v="35000000"/>
    <x v="56"/>
  </r>
  <r>
    <x v="610"/>
    <n v="110"/>
    <n v="83503161"/>
    <s v="Action"/>
    <s v="Drama"/>
    <s v="Fantasy"/>
    <s v="Romance"/>
    <m/>
    <m/>
    <m/>
    <m/>
    <s v="Immortals "/>
    <s v="English"/>
    <s v="USA"/>
    <n v="75000000"/>
    <x v="12"/>
  </r>
  <r>
    <x v="611"/>
    <n v="90"/>
    <m/>
    <s v="Documentary"/>
    <m/>
    <m/>
    <m/>
    <m/>
    <m/>
    <m/>
    <m/>
    <s v="Give Me Shelter "/>
    <s v="English"/>
    <s v="USA"/>
    <n v="250000"/>
    <x v="58"/>
  </r>
  <r>
    <x v="612"/>
    <n v="110"/>
    <n v="97360069"/>
    <s v="Action"/>
    <s v="Adventure"/>
    <s v="Comedy"/>
    <s v="Family"/>
    <s v="Sci-Fi"/>
    <m/>
    <m/>
    <m/>
    <s v="Inspector Gadget "/>
    <s v="English"/>
    <s v="USA"/>
    <n v="75000000"/>
    <x v="38"/>
  </r>
  <r>
    <x v="613"/>
    <n v="90"/>
    <n v="6088249"/>
    <s v="Comedy"/>
    <m/>
    <m/>
    <m/>
    <m/>
    <m/>
    <m/>
    <m/>
    <s v="Grandma's Boy "/>
    <s v="English"/>
    <s v="USA"/>
    <m/>
    <x v="14"/>
  </r>
  <r>
    <x v="614"/>
    <n v="90"/>
    <m/>
    <s v="Comedy"/>
    <s v="Drama"/>
    <s v="Romance"/>
    <s v="Sci-Fi"/>
    <m/>
    <m/>
    <m/>
    <m/>
    <s v="Griff the Invisible "/>
    <s v="English"/>
    <s v="Australia"/>
    <m/>
    <x v="12"/>
  </r>
  <r>
    <x v="615"/>
    <n v="90"/>
    <m/>
    <s v="Adventure"/>
    <s v="Animation"/>
    <s v="Fantasy"/>
    <s v="Horror"/>
    <s v="Sci-Fi"/>
    <m/>
    <m/>
    <m/>
    <s v="Heavy Metal "/>
    <s v="English"/>
    <s v="Canada"/>
    <n v="9300000"/>
    <x v="6"/>
  </r>
  <r>
    <x v="616"/>
    <n v="110"/>
    <n v="18472363"/>
    <s v="Action"/>
    <s v="Adventure"/>
    <s v="Crime"/>
    <s v="Thriller"/>
    <m/>
    <m/>
    <m/>
    <m/>
    <s v="Into the Blue "/>
    <s v="English"/>
    <s v="USA"/>
    <n v="50000000"/>
    <x v="27"/>
  </r>
  <r>
    <x v="617"/>
    <n v="90"/>
    <m/>
    <s v="Thriller"/>
    <m/>
    <m/>
    <m/>
    <m/>
    <m/>
    <m/>
    <m/>
    <s v="Impact Point "/>
    <s v="English"/>
    <s v="USA"/>
    <n v="2200000"/>
    <x v="37"/>
  </r>
  <r>
    <x v="618"/>
    <n v="110"/>
    <n v="13998282"/>
    <s v="Action"/>
    <s v="Drama"/>
    <s v="Fantasy"/>
    <s v="Mystery"/>
    <s v="Thriller"/>
    <m/>
    <m/>
    <m/>
    <s v="Left Behind "/>
    <s v="English"/>
    <s v="USA"/>
    <n v="16000000"/>
    <x v="67"/>
  </r>
  <r>
    <x v="619"/>
    <n v="90"/>
    <m/>
    <s v="Action"/>
    <s v="Sci-Fi"/>
    <m/>
    <m/>
    <m/>
    <m/>
    <m/>
    <m/>
    <s v="Independence Daysaster "/>
    <s v="English"/>
    <s v="Canada"/>
    <n v="1800000"/>
    <x v="66"/>
  </r>
  <r>
    <x v="620"/>
    <n v="90"/>
    <n v="120620"/>
    <s v="Biography"/>
    <s v="Comedy"/>
    <s v="Drama"/>
    <s v="Music"/>
    <m/>
    <m/>
    <m/>
    <m/>
    <s v="It's All Gone Pete Tong "/>
    <s v="English"/>
    <s v="UK"/>
    <m/>
    <x v="18"/>
  </r>
  <r>
    <x v="621"/>
    <n v="90"/>
    <m/>
    <s v="Action"/>
    <s v="Comedy"/>
    <s v="Horror"/>
    <m/>
    <m/>
    <m/>
    <m/>
    <m/>
    <s v="Jack Brooks: Monster Slayer "/>
    <s v="English"/>
    <s v="Canada"/>
    <n v="2500000"/>
    <x v="25"/>
  </r>
  <r>
    <x v="622"/>
    <n v="110"/>
    <n v="180965237"/>
    <s v="Action"/>
    <s v="Adventure"/>
    <s v="Thriller"/>
    <m/>
    <m/>
    <m/>
    <m/>
    <m/>
    <s v="Mission: Impossible "/>
    <s v="English"/>
    <s v="USA"/>
    <n v="80000000"/>
    <x v="23"/>
  </r>
  <r>
    <x v="623"/>
    <n v="90"/>
    <m/>
    <s v="Action"/>
    <s v="Adventure"/>
    <s v="Animation"/>
    <s v="Comedy"/>
    <s v="Sci-Fi"/>
    <m/>
    <m/>
    <m/>
    <s v="Journey to Saturn "/>
    <s v="Danish"/>
    <s v="Denmark"/>
    <m/>
    <x v="50"/>
  </r>
  <r>
    <x v="624"/>
    <n v="90"/>
    <n v="4328294"/>
    <s v="Comedy"/>
    <m/>
    <m/>
    <m/>
    <m/>
    <m/>
    <m/>
    <m/>
    <s v="Keeping Up with the Steins "/>
    <s v="English"/>
    <s v="USA"/>
    <m/>
    <x v="53"/>
  </r>
  <r>
    <x v="616"/>
    <n v="90"/>
    <m/>
    <s v="Action"/>
    <m/>
    <m/>
    <m/>
    <m/>
    <m/>
    <m/>
    <m/>
    <s v="Kickboxer: Vengeance "/>
    <s v=""/>
    <s v="USA"/>
    <n v="17000000"/>
    <x v="31"/>
  </r>
  <r>
    <x v="436"/>
    <n v="110"/>
    <n v="24848292"/>
    <s v="Action"/>
    <s v="Drama"/>
    <s v="Sport"/>
    <m/>
    <m/>
    <m/>
    <m/>
    <m/>
    <s v="Never Back Down "/>
    <s v="English"/>
    <s v="USA"/>
    <n v="20000000"/>
    <x v="10"/>
  </r>
  <r>
    <x v="625"/>
    <n v="110"/>
    <n v="102055"/>
    <s v="Action"/>
    <m/>
    <m/>
    <m/>
    <m/>
    <m/>
    <m/>
    <m/>
    <s v="Ong-bak 2 "/>
    <s v="Thai"/>
    <s v="Thailand"/>
    <n v="300000000"/>
    <x v="3"/>
  </r>
  <r>
    <x v="626"/>
    <n v="110"/>
    <n v="56932305"/>
    <s v="Action"/>
    <s v="Adventure"/>
    <s v="Comedy"/>
    <s v="Western"/>
    <m/>
    <m/>
    <m/>
    <m/>
    <s v="Shanghai Noon "/>
    <s v="English"/>
    <s v="USA"/>
    <n v="55000000"/>
    <x v="10"/>
  </r>
  <r>
    <x v="627"/>
    <n v="90"/>
    <n v="4613815"/>
    <s v="Comedy"/>
    <s v="Crime"/>
    <m/>
    <m/>
    <m/>
    <m/>
    <m/>
    <m/>
    <s v="Let's Go to Prison "/>
    <s v="English"/>
    <s v="USA"/>
    <m/>
    <x v="25"/>
  </r>
  <r>
    <x v="628"/>
    <n v="90"/>
    <m/>
    <s v="Action"/>
    <s v="Drama"/>
    <s v="Thriller"/>
    <m/>
    <m/>
    <m/>
    <m/>
    <m/>
    <s v="Light from the Darkroom "/>
    <s v="English"/>
    <s v="USA"/>
    <n v="600000"/>
    <x v="58"/>
  </r>
  <r>
    <x v="629"/>
    <n v="110"/>
    <n v="74888996"/>
    <s v="Action"/>
    <s v="Adventure"/>
    <s v="Sci-Fi"/>
    <s v="Thriller"/>
    <m/>
    <m/>
    <m/>
    <m/>
    <s v="Star Trek VI: The Undiscovered Country "/>
    <s v="English"/>
    <s v="USA"/>
    <n v="30000000"/>
    <x v="5"/>
  </r>
  <r>
    <x v="630"/>
    <n v="90"/>
    <n v="112521"/>
    <s v="Comedy"/>
    <s v="Drama"/>
    <m/>
    <m/>
    <m/>
    <m/>
    <m/>
    <m/>
    <s v="Lisa Picard Is Famous "/>
    <s v="English"/>
    <s v="USA"/>
    <m/>
    <x v="50"/>
  </r>
  <r>
    <x v="631"/>
    <n v="110"/>
    <n v="10324441"/>
    <s v="Action"/>
    <s v="Drama"/>
    <s v="Thriller"/>
    <m/>
    <m/>
    <m/>
    <m/>
    <m/>
    <s v="Straw Dogs "/>
    <s v="English"/>
    <s v="USA"/>
    <n v="25000000"/>
    <x v="27"/>
  </r>
  <r>
    <x v="632"/>
    <n v="90"/>
    <m/>
    <s v="Crime"/>
    <s v="Mystery"/>
    <s v="Thriller"/>
    <m/>
    <m/>
    <m/>
    <m/>
    <m/>
    <s v="Lords of London "/>
    <s v="English"/>
    <s v="UK"/>
    <n v="3440000"/>
    <x v="67"/>
  </r>
  <r>
    <x v="40"/>
    <n v="110"/>
    <n v="623374"/>
    <s v="Action"/>
    <s v="Adventure"/>
    <s v="Drama"/>
    <s v="Thriller"/>
    <s v="Western"/>
    <m/>
    <m/>
    <m/>
    <s v="Texas Rangers "/>
    <s v="English"/>
    <s v="USA"/>
    <n v="38000000"/>
    <x v="1"/>
  </r>
  <r>
    <x v="633"/>
    <n v="90"/>
    <m/>
    <s v="Crime"/>
    <s v="Horror"/>
    <s v="Mystery"/>
    <s v="Thriller"/>
    <m/>
    <m/>
    <m/>
    <m/>
    <s v="Malevolence "/>
    <s v="English"/>
    <s v="USA"/>
    <n v="200000"/>
    <x v="52"/>
  </r>
  <r>
    <x v="634"/>
    <n v="110"/>
    <n v="67061228"/>
    <s v="Action"/>
    <s v="Comedy"/>
    <s v="Romance"/>
    <m/>
    <m/>
    <m/>
    <m/>
    <m/>
    <s v="The Bounty Hunter "/>
    <s v="English"/>
    <s v="USA"/>
    <n v="40000000"/>
    <x v="41"/>
  </r>
  <r>
    <x v="635"/>
    <n v="110"/>
    <n v="15156200"/>
    <s v="Action"/>
    <s v="Crime"/>
    <s v="Drama"/>
    <s v="Mystery"/>
    <s v="Thriller"/>
    <m/>
    <m/>
    <m/>
    <s v="The Corruptor "/>
    <s v="English"/>
    <s v="USA"/>
    <n v="30000000"/>
    <x v="25"/>
  </r>
  <r>
    <x v="407"/>
    <n v="110"/>
    <n v="47456450"/>
    <s v="Action"/>
    <s v="Drama"/>
    <s v="Thriller"/>
    <m/>
    <m/>
    <m/>
    <m/>
    <m/>
    <s v="The Kingdom "/>
    <s v="English"/>
    <s v="USA"/>
    <n v="70000000"/>
    <x v="23"/>
  </r>
  <r>
    <x v="591"/>
    <n v="110"/>
    <n v="66462600"/>
    <s v="Action"/>
    <s v="Adventure"/>
    <s v="Fantasy"/>
    <s v="Sci-Fi"/>
    <m/>
    <m/>
    <m/>
    <m/>
    <s v="The League of Extraordinary Gentlemen "/>
    <s v="English"/>
    <s v="USA"/>
    <n v="78000000"/>
    <x v="27"/>
  </r>
  <r>
    <x v="636"/>
    <n v="110"/>
    <n v="124051759"/>
    <s v="Action"/>
    <s v="Adventure"/>
    <s v="Drama"/>
    <s v="Romance"/>
    <m/>
    <m/>
    <m/>
    <m/>
    <s v="The Legend of Tarzan "/>
    <s v="English"/>
    <s v="USA"/>
    <n v="180000000"/>
    <x v="10"/>
  </r>
  <r>
    <x v="287"/>
    <n v="110"/>
    <n v="190562"/>
    <s v="Action"/>
    <s v="Family"/>
    <s v="Fantasy"/>
    <s v="Musical"/>
    <m/>
    <m/>
    <m/>
    <m/>
    <s v="The Nutcracker in 3D "/>
    <s v="English"/>
    <s v="UK"/>
    <n v="90000000"/>
    <x v="45"/>
  </r>
  <r>
    <x v="116"/>
    <n v="110"/>
    <n v="57362581"/>
    <s v="Action"/>
    <s v="Crime"/>
    <s v="Drama"/>
    <s v="Romance"/>
    <s v="Thriller"/>
    <m/>
    <m/>
    <m/>
    <s v="The Specialist "/>
    <s v="English"/>
    <s v="Peru"/>
    <n v="45000000"/>
    <x v="53"/>
  </r>
  <r>
    <x v="258"/>
    <n v="110"/>
    <n v="20315324"/>
    <s v="Action"/>
    <s v="Adventure"/>
    <s v="Romance"/>
    <m/>
    <m/>
    <m/>
    <m/>
    <m/>
    <s v="The Three Musketeers "/>
    <s v="English"/>
    <s v="Germany"/>
    <n v="75000000"/>
    <x v="27"/>
  </r>
  <r>
    <x v="637"/>
    <n v="90"/>
    <m/>
    <s v="Comedy"/>
    <s v="Drama"/>
    <s v="Romance"/>
    <m/>
    <m/>
    <m/>
    <m/>
    <m/>
    <s v="My Last Day Without You "/>
    <s v="English"/>
    <s v="USA"/>
    <n v="1000000"/>
    <x v="50"/>
  </r>
  <r>
    <x v="638"/>
    <n v="90"/>
    <m/>
    <s v="Action"/>
    <s v="Drama"/>
    <s v="Sport"/>
    <m/>
    <m/>
    <m/>
    <m/>
    <m/>
    <s v="Never Back Down 2: The Beatdown "/>
    <s v="English"/>
    <s v="USA"/>
    <n v="3000000"/>
    <x v="27"/>
  </r>
  <r>
    <x v="320"/>
    <n v="110"/>
    <n v="176781728"/>
    <s v="Action"/>
    <s v="Drama"/>
    <s v="Romance"/>
    <m/>
    <m/>
    <m/>
    <m/>
    <m/>
    <s v="Top Gun "/>
    <s v="English"/>
    <s v="USA"/>
    <n v="15000000"/>
    <x v="24"/>
  </r>
  <r>
    <x v="639"/>
    <n v="90"/>
    <m/>
    <s v="Comedy"/>
    <s v="Fantasy"/>
    <m/>
    <m/>
    <m/>
    <m/>
    <m/>
    <m/>
    <s v="Nothing "/>
    <s v="English"/>
    <s v="Canada"/>
    <m/>
    <x v="46"/>
  </r>
  <r>
    <x v="465"/>
    <n v="110"/>
    <n v="134568845"/>
    <s v="Action"/>
    <s v="Crime"/>
    <s v="Fantasy"/>
    <s v="Thriller"/>
    <m/>
    <m/>
    <m/>
    <m/>
    <s v="Wanted "/>
    <s v="English"/>
    <s v="USA"/>
    <n v="75000000"/>
    <x v="6"/>
  </r>
  <r>
    <x v="315"/>
    <n v="111"/>
    <n v="14337579"/>
    <s v="Action"/>
    <s v="Drama"/>
    <s v="Fantasy"/>
    <s v="Mystery"/>
    <s v="Sci-Fi"/>
    <s v="Thriller"/>
    <m/>
    <m/>
    <s v="Dark City "/>
    <s v="English"/>
    <s v="Australia"/>
    <n v="27000000"/>
    <x v="28"/>
  </r>
  <r>
    <x v="258"/>
    <n v="111"/>
    <n v="36064910"/>
    <s v="Action"/>
    <s v="Sci-Fi"/>
    <s v="Thriller"/>
    <m/>
    <m/>
    <m/>
    <m/>
    <m/>
    <s v="Death Race "/>
    <s v="English"/>
    <s v="USA"/>
    <n v="45000000"/>
    <x v="55"/>
  </r>
  <r>
    <x v="640"/>
    <n v="90"/>
    <n v="4033268"/>
    <s v="Comedy"/>
    <s v="Drama"/>
    <m/>
    <m/>
    <m/>
    <m/>
    <m/>
    <m/>
    <s v="Please Give "/>
    <s v="English"/>
    <s v="USA"/>
    <m/>
    <x v="10"/>
  </r>
  <r>
    <x v="641"/>
    <n v="111"/>
    <n v="9525276"/>
    <s v="Action"/>
    <s v="Crime"/>
    <s v="Thriller"/>
    <m/>
    <m/>
    <m/>
    <m/>
    <m/>
    <s v="Death Sentence "/>
    <s v="English"/>
    <s v="USA"/>
    <n v="20000000"/>
    <x v="4"/>
  </r>
  <r>
    <x v="642"/>
    <n v="111"/>
    <n v="40247512"/>
    <s v="Action"/>
    <s v="Drama"/>
    <s v="Thriller"/>
    <m/>
    <m/>
    <m/>
    <m/>
    <m/>
    <s v="Hanna "/>
    <s v="English"/>
    <s v="USA"/>
    <n v="30000000"/>
    <x v="4"/>
  </r>
  <r>
    <x v="643"/>
    <n v="111"/>
    <n v="70098138"/>
    <s v="Action"/>
    <m/>
    <m/>
    <m/>
    <m/>
    <m/>
    <m/>
    <m/>
    <s v="Kill Bill: Vol. 1 "/>
    <s v="English"/>
    <s v="USA"/>
    <n v="30000000"/>
    <x v="11"/>
  </r>
  <r>
    <x v="309"/>
    <n v="111"/>
    <n v="91457688"/>
    <s v="Action"/>
    <s v="Comedy"/>
    <s v="Crime"/>
    <m/>
    <m/>
    <m/>
    <m/>
    <m/>
    <s v="Kindergarten Cop "/>
    <s v="English"/>
    <s v="USA"/>
    <n v="26000000"/>
    <x v="25"/>
  </r>
  <r>
    <x v="644"/>
    <n v="111"/>
    <n v="32940507"/>
    <s v="Action"/>
    <s v="Crime"/>
    <s v="Drama"/>
    <s v="Thriller"/>
    <m/>
    <m/>
    <m/>
    <m/>
    <s v="Mercury Rising "/>
    <s v="English"/>
    <s v="USA"/>
    <n v="60000000"/>
    <x v="12"/>
  </r>
  <r>
    <x v="645"/>
    <n v="90"/>
    <m/>
    <s v="Action"/>
    <s v="Crime"/>
    <s v="Drama"/>
    <s v="Thriller"/>
    <m/>
    <m/>
    <m/>
    <m/>
    <s v="Rockaway "/>
    <s v="English"/>
    <s v="USA"/>
    <n v="2000000"/>
    <x v="56"/>
  </r>
  <r>
    <x v="646"/>
    <n v="90"/>
    <m/>
    <s v="Action"/>
    <s v="Thriller"/>
    <m/>
    <m/>
    <m/>
    <m/>
    <m/>
    <m/>
    <s v="Royal Kill "/>
    <s v="English"/>
    <s v="USA"/>
    <n v="350000"/>
    <x v="59"/>
  </r>
  <r>
    <x v="256"/>
    <n v="111"/>
    <n v="90356857"/>
    <s v="Action"/>
    <s v="Comedy"/>
    <s v="Crime"/>
    <s v="Thriller"/>
    <m/>
    <m/>
    <m/>
    <m/>
    <s v="RED "/>
    <s v="English"/>
    <s v="USA"/>
    <n v="58000000"/>
    <x v="23"/>
  </r>
  <r>
    <x v="202"/>
    <n v="111"/>
    <n v="92001027"/>
    <s v="Action"/>
    <s v="Adventure"/>
    <s v="Drama"/>
    <s v="Sci-Fi"/>
    <s v="Thriller"/>
    <m/>
    <m/>
    <m/>
    <s v="Star Trek: First Contact "/>
    <s v="English"/>
    <s v="USA"/>
    <n v="45000000"/>
    <x v="16"/>
  </r>
  <r>
    <x v="647"/>
    <n v="111"/>
    <n v="42877165"/>
    <s v="Action"/>
    <s v="Crime"/>
    <s v="Drama"/>
    <s v="Thriller"/>
    <m/>
    <m/>
    <m/>
    <m/>
    <s v="The Devil's Own "/>
    <s v="English"/>
    <s v="USA"/>
    <n v="86000000"/>
    <x v="12"/>
  </r>
  <r>
    <x v="553"/>
    <n v="111"/>
    <n v="106126012"/>
    <s v="Action"/>
    <s v="Crime"/>
    <s v="Thriller"/>
    <m/>
    <m/>
    <m/>
    <m/>
    <m/>
    <s v="The Italian Job "/>
    <s v="English"/>
    <s v="USA"/>
    <n v="60000000"/>
    <x v="14"/>
  </r>
  <r>
    <x v="648"/>
    <n v="111"/>
    <n v="11905519"/>
    <s v="Action"/>
    <s v="Crime"/>
    <s v="Drama"/>
    <s v="Thriller"/>
    <m/>
    <m/>
    <m/>
    <m/>
    <s v="The Protector "/>
    <s v="Thai"/>
    <s v="Thailand"/>
    <n v="200000000"/>
    <x v="23"/>
  </r>
  <r>
    <x v="649"/>
    <n v="111"/>
    <n v="46815748"/>
    <s v="Action"/>
    <s v="Adventure"/>
    <s v="Crime"/>
    <s v="Thriller"/>
    <m/>
    <m/>
    <m/>
    <m/>
    <s v="The River Wild "/>
    <s v="English"/>
    <s v="USA"/>
    <n v="45000000"/>
    <x v="46"/>
  </r>
  <r>
    <x v="364"/>
    <n v="112"/>
    <n v="191616238"/>
    <s v="Action"/>
    <s v="Comedy"/>
    <s v="Crime"/>
    <m/>
    <m/>
    <m/>
    <m/>
    <m/>
    <s v="22 Jump Street "/>
    <s v="English"/>
    <s v="USA"/>
    <n v="50000000"/>
    <x v="23"/>
  </r>
  <r>
    <x v="313"/>
    <n v="112"/>
    <n v="36665854"/>
    <s v="Action"/>
    <s v="Crime"/>
    <s v="Drama"/>
    <s v="Thriller"/>
    <m/>
    <m/>
    <m/>
    <m/>
    <s v="Colombiana "/>
    <s v="English"/>
    <s v="France"/>
    <n v="40000000"/>
    <x v="55"/>
  </r>
  <r>
    <x v="572"/>
    <n v="112"/>
    <n v="115646235"/>
    <s v="Action"/>
    <s v="Sci-Fi"/>
    <s v="Thriller"/>
    <m/>
    <m/>
    <m/>
    <m/>
    <m/>
    <s v="District 9 "/>
    <s v="English"/>
    <s v="South Africa"/>
    <n v="30000000"/>
    <x v="58"/>
  </r>
  <r>
    <x v="634"/>
    <n v="112"/>
    <n v="70224196"/>
    <s v="Action"/>
    <s v="Adventure"/>
    <s v="Comedy"/>
    <s v="Romance"/>
    <s v="Thriller"/>
    <m/>
    <m/>
    <m/>
    <s v="Fool's Gold "/>
    <s v="English"/>
    <s v="USA"/>
    <n v="70000000"/>
    <x v="39"/>
  </r>
  <r>
    <x v="650"/>
    <n v="112"/>
    <n v="96734"/>
    <s v="Action"/>
    <s v="Drama"/>
    <m/>
    <m/>
    <m/>
    <m/>
    <m/>
    <m/>
    <s v="Hardflip "/>
    <s v="English"/>
    <s v="USA"/>
    <n v="1000000"/>
    <x v="39"/>
  </r>
  <r>
    <x v="651"/>
    <n v="90"/>
    <n v="5494"/>
    <s v="Comedy"/>
    <s v="Drama"/>
    <m/>
    <m/>
    <m/>
    <m/>
    <m/>
    <m/>
    <s v="Sparkler "/>
    <s v="English"/>
    <s v="USA"/>
    <m/>
    <x v="39"/>
  </r>
  <r>
    <x v="652"/>
    <n v="90"/>
    <m/>
    <s v="Comedy"/>
    <s v="Horror"/>
    <m/>
    <m/>
    <m/>
    <m/>
    <m/>
    <m/>
    <s v="Stan Helsing "/>
    <s v="English"/>
    <s v="Canada"/>
    <m/>
    <x v="57"/>
  </r>
  <r>
    <x v="589"/>
    <n v="112"/>
    <n v="31494270"/>
    <s v="Action"/>
    <s v="Comedy"/>
    <s v="Fantasy"/>
    <s v="Romance"/>
    <m/>
    <m/>
    <m/>
    <m/>
    <s v="Scott Pilgrim vs. the World "/>
    <s v="English"/>
    <s v="USA"/>
    <n v="60000000"/>
    <x v="20"/>
  </r>
  <r>
    <x v="653"/>
    <n v="112"/>
    <n v="42919096"/>
    <s v="Action"/>
    <s v="Drama"/>
    <s v="Thriller"/>
    <m/>
    <m/>
    <m/>
    <m/>
    <m/>
    <s v="Snitch "/>
    <s v="English"/>
    <s v="USA"/>
    <n v="15000000"/>
    <x v="26"/>
  </r>
  <r>
    <x v="654"/>
    <n v="112"/>
    <n v="81638674"/>
    <s v="Action"/>
    <s v="Adventure"/>
    <s v="Comedy"/>
    <s v="Sci-Fi"/>
    <m/>
    <m/>
    <m/>
    <m/>
    <s v="Teenage Mutant Ninja Turtles: Out of the Shadows "/>
    <s v="English"/>
    <s v="USA"/>
    <n v="135000000"/>
    <x v="46"/>
  </r>
  <r>
    <x v="655"/>
    <n v="112"/>
    <n v="34912982"/>
    <s v="Action"/>
    <s v="Adventure"/>
    <s v="Sci-Fi"/>
    <s v="Thriller"/>
    <m/>
    <m/>
    <m/>
    <m/>
    <s v="The 5th Wave "/>
    <s v="English"/>
    <s v="USA"/>
    <n v="38000000"/>
    <x v="1"/>
  </r>
  <r>
    <x v="283"/>
    <n v="90"/>
    <m/>
    <s v="Action"/>
    <s v="Adventure"/>
    <s v="Fantasy"/>
    <m/>
    <m/>
    <m/>
    <m/>
    <m/>
    <s v="The Beastmaster "/>
    <s v="English"/>
    <s v="USA"/>
    <n v="8000000"/>
    <x v="3"/>
  </r>
  <r>
    <x v="372"/>
    <n v="112"/>
    <n v="102176165"/>
    <s v="Action"/>
    <s v="Adventure"/>
    <s v="Fantasy"/>
    <s v="Horror"/>
    <s v="Thriller"/>
    <m/>
    <m/>
    <m/>
    <s v="The Mummy: Tomb of the Dragon Emperor "/>
    <s v="English"/>
    <s v="USA"/>
    <n v="145000000"/>
    <x v="1"/>
  </r>
  <r>
    <x v="656"/>
    <n v="90"/>
    <m/>
    <s v="Documentary"/>
    <s v="War"/>
    <m/>
    <m/>
    <m/>
    <m/>
    <m/>
    <m/>
    <s v="The Blood of My Brother "/>
    <s v="English"/>
    <s v="USA"/>
    <n v="120000"/>
    <x v="10"/>
  </r>
  <r>
    <x v="657"/>
    <n v="90"/>
    <m/>
    <s v="Adventure"/>
    <s v="Animation"/>
    <s v="Comedy"/>
    <s v="Family"/>
    <s v="Fantasy"/>
    <s v="Musical"/>
    <m/>
    <m/>
    <s v="The Brave Little Toaster "/>
    <s v="English"/>
    <s v="USA"/>
    <n v="2300000"/>
    <x v="9"/>
  </r>
  <r>
    <x v="331"/>
    <n v="112"/>
    <n v="26345"/>
    <s v="Action"/>
    <s v="Crime"/>
    <s v="Drama"/>
    <m/>
    <m/>
    <m/>
    <m/>
    <m/>
    <s v="The Sweeney "/>
    <s v="English"/>
    <s v="UK"/>
    <n v="3000000"/>
    <x v="12"/>
  </r>
  <r>
    <x v="658"/>
    <n v="112"/>
    <n v="206360018"/>
    <s v="Action"/>
    <s v="Adventure"/>
    <s v="Fantasy"/>
    <m/>
    <m/>
    <m/>
    <m/>
    <m/>
    <s v="Thor: The Dark World "/>
    <s v="English"/>
    <s v="USA"/>
    <n v="170000000"/>
    <x v="23"/>
  </r>
  <r>
    <x v="289"/>
    <n v="113"/>
    <n v="17149"/>
    <s v="Action"/>
    <s v="Drama"/>
    <s v="War"/>
    <m/>
    <m/>
    <m/>
    <m/>
    <m/>
    <s v="5 Days of War "/>
    <s v="English"/>
    <s v="Georgia"/>
    <n v="20000000"/>
    <x v="39"/>
  </r>
  <r>
    <x v="659"/>
    <n v="90"/>
    <m/>
    <s v="Comedy"/>
    <m/>
    <m/>
    <m/>
    <m/>
    <m/>
    <m/>
    <m/>
    <s v="The Deported "/>
    <s v="English"/>
    <s v="USA"/>
    <n v="3000000"/>
    <x v="3"/>
  </r>
  <r>
    <x v="660"/>
    <n v="90"/>
    <m/>
    <s v="Action"/>
    <s v="Horror"/>
    <s v="Sci-Fi"/>
    <m/>
    <m/>
    <m/>
    <m/>
    <m/>
    <s v="The Devil's Tomb "/>
    <s v="English"/>
    <s v="USA"/>
    <n v="10000000"/>
    <x v="48"/>
  </r>
  <r>
    <x v="217"/>
    <n v="113"/>
    <n v="37911876"/>
    <s v="Action"/>
    <s v="Comedy"/>
    <s v="Crime"/>
    <m/>
    <m/>
    <m/>
    <m/>
    <m/>
    <s v="Big Mommas: Like Father, Like Son "/>
    <s v="English"/>
    <s v="USA"/>
    <n v="32000000"/>
    <x v="45"/>
  </r>
  <r>
    <x v="661"/>
    <n v="113"/>
    <n v="14268533"/>
    <s v="Action"/>
    <s v="Crime"/>
    <s v="Drama"/>
    <s v="Mystery"/>
    <s v="Sci-Fi"/>
    <s v="Thriller"/>
    <m/>
    <m/>
    <s v="Criminal "/>
    <s v="English"/>
    <s v="UK"/>
    <n v="31500000"/>
    <x v="46"/>
  </r>
  <r>
    <x v="265"/>
    <n v="113"/>
    <n v="28031250"/>
    <s v="Action"/>
    <s v="Adventure"/>
    <s v="Horror"/>
    <s v="Sci-Fi"/>
    <m/>
    <m/>
    <m/>
    <m/>
    <s v="Doom "/>
    <s v="English"/>
    <s v="UK"/>
    <n v="60000000"/>
    <x v="1"/>
  </r>
  <r>
    <x v="662"/>
    <n v="113"/>
    <n v="10955425"/>
    <s v="Action"/>
    <s v="Sci-Fi"/>
    <s v="Thriller"/>
    <m/>
    <m/>
    <m/>
    <m/>
    <m/>
    <s v="Doomsday "/>
    <s v="English"/>
    <s v="UK"/>
    <n v="30000000"/>
    <x v="25"/>
  </r>
  <r>
    <x v="663"/>
    <n v="90"/>
    <m/>
    <s v="Action"/>
    <s v="Thriller"/>
    <m/>
    <m/>
    <m/>
    <m/>
    <m/>
    <m/>
    <s v="The Hit List "/>
    <s v="English"/>
    <s v="USA"/>
    <n v="6000000"/>
    <x v="53"/>
  </r>
  <r>
    <x v="664"/>
    <n v="90"/>
    <m/>
    <s v="Mystery"/>
    <s v="Sci-Fi"/>
    <s v="Thriller"/>
    <m/>
    <m/>
    <m/>
    <m/>
    <m/>
    <s v="The I Inside "/>
    <s v="English"/>
    <s v="UK"/>
    <n v="8800000"/>
    <x v="12"/>
  </r>
  <r>
    <x v="102"/>
    <n v="113"/>
    <n v="100189501"/>
    <s v="Action"/>
    <s v="Adventure"/>
    <s v="Sci-Fi"/>
    <m/>
    <m/>
    <m/>
    <m/>
    <m/>
    <s v="Edge of Tomorrow "/>
    <s v="English"/>
    <s v="USA"/>
    <n v="178000000"/>
    <x v="13"/>
  </r>
  <r>
    <x v="220"/>
    <n v="113"/>
    <n v="87704396"/>
    <s v="Action"/>
    <s v="Crime"/>
    <s v="Romance"/>
    <s v="Thriller"/>
    <m/>
    <m/>
    <m/>
    <m/>
    <s v="Entrapment "/>
    <s v="English"/>
    <s v="USA"/>
    <n v="66000000"/>
    <x v="3"/>
  </r>
  <r>
    <x v="371"/>
    <n v="113"/>
    <n v="21009180"/>
    <s v="Action"/>
    <s v="Adventure"/>
    <s v="Drama"/>
    <s v="Thriller"/>
    <m/>
    <m/>
    <m/>
    <m/>
    <s v="Flight of the Phoenix "/>
    <s v="English"/>
    <s v="USA"/>
    <n v="45000000"/>
    <x v="12"/>
  </r>
  <r>
    <x v="663"/>
    <n v="90"/>
    <m/>
    <s v="Action"/>
    <s v="Thriller"/>
    <m/>
    <m/>
    <m/>
    <m/>
    <m/>
    <m/>
    <s v="The Marine 4: Moving Target "/>
    <s v="English"/>
    <s v="USA"/>
    <n v="1950000"/>
    <x v="1"/>
  </r>
  <r>
    <x v="43"/>
    <n v="113"/>
    <n v="45996718"/>
    <s v="Action"/>
    <s v="Crime"/>
    <s v="Drama"/>
    <s v="Thriller"/>
    <m/>
    <m/>
    <m/>
    <m/>
    <s v="Gangster Squad "/>
    <s v="English"/>
    <s v="USA"/>
    <n v="60000000"/>
    <x v="6"/>
  </r>
  <r>
    <x v="665"/>
    <n v="113"/>
    <n v="34636443"/>
    <s v="Action"/>
    <s v="Crime"/>
    <s v="Drama"/>
    <s v="Mystery"/>
    <s v="Thriller"/>
    <m/>
    <m/>
    <m/>
    <s v="Hostage "/>
    <s v="English"/>
    <s v="USA"/>
    <n v="52000000"/>
    <x v="10"/>
  </r>
  <r>
    <x v="666"/>
    <n v="113"/>
    <n v="102981571"/>
    <s v="Action"/>
    <s v="Adventure"/>
    <s v="Thriller"/>
    <m/>
    <m/>
    <m/>
    <m/>
    <m/>
    <s v="The Expendables "/>
    <s v="English"/>
    <s v="USA"/>
    <n v="80000000"/>
    <x v="26"/>
  </r>
  <r>
    <x v="667"/>
    <n v="90"/>
    <m/>
    <s v="Comedy"/>
    <s v="Mystery"/>
    <s v="Thriller"/>
    <m/>
    <m/>
    <m/>
    <m/>
    <m/>
    <s v="The Sound and the Shadow "/>
    <s v="English"/>
    <s v="USA"/>
    <m/>
    <x v="0"/>
  </r>
  <r>
    <x v="668"/>
    <n v="113"/>
    <n v="102413606"/>
    <s v="Action"/>
    <s v="Mystery"/>
    <s v="Sci-Fi"/>
    <s v="Thriller"/>
    <m/>
    <m/>
    <m/>
    <m/>
    <s v="The Maze Runner "/>
    <s v="English"/>
    <s v="USA"/>
    <n v="34000000"/>
    <x v="4"/>
  </r>
  <r>
    <x v="669"/>
    <n v="113"/>
    <n v="128978"/>
    <s v="Action"/>
    <s v="Drama"/>
    <s v="History"/>
    <s v="Romance"/>
    <s v="War"/>
    <m/>
    <m/>
    <m/>
    <s v="The Warlords "/>
    <s v="Mandarin"/>
    <s v="Hong Kong"/>
    <n v="40000000"/>
    <x v="23"/>
  </r>
  <r>
    <x v="670"/>
    <n v="113"/>
    <n v="119412921"/>
    <s v="Action"/>
    <s v="Sci-Fi"/>
    <m/>
    <m/>
    <m/>
    <m/>
    <m/>
    <m/>
    <s v="Total Recall "/>
    <s v="English"/>
    <s v="USA"/>
    <n v="65000000"/>
    <x v="20"/>
  </r>
  <r>
    <x v="671"/>
    <n v="113"/>
    <n v="241688385"/>
    <s v="Action"/>
    <s v="Adventure"/>
    <s v="Drama"/>
    <s v="Thriller"/>
    <m/>
    <m/>
    <m/>
    <m/>
    <s v="Twister "/>
    <s v="English"/>
    <s v="USA"/>
    <n v="92000000"/>
    <x v="46"/>
  </r>
  <r>
    <x v="495"/>
    <n v="113"/>
    <n v="61094903"/>
    <s v="Action"/>
    <s v="Mystery"/>
    <s v="Thriller"/>
    <m/>
    <m/>
    <m/>
    <m/>
    <m/>
    <s v="Unknown "/>
    <s v="English"/>
    <s v="UK"/>
    <n v="30000000"/>
    <x v="24"/>
  </r>
  <r>
    <x v="672"/>
    <n v="113"/>
    <n v="100018837"/>
    <s v="Action"/>
    <s v="Comedy"/>
    <m/>
    <m/>
    <m/>
    <m/>
    <m/>
    <m/>
    <s v="You Don't Mess with the Zohan "/>
    <s v="English"/>
    <s v="USA"/>
    <n v="90000000"/>
    <x v="41"/>
  </r>
  <r>
    <x v="372"/>
    <n v="114"/>
    <n v="32885565"/>
    <s v="Action"/>
    <s v="Adventure"/>
    <s v="Drama"/>
    <s v="Thriller"/>
    <m/>
    <m/>
    <m/>
    <m/>
    <s v="Daylight "/>
    <s v="English"/>
    <s v="USA"/>
    <n v="80000000"/>
    <x v="27"/>
  </r>
  <r>
    <x v="673"/>
    <n v="114"/>
    <n v="61656849"/>
    <s v="Action"/>
    <s v="Sci-Fi"/>
    <m/>
    <m/>
    <m/>
    <m/>
    <m/>
    <m/>
    <s v="Ender's Game "/>
    <s v="English"/>
    <s v="USA"/>
    <n v="110000000"/>
    <x v="6"/>
  </r>
  <r>
    <x v="9"/>
    <n v="114"/>
    <n v="15100000"/>
    <s v="Action"/>
    <s v="Horror"/>
    <s v="Sci-Fi"/>
    <s v="Thriller"/>
    <m/>
    <m/>
    <m/>
    <m/>
    <s v="Firestarter "/>
    <s v="English"/>
    <s v="USA"/>
    <n v="15000000"/>
    <x v="25"/>
  </r>
  <r>
    <x v="248"/>
    <n v="114"/>
    <n v="50628009"/>
    <s v="Action"/>
    <s v="Adventure"/>
    <s v="Family"/>
    <s v="Fantasy"/>
    <s v="Thriller"/>
    <m/>
    <m/>
    <m/>
    <s v="Mighty Joe Young "/>
    <s v="English"/>
    <s v="USA"/>
    <n v="90000000"/>
    <x v="39"/>
  </r>
  <r>
    <x v="674"/>
    <n v="90"/>
    <m/>
    <s v="Mystery"/>
    <s v="Thriller"/>
    <m/>
    <m/>
    <m/>
    <m/>
    <m/>
    <m/>
    <s v="Windsor Drive "/>
    <s v="English"/>
    <s v="USA"/>
    <n v="100000"/>
    <x v="59"/>
  </r>
  <r>
    <x v="675"/>
    <n v="114"/>
    <n v="28772222"/>
    <s v="Action"/>
    <s v="Crime"/>
    <s v="Sport"/>
    <s v="Thriller"/>
    <m/>
    <m/>
    <m/>
    <m/>
    <s v="Point Break "/>
    <s v="English"/>
    <s v="USA"/>
    <n v="105000000"/>
    <x v="35"/>
  </r>
  <r>
    <x v="676"/>
    <n v="114"/>
    <n v="30050028"/>
    <s v="Action"/>
    <s v="Thriller"/>
    <m/>
    <m/>
    <m/>
    <m/>
    <m/>
    <m/>
    <s v="Road House "/>
    <s v="English"/>
    <s v="USA"/>
    <n v="17000000"/>
    <x v="26"/>
  </r>
  <r>
    <x v="677"/>
    <n v="114"/>
    <n v="5694401"/>
    <s v="Action"/>
    <s v="Crime"/>
    <s v="Thriller"/>
    <m/>
    <m/>
    <m/>
    <m/>
    <m/>
    <s v="RocknRolla "/>
    <s v="English"/>
    <s v="UK"/>
    <n v="18000000"/>
    <x v="9"/>
  </r>
  <r>
    <x v="495"/>
    <n v="114"/>
    <n v="26442251"/>
    <s v="Action"/>
    <s v="Crime"/>
    <s v="Drama"/>
    <s v="Thriller"/>
    <m/>
    <m/>
    <m/>
    <m/>
    <s v="Run All Night "/>
    <s v="English"/>
    <s v="USA"/>
    <n v="50000000"/>
    <x v="10"/>
  </r>
  <r>
    <x v="678"/>
    <n v="91"/>
    <n v="17508936"/>
    <s v="Comedy"/>
    <s v="Music"/>
    <m/>
    <m/>
    <m/>
    <m/>
    <m/>
    <m/>
    <s v="A Mighty Wind "/>
    <s v="English"/>
    <s v="USA"/>
    <m/>
    <x v="9"/>
  </r>
  <r>
    <x v="34"/>
    <n v="114"/>
    <n v="155181732"/>
    <s v="Action"/>
    <s v="Adventure"/>
    <s v="Drama"/>
    <s v="Thriller"/>
    <m/>
    <m/>
    <m/>
    <m/>
    <s v="San Andreas "/>
    <s v="English"/>
    <s v="USA"/>
    <n v="110000000"/>
    <x v="12"/>
  </r>
  <r>
    <x v="679"/>
    <n v="91"/>
    <m/>
    <s v="Crime"/>
    <s v="Drama"/>
    <s v="Thriller"/>
    <m/>
    <m/>
    <m/>
    <m/>
    <m/>
    <s v="Adulterers "/>
    <s v="English"/>
    <s v="USA"/>
    <n v="750000"/>
    <x v="54"/>
  </r>
  <r>
    <x v="680"/>
    <n v="114"/>
    <n v="60470220"/>
    <s v="Action"/>
    <s v="Adventure"/>
    <s v="Comedy"/>
    <m/>
    <m/>
    <m/>
    <m/>
    <m/>
    <s v="Shanghai Knights "/>
    <s v="English"/>
    <s v="USA"/>
    <n v="50000000"/>
    <x v="3"/>
  </r>
  <r>
    <x v="320"/>
    <n v="114"/>
    <n v="26871"/>
    <s v="Action"/>
    <s v="Crime"/>
    <s v="Thriller"/>
    <m/>
    <m/>
    <m/>
    <m/>
    <m/>
    <s v="Spy Game "/>
    <s v="English"/>
    <s v="Germany"/>
    <n v="92000000"/>
    <x v="14"/>
  </r>
  <r>
    <x v="91"/>
    <n v="114"/>
    <n v="119938730"/>
    <s v="Action"/>
    <s v="Comedy"/>
    <s v="Crime"/>
    <s v="Fantasy"/>
    <m/>
    <m/>
    <m/>
    <m/>
    <s v="The Mask "/>
    <s v="English"/>
    <s v="USA"/>
    <n v="18000000"/>
    <x v="24"/>
  </r>
  <r>
    <x v="681"/>
    <n v="91"/>
    <m/>
    <s v="Horror"/>
    <s v="Sci-Fi"/>
    <s v="Thriller"/>
    <m/>
    <m/>
    <m/>
    <m/>
    <m/>
    <s v="Area 51 "/>
    <s v="English"/>
    <s v="USA"/>
    <n v="5000000"/>
    <x v="42"/>
  </r>
  <r>
    <x v="682"/>
    <n v="114"/>
    <n v="50728000"/>
    <s v="Action"/>
    <s v="Crime"/>
    <s v="Drama"/>
    <s v="Mystery"/>
    <s v="Thriller"/>
    <m/>
    <m/>
    <m/>
    <s v="The Net "/>
    <s v="English"/>
    <s v="USA"/>
    <n v="22000000"/>
    <x v="27"/>
  </r>
  <r>
    <x v="683"/>
    <n v="114"/>
    <n v="60652036"/>
    <s v="Action"/>
    <s v="Adventure"/>
    <s v="Comedy"/>
    <s v="Drama"/>
    <s v="War"/>
    <m/>
    <m/>
    <m/>
    <s v="Three Kings "/>
    <s v="English"/>
    <s v="USA"/>
    <n v="48000000"/>
    <x v="23"/>
  </r>
  <r>
    <x v="684"/>
    <n v="115"/>
    <n v="82161969"/>
    <s v="Action"/>
    <s v="Adventure"/>
    <s v="Animation"/>
    <s v="Fantasy"/>
    <m/>
    <m/>
    <m/>
    <m/>
    <s v="Beowulf "/>
    <s v="English"/>
    <s v="USA"/>
    <n v="150000000"/>
    <x v="46"/>
  </r>
  <r>
    <x v="685"/>
    <n v="115"/>
    <n v="8060"/>
    <s v="Action"/>
    <s v="Crime"/>
    <s v="Drama"/>
    <s v="Thriller"/>
    <m/>
    <m/>
    <m/>
    <m/>
    <s v="Elite Squad "/>
    <s v="Portuguese"/>
    <s v="Brazil"/>
    <n v="4000000"/>
    <x v="11"/>
  </r>
  <r>
    <x v="91"/>
    <n v="115"/>
    <n v="101228120"/>
    <s v="Action"/>
    <s v="Drama"/>
    <s v="Mystery"/>
    <s v="Thriller"/>
    <m/>
    <m/>
    <m/>
    <m/>
    <s v="Eraser "/>
    <s v="English"/>
    <s v="USA"/>
    <n v="100000000"/>
    <x v="12"/>
  </r>
  <r>
    <x v="686"/>
    <n v="115"/>
    <n v="25121291"/>
    <s v="Action"/>
    <s v="Crime"/>
    <s v="Mystery"/>
    <s v="Sci-Fi"/>
    <s v="Thriller"/>
    <m/>
    <m/>
    <m/>
    <s v="Escape Plan "/>
    <s v="English"/>
    <s v="USA"/>
    <n v="50000000"/>
    <x v="6"/>
  </r>
  <r>
    <x v="687"/>
    <n v="115"/>
    <n v="14587732"/>
    <s v="Action"/>
    <s v="Drama"/>
    <s v="Thriller"/>
    <s v="War"/>
    <m/>
    <m/>
    <m/>
    <m/>
    <s v="Flight of the Intruder "/>
    <s v="English"/>
    <s v="USA"/>
    <n v="35000000"/>
    <x v="50"/>
  </r>
  <r>
    <x v="601"/>
    <n v="115"/>
    <n v="24800000"/>
    <s v="Action"/>
    <s v="Adventure"/>
    <s v="Thriller"/>
    <m/>
    <m/>
    <m/>
    <m/>
    <m/>
    <s v="From Russia with Love "/>
    <s v="English"/>
    <s v="UK"/>
    <n v="2000000"/>
    <x v="20"/>
  </r>
  <r>
    <x v="549"/>
    <n v="115"/>
    <n v="35024475"/>
    <s v="Action"/>
    <s v="Drama"/>
    <s v="Thriller"/>
    <s v="War"/>
    <m/>
    <m/>
    <m/>
    <m/>
    <s v="Green Zone "/>
    <s v="English"/>
    <s v="France"/>
    <n v="100000000"/>
    <x v="24"/>
  </r>
  <r>
    <x v="688"/>
    <n v="91"/>
    <n v="12495865"/>
    <s v="Fantasy"/>
    <m/>
    <m/>
    <m/>
    <m/>
    <m/>
    <m/>
    <m/>
    <s v="Cirque du Soleil: Worlds Away "/>
    <s v="English"/>
    <s v="USA"/>
    <m/>
    <x v="4"/>
  </r>
  <r>
    <x v="315"/>
    <n v="115"/>
    <n v="144795350"/>
    <s v="Action"/>
    <s v="Mystery"/>
    <s v="Sci-Fi"/>
    <s v="Thriller"/>
    <m/>
    <m/>
    <m/>
    <m/>
    <s v="I, Robot "/>
    <s v="English"/>
    <s v="USA"/>
    <n v="120000000"/>
    <x v="23"/>
  </r>
  <r>
    <x v="204"/>
    <n v="115"/>
    <n v="195329763"/>
    <s v="Action"/>
    <s v="Adventure"/>
    <s v="Animation"/>
    <s v="Comedy"/>
    <s v="Family"/>
    <s v="Fantasy"/>
    <m/>
    <m/>
    <s v="Ice Age: The Meltdown "/>
    <s v="English"/>
    <s v="USA"/>
    <n v="80000000"/>
    <x v="24"/>
  </r>
  <r>
    <x v="689"/>
    <n v="91"/>
    <m/>
    <s v="Drama"/>
    <m/>
    <m/>
    <m/>
    <m/>
    <m/>
    <m/>
    <m/>
    <s v="Cries &amp; Whispers "/>
    <s v="Swedish"/>
    <s v="Sweden"/>
    <n v="400000"/>
    <x v="7"/>
  </r>
  <r>
    <x v="690"/>
    <n v="115"/>
    <n v="74540762"/>
    <s v="Action"/>
    <s v="Drama"/>
    <s v="Thriller"/>
    <m/>
    <m/>
    <m/>
    <m/>
    <m/>
    <s v="Ladder 49 "/>
    <s v="English"/>
    <s v="USA"/>
    <n v="55000000"/>
    <x v="26"/>
  </r>
  <r>
    <x v="691"/>
    <n v="115"/>
    <n v="48472213"/>
    <s v="Action"/>
    <s v="Comedy"/>
    <s v="Crime"/>
    <m/>
    <m/>
    <m/>
    <m/>
    <m/>
    <s v="Miss Congeniality 2: Armed and Fabulous "/>
    <s v="English"/>
    <s v="USA"/>
    <n v="45000000"/>
    <x v="65"/>
  </r>
  <r>
    <x v="692"/>
    <n v="91"/>
    <m/>
    <s v="Sci-Fi"/>
    <m/>
    <m/>
    <m/>
    <m/>
    <m/>
    <m/>
    <m/>
    <s v="Damnation Alley "/>
    <s v="English"/>
    <s v="USA"/>
    <n v="17000000"/>
    <x v="1"/>
  </r>
  <r>
    <x v="693"/>
    <n v="115"/>
    <n v="31662"/>
    <s v="Action"/>
    <s v="Drama"/>
    <s v="History"/>
    <s v="War"/>
    <m/>
    <m/>
    <m/>
    <m/>
    <s v="Operation Chromite "/>
    <s v="English"/>
    <s v="South Korea"/>
    <n v="12620000"/>
    <x v="4"/>
  </r>
  <r>
    <x v="694"/>
    <n v="91"/>
    <n v="1293295"/>
    <s v="Documentary"/>
    <s v="Sport"/>
    <m/>
    <m/>
    <m/>
    <m/>
    <m/>
    <m/>
    <s v="Dogtown and Z-Boys "/>
    <s v="English"/>
    <s v="USA"/>
    <m/>
    <x v="28"/>
  </r>
  <r>
    <x v="525"/>
    <n v="115"/>
    <n v="242374454"/>
    <s v="Action"/>
    <s v="Adventure"/>
    <m/>
    <m/>
    <m/>
    <m/>
    <m/>
    <m/>
    <s v="Raiders of the Lost Ark "/>
    <s v="English"/>
    <s v="USA"/>
    <n v="18000000"/>
    <x v="17"/>
  </r>
  <r>
    <x v="265"/>
    <n v="115"/>
    <n v="55973336"/>
    <s v="Action"/>
    <s v="Crime"/>
    <s v="Thriller"/>
    <m/>
    <m/>
    <m/>
    <m/>
    <m/>
    <s v="Romeo Must Die "/>
    <s v="English"/>
    <s v="USA"/>
    <n v="25000000"/>
    <x v="12"/>
  </r>
  <r>
    <x v="695"/>
    <n v="115"/>
    <n v="126149655"/>
    <s v="Action"/>
    <s v="Crime"/>
    <s v="Mystery"/>
    <s v="Thriller"/>
    <m/>
    <m/>
    <m/>
    <m/>
    <s v="Safe House "/>
    <s v="English"/>
    <s v="USA"/>
    <n v="85000000"/>
    <x v="4"/>
  </r>
  <r>
    <x v="696"/>
    <n v="91"/>
    <n v="5824"/>
    <s v="Horror"/>
    <s v="Thriller"/>
    <m/>
    <m/>
    <m/>
    <m/>
    <m/>
    <m/>
    <s v="Eden Lake "/>
    <s v="English"/>
    <s v="UK"/>
    <m/>
    <x v="4"/>
  </r>
  <r>
    <x v="697"/>
    <n v="91"/>
    <m/>
    <s v="Horror"/>
    <s v="Mystery"/>
    <s v="Thriller"/>
    <m/>
    <m/>
    <m/>
    <m/>
    <m/>
    <s v="Exeter "/>
    <s v="English"/>
    <s v="USA"/>
    <m/>
    <x v="56"/>
  </r>
  <r>
    <x v="313"/>
    <n v="115"/>
    <n v="89253340"/>
    <s v="Action"/>
    <s v="Thriller"/>
    <m/>
    <m/>
    <m/>
    <m/>
    <m/>
    <m/>
    <s v="Taken 3 "/>
    <s v="English"/>
    <s v="France"/>
    <n v="48000000"/>
    <x v="25"/>
  </r>
  <r>
    <x v="698"/>
    <n v="91"/>
    <m/>
    <s v="Action"/>
    <s v="Animation"/>
    <s v="Comedy"/>
    <s v="Family"/>
    <s v="Fantasy"/>
    <m/>
    <m/>
    <m/>
    <s v="Foodfight! "/>
    <s v="English"/>
    <s v="USA"/>
    <n v="65000000"/>
    <x v="68"/>
  </r>
  <r>
    <x v="549"/>
    <n v="115"/>
    <n v="227137090"/>
    <s v="Action"/>
    <s v="Mystery"/>
    <s v="Thriller"/>
    <m/>
    <m/>
    <m/>
    <m/>
    <m/>
    <s v="The Bourne Ultimatum "/>
    <s v="English"/>
    <s v="USA"/>
    <n v="110000000"/>
    <x v="11"/>
  </r>
  <r>
    <x v="47"/>
    <n v="115"/>
    <n v="10640645"/>
    <s v="Action"/>
    <s v="Crime"/>
    <s v="Drama"/>
    <s v="Mystery"/>
    <s v="Thriller"/>
    <m/>
    <m/>
    <m/>
    <s v="The Gunman "/>
    <s v="English"/>
    <s v="USA"/>
    <n v="40000000"/>
    <x v="27"/>
  </r>
  <r>
    <x v="144"/>
    <n v="115"/>
    <n v="261437578"/>
    <s v="Action"/>
    <s v="Adventure"/>
    <s v="Animation"/>
    <s v="Family"/>
    <m/>
    <m/>
    <m/>
    <m/>
    <s v="The Incredibles "/>
    <s v="English"/>
    <s v="USA"/>
    <n v="92000000"/>
    <x v="58"/>
  </r>
  <r>
    <x v="475"/>
    <n v="115"/>
    <n v="181015141"/>
    <s v="Action"/>
    <s v="Adventure"/>
    <s v="Fantasy"/>
    <m/>
    <m/>
    <m/>
    <m/>
    <m/>
    <s v="Thor "/>
    <s v="English"/>
    <s v="USA"/>
    <n v="150000000"/>
    <x v="14"/>
  </r>
  <r>
    <x v="699"/>
    <n v="115"/>
    <n v="12626905"/>
    <s v="Action"/>
    <s v="Crime"/>
    <s v="Drama"/>
    <s v="Thriller"/>
    <m/>
    <m/>
    <m/>
    <m/>
    <s v="Triple 9 "/>
    <s v="English"/>
    <s v="USA"/>
    <n v="20000000"/>
    <x v="46"/>
  </r>
  <r>
    <x v="477"/>
    <n v="116"/>
    <n v="47748610"/>
    <s v="Action"/>
    <s v="Horror"/>
    <s v="Sci-Fi"/>
    <m/>
    <m/>
    <m/>
    <m/>
    <m/>
    <s v="Alien: Resurrection "/>
    <s v="English"/>
    <s v="USA"/>
    <n v="75000000"/>
    <x v="46"/>
  </r>
  <r>
    <x v="700"/>
    <n v="116"/>
    <n v="30157016"/>
    <s v="Action"/>
    <s v="Adventure"/>
    <s v="Comedy"/>
    <s v="Thriller"/>
    <m/>
    <m/>
    <m/>
    <m/>
    <s v="Bad Company "/>
    <s v="English"/>
    <s v="USA"/>
    <n v="70000000"/>
    <x v="39"/>
  </r>
  <r>
    <x v="701"/>
    <n v="91"/>
    <m/>
    <s v="Horror"/>
    <s v="Thriller"/>
    <m/>
    <m/>
    <m/>
    <m/>
    <m/>
    <m/>
    <s v="House at the End of the Drive "/>
    <s v="English"/>
    <s v="USA"/>
    <n v="1400000"/>
    <x v="24"/>
  </r>
  <r>
    <x v="340"/>
    <n v="116"/>
    <n v="83552429"/>
    <s v="Action"/>
    <s v="Sci-Fi"/>
    <m/>
    <m/>
    <m/>
    <m/>
    <m/>
    <m/>
    <s v="Battle Los Angeles "/>
    <s v="English"/>
    <s v="USA"/>
    <n v="70000000"/>
    <x v="27"/>
  </r>
  <r>
    <x v="702"/>
    <n v="116"/>
    <n v="58918501"/>
    <s v="Action"/>
    <s v="Drama"/>
    <s v="Mystery"/>
    <s v="Thriller"/>
    <s v="War"/>
    <m/>
    <m/>
    <m/>
    <s v="Courage Under Fire "/>
    <s v="English"/>
    <s v="USA"/>
    <n v="46000000"/>
    <x v="10"/>
  </r>
  <r>
    <x v="289"/>
    <n v="116"/>
    <n v="32616869"/>
    <s v="Action"/>
    <s v="Drama"/>
    <s v="Sport"/>
    <m/>
    <m/>
    <m/>
    <m/>
    <m/>
    <s v="Driven "/>
    <s v="English"/>
    <s v="USA"/>
    <n v="72000000"/>
    <x v="40"/>
  </r>
  <r>
    <x v="703"/>
    <n v="116"/>
    <n v="118099659"/>
    <s v="Action"/>
    <s v="Comedy"/>
    <s v="Fantasy"/>
    <s v="Sci-Fi"/>
    <m/>
    <m/>
    <m/>
    <m/>
    <s v="Ghostbusters "/>
    <s v="English"/>
    <s v="USA"/>
    <n v="144000000"/>
    <x v="41"/>
  </r>
  <r>
    <x v="582"/>
    <n v="116"/>
    <n v="3335839"/>
    <s v="Action"/>
    <s v="Crime"/>
    <s v="Drama"/>
    <s v="Thriller"/>
    <m/>
    <m/>
    <m/>
    <m/>
    <s v="Harsh Times "/>
    <s v="English"/>
    <s v="USA"/>
    <n v="2000000"/>
    <x v="14"/>
  </r>
  <r>
    <x v="704"/>
    <n v="116"/>
    <n v="30013346"/>
    <s v="Action"/>
    <s v="Comedy"/>
    <s v="Crime"/>
    <s v="Thriller"/>
    <m/>
    <m/>
    <m/>
    <m/>
    <s v="Hollywood Homicide "/>
    <s v="English"/>
    <s v="USA"/>
    <n v="75000000"/>
    <x v="35"/>
  </r>
  <r>
    <x v="705"/>
    <n v="116"/>
    <n v="25093607"/>
    <s v="Action"/>
    <s v="Crime"/>
    <s v="Thriller"/>
    <m/>
    <m/>
    <m/>
    <m/>
    <m/>
    <s v="Killer Elite "/>
    <s v="English"/>
    <s v="UK"/>
    <n v="35000000"/>
    <x v="26"/>
  </r>
  <r>
    <x v="706"/>
    <n v="116"/>
    <n v="90755643"/>
    <s v="Action"/>
    <s v="Adventure"/>
    <s v="Fantasy"/>
    <s v="Romance"/>
    <m/>
    <m/>
    <m/>
    <m/>
    <s v="Prince of Persia: The Sands of Time "/>
    <s v="English"/>
    <s v="USA"/>
    <n v="200000000"/>
    <x v="10"/>
  </r>
  <r>
    <x v="707"/>
    <n v="116"/>
    <n v="53215979"/>
    <s v="Action"/>
    <s v="Comedy"/>
    <s v="Crime"/>
    <s v="Thriller"/>
    <m/>
    <m/>
    <m/>
    <m/>
    <s v="RED 2 "/>
    <s v="English"/>
    <s v="USA"/>
    <n v="84000000"/>
    <x v="6"/>
  </r>
  <r>
    <x v="708"/>
    <n v="91"/>
    <m/>
    <s v="Comedy"/>
    <s v="Family"/>
    <m/>
    <m/>
    <m/>
    <m/>
    <m/>
    <m/>
    <s v="Little Nicholas "/>
    <s v="French"/>
    <s v="France"/>
    <m/>
    <x v="5"/>
  </r>
  <r>
    <x v="671"/>
    <n v="116"/>
    <n v="121248145"/>
    <s v="Action"/>
    <s v="Adventure"/>
    <s v="Crime"/>
    <s v="Thriller"/>
    <m/>
    <m/>
    <m/>
    <m/>
    <s v="Speed "/>
    <s v="English"/>
    <s v="USA"/>
    <n v="25000000"/>
    <x v="5"/>
  </r>
  <r>
    <x v="629"/>
    <n v="116"/>
    <n v="78900000"/>
    <s v="Action"/>
    <s v="Adventure"/>
    <s v="Sci-Fi"/>
    <m/>
    <m/>
    <m/>
    <m/>
    <m/>
    <s v="Star Trek II: The Wrath of Khan "/>
    <s v="English"/>
    <s v="USA"/>
    <n v="11000000"/>
    <x v="28"/>
  </r>
  <r>
    <x v="709"/>
    <n v="116"/>
    <n v="43119879"/>
    <s v="Action"/>
    <s v="Adventure"/>
    <s v="Sci-Fi"/>
    <s v="Thriller"/>
    <m/>
    <m/>
    <m/>
    <m/>
    <s v="Star Trek: Nemesis "/>
    <s v="English"/>
    <s v="USA"/>
    <n v="60000000"/>
    <x v="55"/>
  </r>
  <r>
    <x v="710"/>
    <n v="116"/>
    <n v="108200000"/>
    <s v="Action"/>
    <s v="Adventure"/>
    <s v="Romance"/>
    <s v="Sci-Fi"/>
    <m/>
    <m/>
    <m/>
    <m/>
    <s v="Superman II "/>
    <s v="English"/>
    <s v="USA"/>
    <n v="54000000"/>
    <x v="4"/>
  </r>
  <r>
    <x v="186"/>
    <n v="116"/>
    <n v="30199105"/>
    <s v="Action"/>
    <s v="Adventure"/>
    <s v="Crime"/>
    <s v="Thriller"/>
    <m/>
    <m/>
    <m/>
    <m/>
    <s v="The Art of War "/>
    <s v="English"/>
    <s v="USA"/>
    <n v="40000000"/>
    <x v="50"/>
  </r>
  <r>
    <x v="320"/>
    <n v="116"/>
    <n v="18573791"/>
    <s v="Action"/>
    <s v="Drama"/>
    <s v="Sport"/>
    <s v="Thriller"/>
    <m/>
    <m/>
    <m/>
    <m/>
    <s v="The Fan "/>
    <s v="English"/>
    <s v="USA"/>
    <n v="55000000"/>
    <x v="27"/>
  </r>
  <r>
    <x v="677"/>
    <n v="116"/>
    <n v="45434443"/>
    <s v="Action"/>
    <s v="Adventure"/>
    <s v="Comedy"/>
    <m/>
    <m/>
    <m/>
    <m/>
    <m/>
    <s v="The Man from U.N.C.L.E. "/>
    <s v="English"/>
    <s v="USA"/>
    <n v="75000000"/>
    <x v="9"/>
  </r>
  <r>
    <x v="711"/>
    <n v="116"/>
    <n v="119219978"/>
    <s v="Action"/>
    <s v="Comedy"/>
    <s v="Crime"/>
    <m/>
    <m/>
    <m/>
    <m/>
    <m/>
    <s v="The Other Guys "/>
    <s v="English"/>
    <s v="USA"/>
    <n v="100000000"/>
    <x v="6"/>
  </r>
  <r>
    <x v="392"/>
    <n v="116"/>
    <n v="61355436"/>
    <s v="Action"/>
    <s v="Adventure"/>
    <s v="Romance"/>
    <s v="Sci-Fi"/>
    <s v="Thriller"/>
    <m/>
    <m/>
    <m/>
    <s v="The Saint "/>
    <s v="English"/>
    <s v="USA"/>
    <n v="68000000"/>
    <x v="3"/>
  </r>
  <r>
    <x v="702"/>
    <n v="116"/>
    <n v="40932372"/>
    <s v="Action"/>
    <s v="Thriller"/>
    <m/>
    <m/>
    <m/>
    <m/>
    <m/>
    <m/>
    <s v="The Siege "/>
    <s v="English"/>
    <s v="USA"/>
    <n v="70000000"/>
    <x v="46"/>
  </r>
  <r>
    <x v="398"/>
    <n v="116"/>
    <n v="19480739"/>
    <s v="Action"/>
    <s v="Adventure"/>
    <s v="Sci-Fi"/>
    <m/>
    <m/>
    <m/>
    <m/>
    <m/>
    <s v="Timeline "/>
    <s v="English"/>
    <s v="USA"/>
    <n v="80000000"/>
    <x v="39"/>
  </r>
  <r>
    <x v="125"/>
    <n v="116"/>
    <n v="77086030"/>
    <s v="Action"/>
    <s v="War"/>
    <m/>
    <m/>
    <m/>
    <m/>
    <m/>
    <m/>
    <s v="U-571 "/>
    <s v="English"/>
    <s v="France"/>
    <n v="62000000"/>
    <x v="10"/>
  </r>
  <r>
    <x v="382"/>
    <n v="117"/>
    <n v="210592590"/>
    <s v="Action"/>
    <s v="Drama"/>
    <s v="Fantasy"/>
    <s v="War"/>
    <m/>
    <m/>
    <m/>
    <m/>
    <s v="300 "/>
    <s v="English"/>
    <s v="USA"/>
    <n v="65000000"/>
    <x v="28"/>
  </r>
  <r>
    <x v="712"/>
    <n v="117"/>
    <n v="180191634"/>
    <s v="Action"/>
    <s v="Adventure"/>
    <s v="Comedy"/>
    <s v="Sci-Fi"/>
    <m/>
    <m/>
    <m/>
    <m/>
    <s v="Ant-Man "/>
    <s v="English"/>
    <s v="USA"/>
    <n v="130000000"/>
    <x v="18"/>
  </r>
  <r>
    <x v="713"/>
    <n v="117"/>
    <n v="81645152"/>
    <s v="Action"/>
    <s v="Horror"/>
    <s v="Sci-Fi"/>
    <s v="Thriller"/>
    <m/>
    <m/>
    <m/>
    <m/>
    <s v="Blade II "/>
    <s v="English"/>
    <s v="USA"/>
    <n v="54000000"/>
    <x v="6"/>
  </r>
  <r>
    <x v="714"/>
    <n v="117"/>
    <n v="48043505"/>
    <s v="Action"/>
    <s v="Comedy"/>
    <m/>
    <m/>
    <m/>
    <m/>
    <m/>
    <m/>
    <s v="Kick-Ass "/>
    <s v="English"/>
    <s v="UK"/>
    <n v="30000000"/>
    <x v="28"/>
  </r>
  <r>
    <x v="715"/>
    <n v="117"/>
    <n v="76418654"/>
    <s v="Action"/>
    <s v="Comedy"/>
    <s v="Romance"/>
    <m/>
    <m/>
    <m/>
    <m/>
    <m/>
    <s v="Knight and Day "/>
    <s v="English"/>
    <s v="USA"/>
    <n v="117000000"/>
    <x v="46"/>
  </r>
  <r>
    <x v="671"/>
    <n v="117"/>
    <n v="65653758"/>
    <s v="Action"/>
    <s v="Adventure"/>
    <s v="Fantasy"/>
    <m/>
    <m/>
    <m/>
    <m/>
    <m/>
    <s v="Lara Croft Tomb Raider: The Cradle of Life "/>
    <s v="English"/>
    <s v="USA"/>
    <n v="95000000"/>
    <x v="41"/>
  </r>
  <r>
    <x v="392"/>
    <n v="117"/>
    <n v="83287363"/>
    <s v="Action"/>
    <s v="Thriller"/>
    <m/>
    <m/>
    <m/>
    <m/>
    <m/>
    <m/>
    <s v="Patriot Games "/>
    <s v="English"/>
    <s v="USA"/>
    <n v="45000000"/>
    <x v="24"/>
  </r>
  <r>
    <x v="423"/>
    <n v="117"/>
    <n v="87341380"/>
    <s v="Action"/>
    <s v="Comedy"/>
    <s v="Crime"/>
    <m/>
    <m/>
    <m/>
    <m/>
    <m/>
    <s v="Pineapple Express "/>
    <s v="English"/>
    <s v="USA"/>
    <n v="27000000"/>
    <x v="14"/>
  </r>
  <r>
    <x v="685"/>
    <n v="117"/>
    <n v="58607007"/>
    <s v="Action"/>
    <s v="Crime"/>
    <s v="Sci-Fi"/>
    <s v="Thriller"/>
    <m/>
    <m/>
    <m/>
    <m/>
    <s v="RoboCop "/>
    <s v="English"/>
    <s v="USA"/>
    <n v="100000000"/>
    <x v="3"/>
  </r>
  <r>
    <x v="530"/>
    <n v="117"/>
    <n v="116643346"/>
    <s v="Action"/>
    <s v="Adventure"/>
    <s v="Crime"/>
    <s v="Thriller"/>
    <m/>
    <m/>
    <m/>
    <m/>
    <s v="S.W.A.T. "/>
    <s v="English"/>
    <s v="USA"/>
    <n v="80000000"/>
    <x v="25"/>
  </r>
  <r>
    <x v="716"/>
    <n v="91"/>
    <m/>
    <s v="Comedy"/>
    <s v="Drama"/>
    <m/>
    <m/>
    <m/>
    <m/>
    <m/>
    <m/>
    <s v="Straight A's "/>
    <s v="English"/>
    <s v="USA"/>
    <n v="2000000"/>
    <x v="50"/>
  </r>
  <r>
    <x v="610"/>
    <n v="117"/>
    <n v="12276810"/>
    <s v="Action"/>
    <s v="Mystery"/>
    <s v="Sci-Fi"/>
    <s v="Thriller"/>
    <m/>
    <m/>
    <m/>
    <m/>
    <s v="Self/less "/>
    <s v="English"/>
    <s v="USA"/>
    <n v="26000000"/>
    <x v="26"/>
  </r>
  <r>
    <x v="309"/>
    <n v="117"/>
    <n v="85300000"/>
    <s v="Action"/>
    <s v="Comedy"/>
    <s v="War"/>
    <m/>
    <m/>
    <m/>
    <m/>
    <m/>
    <s v="Stripes "/>
    <s v="English"/>
    <s v="USA"/>
    <n v="10000000"/>
    <x v="24"/>
  </r>
  <r>
    <x v="583"/>
    <n v="117"/>
    <n v="51533608"/>
    <s v="Action"/>
    <s v="Adventure"/>
    <s v="Drama"/>
    <s v="Thriller"/>
    <m/>
    <m/>
    <m/>
    <m/>
    <s v="The Grey "/>
    <s v="English"/>
    <s v="USA"/>
    <n v="25000000"/>
    <x v="4"/>
  </r>
  <r>
    <x v="717"/>
    <n v="117"/>
    <n v="72455275"/>
    <s v="Action"/>
    <s v="Adventure"/>
    <s v="Drama"/>
    <s v="Romance"/>
    <s v="War"/>
    <m/>
    <m/>
    <m/>
    <s v="The Last of the Mohicans "/>
    <s v="English"/>
    <s v="USA"/>
    <n v="40000000"/>
    <x v="2"/>
  </r>
  <r>
    <x v="718"/>
    <n v="117"/>
    <n v="43100000"/>
    <s v="Action"/>
    <s v="Adventure"/>
    <s v="Thriller"/>
    <m/>
    <m/>
    <m/>
    <m/>
    <m/>
    <s v="You Only Live Twice "/>
    <s v="English"/>
    <s v="UK"/>
    <n v="9500000"/>
    <x v="24"/>
  </r>
  <r>
    <x v="448"/>
    <n v="118"/>
    <n v="10880926"/>
    <s v="Action"/>
    <s v="Crime"/>
    <s v="Drama"/>
    <s v="Thriller"/>
    <m/>
    <m/>
    <m/>
    <m/>
    <s v="Dead Man Down "/>
    <s v="English"/>
    <s v="USA"/>
    <n v="30000000"/>
    <x v="26"/>
  </r>
  <r>
    <x v="574"/>
    <n v="118"/>
    <n v="101111837"/>
    <s v="Action"/>
    <s v="Mystery"/>
    <s v="Thriller"/>
    <m/>
    <m/>
    <m/>
    <m/>
    <m/>
    <s v="Eagle Eye "/>
    <s v="English"/>
    <s v="USA"/>
    <n v="80000000"/>
    <x v="10"/>
  </r>
  <r>
    <x v="486"/>
    <n v="118"/>
    <n v="150167630"/>
    <s v="Action"/>
    <s v="Adventure"/>
    <s v="Sci-Fi"/>
    <s v="Thriller"/>
    <m/>
    <m/>
    <m/>
    <m/>
    <s v="G.I. Joe: The Rise of Cobra "/>
    <s v="English"/>
    <s v="USA"/>
    <n v="175000000"/>
    <x v="27"/>
  </r>
  <r>
    <x v="525"/>
    <n v="118"/>
    <n v="179870271"/>
    <s v="Action"/>
    <s v="Adventure"/>
    <m/>
    <m/>
    <m/>
    <m/>
    <m/>
    <m/>
    <s v="Indiana Jones and the Temple of Doom "/>
    <s v="English"/>
    <s v="USA"/>
    <n v="28000000"/>
    <x v="16"/>
  </r>
  <r>
    <x v="719"/>
    <n v="118"/>
    <n v="17609982"/>
    <s v="Action"/>
    <s v="Crime"/>
    <s v="Romance"/>
    <s v="Thriller"/>
    <m/>
    <m/>
    <m/>
    <m/>
    <s v="Parker "/>
    <s v="English"/>
    <s v="USA"/>
    <n v="35000000"/>
    <x v="3"/>
  </r>
  <r>
    <x v="720"/>
    <n v="118"/>
    <n v="75668868"/>
    <s v="Action"/>
    <s v="Adventure"/>
    <s v="Mystery"/>
    <s v="Sci-Fi"/>
    <s v="Thriller"/>
    <m/>
    <m/>
    <m/>
    <s v="Star Trek: Generations "/>
    <s v="English"/>
    <s v="USA"/>
    <n v="35000000"/>
    <x v="10"/>
  </r>
  <r>
    <x v="201"/>
    <n v="118"/>
    <n v="125320003"/>
    <s v="Action"/>
    <s v="Adventure"/>
    <s v="Sci-Fi"/>
    <m/>
    <m/>
    <m/>
    <m/>
    <m/>
    <s v="Terminator Salvation "/>
    <s v="English"/>
    <s v="USA"/>
    <n v="200000000"/>
    <x v="10"/>
  </r>
  <r>
    <x v="721"/>
    <n v="91"/>
    <m/>
    <s v="Action"/>
    <s v="Adventure"/>
    <s v="Comedy"/>
    <s v="Romance"/>
    <s v="Sci-Fi"/>
    <m/>
    <m/>
    <m/>
    <s v="The Ice Pirates "/>
    <s v="English"/>
    <s v="USA"/>
    <n v="9000000"/>
    <x v="50"/>
  </r>
  <r>
    <x v="722"/>
    <n v="118"/>
    <n v="94822707"/>
    <s v="Action"/>
    <s v="Adventure"/>
    <s v="Drama"/>
    <s v="Thriller"/>
    <m/>
    <m/>
    <m/>
    <m/>
    <s v="The Book of Eli "/>
    <s v="English"/>
    <s v="USA"/>
    <n v="80000000"/>
    <x v="24"/>
  </r>
  <r>
    <x v="723"/>
    <n v="118"/>
    <n v="37899638"/>
    <s v="Action"/>
    <s v="Adventure"/>
    <s v="Comedy"/>
    <s v="Fantasy"/>
    <s v="Thriller"/>
    <m/>
    <m/>
    <m/>
    <s v="The Brothers Grimm "/>
    <s v="English"/>
    <s v="USA"/>
    <n v="88000000"/>
    <x v="19"/>
  </r>
  <r>
    <x v="724"/>
    <n v="118"/>
    <n v="25450527"/>
    <s v="Action"/>
    <s v="Crime"/>
    <s v="Drama"/>
    <s v="Mystery"/>
    <s v="Thriller"/>
    <m/>
    <m/>
    <m/>
    <s v="The International "/>
    <s v="English"/>
    <s v="USA"/>
    <n v="50000000"/>
    <x v="26"/>
  </r>
  <r>
    <x v="725"/>
    <n v="119"/>
    <n v="65807024"/>
    <s v="Action"/>
    <s v="Comedy"/>
    <s v="Crime"/>
    <s v="Drama"/>
    <s v="Thriller"/>
    <m/>
    <m/>
    <m/>
    <s v="Bad Boys "/>
    <s v="English"/>
    <s v="USA"/>
    <n v="19000000"/>
    <x v="4"/>
  </r>
  <r>
    <x v="726"/>
    <n v="91"/>
    <m/>
    <s v="Drama"/>
    <m/>
    <m/>
    <m/>
    <m/>
    <m/>
    <m/>
    <m/>
    <s v="The Sleepwalker "/>
    <s v="English"/>
    <s v="Norway"/>
    <n v="1100000"/>
    <x v="54"/>
  </r>
  <r>
    <x v="269"/>
    <n v="91"/>
    <m/>
    <s v="Action"/>
    <s v="Comedy"/>
    <s v="Horror"/>
    <s v="Sci-Fi"/>
    <m/>
    <m/>
    <m/>
    <m/>
    <s v="The Toxic Avenger "/>
    <s v="English"/>
    <s v="USA"/>
    <n v="475000"/>
    <x v="3"/>
  </r>
  <r>
    <x v="727"/>
    <n v="119"/>
    <n v="21471685"/>
    <s v="Action"/>
    <s v="Adventure"/>
    <s v="Sci-Fi"/>
    <m/>
    <m/>
    <m/>
    <m/>
    <m/>
    <s v="Battlefield Earth "/>
    <s v="English"/>
    <s v="USA"/>
    <n v="44000000"/>
    <x v="69"/>
  </r>
  <r>
    <x v="728"/>
    <n v="119"/>
    <n v="4958"/>
    <s v="Action"/>
    <s v="Crime"/>
    <s v="Drama"/>
    <m/>
    <m/>
    <m/>
    <m/>
    <m/>
    <s v="Gangster's Paradise: Jerusalema "/>
    <s v="English"/>
    <s v="South Africa"/>
    <n v="2000000"/>
    <x v="2"/>
  </r>
  <r>
    <x v="670"/>
    <n v="119"/>
    <n v="73209340"/>
    <s v="Action"/>
    <s v="Horror"/>
    <s v="Sci-Fi"/>
    <s v="Thriller"/>
    <m/>
    <m/>
    <m/>
    <m/>
    <s v="Hollow Man "/>
    <s v="English"/>
    <s v="USA"/>
    <n v="95000000"/>
    <x v="50"/>
  </r>
  <r>
    <x v="10"/>
    <n v="119"/>
    <n v="11041228"/>
    <s v="Action"/>
    <s v="Adventure"/>
    <s v="Drama"/>
    <s v="Romance"/>
    <m/>
    <m/>
    <m/>
    <m/>
    <s v="House of Flying Daggers "/>
    <s v="Mandarin"/>
    <s v="China"/>
    <n v="100000000"/>
    <x v="16"/>
  </r>
  <r>
    <x v="729"/>
    <n v="119"/>
    <n v="25000000"/>
    <s v="Action"/>
    <s v="Adventure"/>
    <s v="Sci-Fi"/>
    <m/>
    <m/>
    <m/>
    <m/>
    <m/>
    <s v="Logan's Run "/>
    <s v="English"/>
    <s v="USA"/>
    <n v="9000000"/>
    <x v="4"/>
  </r>
  <r>
    <x v="730"/>
    <n v="91"/>
    <m/>
    <s v="Action"/>
    <s v="Horror"/>
    <m/>
    <m/>
    <m/>
    <m/>
    <m/>
    <m/>
    <s v="Wolves "/>
    <s v="English"/>
    <s v="France"/>
    <n v="18000000"/>
    <x v="35"/>
  </r>
  <r>
    <x v="731"/>
    <n v="91"/>
    <m/>
    <s v="Drama"/>
    <s v="Music"/>
    <m/>
    <m/>
    <m/>
    <m/>
    <m/>
    <m/>
    <s v="You Got Served: Beat the World "/>
    <s v="English"/>
    <s v="Canada"/>
    <n v="10000000"/>
    <x v="40"/>
  </r>
  <r>
    <x v="732"/>
    <n v="119"/>
    <n v="66468315"/>
    <s v="Action"/>
    <s v="Crime"/>
    <s v="Drama"/>
    <s v="Sci-Fi"/>
    <s v="Thriller"/>
    <m/>
    <m/>
    <m/>
    <s v="Looper "/>
    <s v="English"/>
    <s v="USA"/>
    <n v="30000000"/>
    <x v="18"/>
  </r>
  <r>
    <x v="267"/>
    <n v="119"/>
    <n v="98895417"/>
    <s v="Action"/>
    <s v="Thriller"/>
    <m/>
    <m/>
    <m/>
    <m/>
    <m/>
    <m/>
    <s v="Olympus Has Fallen "/>
    <s v="English"/>
    <s v="USA"/>
    <n v="70000000"/>
    <x v="26"/>
  </r>
  <r>
    <x v="537"/>
    <n v="119"/>
    <n v="53789313"/>
    <s v="Action"/>
    <s v="Mystery"/>
    <s v="Sci-Fi"/>
    <s v="Thriller"/>
    <m/>
    <m/>
    <m/>
    <m/>
    <s v="Paycheck "/>
    <s v="English"/>
    <s v="USA"/>
    <n v="60000000"/>
    <x v="46"/>
  </r>
  <r>
    <x v="489"/>
    <n v="119"/>
    <n v="180011740"/>
    <s v="Action"/>
    <s v="Adventure"/>
    <s v="Sci-Fi"/>
    <s v="Thriller"/>
    <m/>
    <m/>
    <m/>
    <m/>
    <s v="Planet of the Apes "/>
    <s v="English"/>
    <s v="USA"/>
    <n v="100000000"/>
    <x v="50"/>
  </r>
  <r>
    <x v="301"/>
    <n v="119"/>
    <n v="21413105"/>
    <s v="Action"/>
    <s v="Adventure"/>
    <s v="Drama"/>
    <s v="Romance"/>
    <s v="Western"/>
    <m/>
    <m/>
    <m/>
    <s v="Quigley Down Under "/>
    <s v="English"/>
    <s v="Australia"/>
    <n v="20000000"/>
    <x v="4"/>
  </r>
  <r>
    <x v="733"/>
    <n v="92"/>
    <m/>
    <s v="Documentary"/>
    <m/>
    <m/>
    <m/>
    <m/>
    <m/>
    <m/>
    <m/>
    <s v="Bending Steel "/>
    <s v="English"/>
    <s v="USA"/>
    <n v="50000"/>
    <x v="13"/>
  </r>
  <r>
    <x v="734"/>
    <n v="119"/>
    <n v="7000000"/>
    <s v="Action"/>
    <s v="Adventure"/>
    <s v="Drama"/>
    <s v="Thriller"/>
    <m/>
    <m/>
    <m/>
    <m/>
    <s v="Raise the Titanic "/>
    <s v="English"/>
    <s v="UK"/>
    <n v="36000000"/>
    <x v="33"/>
  </r>
  <r>
    <x v="735"/>
    <n v="119"/>
    <n v="13763130"/>
    <s v="Action"/>
    <s v="Crime"/>
    <s v="Sci-Fi"/>
    <s v="Thriller"/>
    <m/>
    <m/>
    <m/>
    <m/>
    <s v="Repo Men "/>
    <s v="English"/>
    <s v="USA"/>
    <n v="32000000"/>
    <x v="46"/>
  </r>
  <r>
    <x v="736"/>
    <n v="92"/>
    <n v="104792"/>
    <s v="Action"/>
    <s v="Biography"/>
    <s v="Crime"/>
    <s v="Drama"/>
    <m/>
    <m/>
    <m/>
    <m/>
    <s v="Bronson "/>
    <s v="English"/>
    <s v="UK"/>
    <m/>
    <x v="23"/>
  </r>
  <r>
    <x v="283"/>
    <n v="92"/>
    <m/>
    <s v="Comedy"/>
    <s v="Fantasy"/>
    <s v="Mystery"/>
    <m/>
    <m/>
    <m/>
    <m/>
    <m/>
    <s v="Bubba Ho-Tep "/>
    <s v="English"/>
    <s v="USA"/>
    <n v="1000000"/>
    <x v="5"/>
  </r>
  <r>
    <x v="737"/>
    <n v="119"/>
    <n v="25335935"/>
    <s v="Action"/>
    <s v="Adventure"/>
    <s v="Sci-Fi"/>
    <s v="Thriller"/>
    <m/>
    <m/>
    <m/>
    <m/>
    <s v="Serenity "/>
    <s v="English"/>
    <s v="USA"/>
    <n v="40000000"/>
    <x v="58"/>
  </r>
  <r>
    <x v="738"/>
    <n v="92"/>
    <n v="3094687"/>
    <s v="Comedy"/>
    <s v="Drama"/>
    <s v="Romance"/>
    <m/>
    <m/>
    <m/>
    <m/>
    <m/>
    <s v="Celeste &amp; Jesse Forever "/>
    <s v="English"/>
    <s v="USA"/>
    <m/>
    <x v="6"/>
  </r>
  <r>
    <x v="102"/>
    <n v="119"/>
    <n v="121468960"/>
    <s v="Action"/>
    <s v="Mystery"/>
    <s v="Thriller"/>
    <m/>
    <m/>
    <m/>
    <m/>
    <m/>
    <s v="The Bourne Identity "/>
    <s v="English"/>
    <s v="USA"/>
    <n v="60000000"/>
    <x v="13"/>
  </r>
  <r>
    <x v="739"/>
    <n v="119"/>
    <n v="98780042"/>
    <s v="Action"/>
    <s v="Comedy"/>
    <s v="Crime"/>
    <s v="Sci-Fi"/>
    <s v="Thriller"/>
    <m/>
    <m/>
    <m/>
    <s v="The Green Hornet "/>
    <s v="English"/>
    <s v="USA"/>
    <n v="120000000"/>
    <x v="27"/>
  </r>
  <r>
    <x v="740"/>
    <n v="119"/>
    <n v="6047856"/>
    <s v="Action"/>
    <s v="Crime"/>
    <s v="Drama"/>
    <s v="Thriller"/>
    <m/>
    <m/>
    <m/>
    <m/>
    <s v="The Way of the Gun "/>
    <s v="English"/>
    <s v="USA"/>
    <n v="8500000"/>
    <x v="6"/>
  </r>
  <r>
    <x v="741"/>
    <n v="119"/>
    <n v="125332007"/>
    <s v="Action"/>
    <s v="Adventure"/>
    <s v="Thriller"/>
    <m/>
    <m/>
    <m/>
    <m/>
    <m/>
    <s v="Tomorrow Never Dies "/>
    <s v="English"/>
    <s v="UK"/>
    <n v="110000000"/>
    <x v="26"/>
  </r>
  <r>
    <x v="742"/>
    <n v="92"/>
    <m/>
    <s v="Drama"/>
    <m/>
    <m/>
    <m/>
    <m/>
    <m/>
    <m/>
    <m/>
    <s v="Down for Life "/>
    <s v="English"/>
    <s v="USA"/>
    <m/>
    <x v="9"/>
  </r>
  <r>
    <x v="673"/>
    <n v="119"/>
    <n v="179883016"/>
    <s v="Action"/>
    <s v="Adventure"/>
    <s v="Fantasy"/>
    <s v="Sci-Fi"/>
    <s v="Thriller"/>
    <m/>
    <m/>
    <m/>
    <s v="X-Men Origins: Wolverine "/>
    <s v="English"/>
    <s v="USA"/>
    <n v="150000000"/>
    <x v="6"/>
  </r>
  <r>
    <x v="743"/>
    <n v="120"/>
    <n v="24375436"/>
    <s v="Action"/>
    <s v="Crime"/>
    <s v="Drama"/>
    <s v="Thriller"/>
    <m/>
    <m/>
    <m/>
    <m/>
    <s v="15 Minutes "/>
    <s v="English"/>
    <s v="USA"/>
    <n v="42000000"/>
    <x v="12"/>
  </r>
  <r>
    <x v="101"/>
    <n v="92"/>
    <m/>
    <s v="Action"/>
    <s v="Comedy"/>
    <s v="Crime"/>
    <m/>
    <m/>
    <m/>
    <m/>
    <m/>
    <s v="Drive Hard "/>
    <s v="English"/>
    <s v="Canada"/>
    <n v="12000000"/>
    <x v="37"/>
  </r>
  <r>
    <x v="256"/>
    <n v="120"/>
    <n v="66002193"/>
    <s v="Action"/>
    <s v="Adventure"/>
    <s v="Mystery"/>
    <s v="Sci-Fi"/>
    <s v="Thriller"/>
    <m/>
    <m/>
    <m/>
    <s v="Allegiant "/>
    <s v="English"/>
    <s v="USA"/>
    <n v="110000000"/>
    <x v="27"/>
  </r>
  <r>
    <x v="473"/>
    <n v="120"/>
    <n v="24004159"/>
    <s v="Action"/>
    <s v="Adventure"/>
    <s v="Comedy"/>
    <m/>
    <m/>
    <m/>
    <m/>
    <m/>
    <s v="Around the World in 80 Days "/>
    <s v="English"/>
    <s v="USA"/>
    <n v="110000000"/>
    <x v="27"/>
  </r>
  <r>
    <x v="572"/>
    <n v="120"/>
    <n v="31569268"/>
    <s v="Action"/>
    <s v="Crime"/>
    <s v="Drama"/>
    <s v="Sci-Fi"/>
    <s v="Thriller"/>
    <m/>
    <m/>
    <m/>
    <s v="Chappie "/>
    <s v="English"/>
    <s v="USA"/>
    <n v="49000000"/>
    <x v="24"/>
  </r>
  <r>
    <x v="744"/>
    <n v="120"/>
    <n v="128067808"/>
    <s v="Action"/>
    <s v="Drama"/>
    <s v="Romance"/>
    <m/>
    <m/>
    <m/>
    <m/>
    <m/>
    <s v="Crouching Tiger, Hidden Dragon "/>
    <s v="Mandarin"/>
    <s v="Taiwan"/>
    <n v="15000000"/>
    <x v="13"/>
  </r>
  <r>
    <x v="745"/>
    <n v="120"/>
    <n v="140459099"/>
    <s v="Action"/>
    <s v="Drama"/>
    <s v="Romance"/>
    <s v="Sci-Fi"/>
    <s v="Thriller"/>
    <m/>
    <m/>
    <m/>
    <s v="Deep Impact "/>
    <s v="English"/>
    <s v="USA"/>
    <n v="75000000"/>
    <x v="12"/>
  </r>
  <r>
    <x v="608"/>
    <n v="120"/>
    <n v="43800000"/>
    <s v="Action"/>
    <s v="Adventure"/>
    <s v="Thriller"/>
    <m/>
    <m/>
    <m/>
    <m/>
    <m/>
    <s v="Diamonds Are Forever "/>
    <s v="English"/>
    <s v="UK"/>
    <n v="7200000"/>
    <x v="6"/>
  </r>
  <r>
    <x v="713"/>
    <n v="120"/>
    <n v="75754670"/>
    <s v="Action"/>
    <s v="Adventure"/>
    <s v="Fantasy"/>
    <s v="Horror"/>
    <s v="Sci-Fi"/>
    <m/>
    <m/>
    <m/>
    <s v="Hellboy II: The Golden Army "/>
    <s v="English"/>
    <s v="USA"/>
    <n v="85000000"/>
    <x v="14"/>
  </r>
  <r>
    <x v="746"/>
    <n v="120"/>
    <n v="102315545"/>
    <s v="Action"/>
    <s v="Adventure"/>
    <s v="Sci-Fi"/>
    <m/>
    <m/>
    <m/>
    <m/>
    <m/>
    <s v="Independence Day: Resurgence "/>
    <s v="English"/>
    <s v="USA"/>
    <n v="165000000"/>
    <x v="41"/>
  </r>
  <r>
    <x v="80"/>
    <n v="120"/>
    <n v="153629485"/>
    <s v="Action"/>
    <s v="Adventure"/>
    <s v="Sci-Fi"/>
    <s v="Thriller"/>
    <m/>
    <m/>
    <m/>
    <m/>
    <s v="Mad Max: Fury Road "/>
    <s v="English"/>
    <s v="Australia"/>
    <n v="150000000"/>
    <x v="11"/>
  </r>
  <r>
    <x v="747"/>
    <n v="120"/>
    <n v="47952020"/>
    <s v="Action"/>
    <s v="Adventure"/>
    <s v="Drama"/>
    <s v="Fantasy"/>
    <m/>
    <m/>
    <m/>
    <m/>
    <s v="The Huntsman: Winter's War "/>
    <s v="English"/>
    <s v="USA"/>
    <n v="115000000"/>
    <x v="12"/>
  </r>
  <r>
    <x v="748"/>
    <n v="121"/>
    <n v="127437"/>
    <s v="Action"/>
    <s v="Adventure"/>
    <s v="Drama"/>
    <s v="History"/>
    <s v="War"/>
    <m/>
    <m/>
    <m/>
    <s v="1911 "/>
    <s v="Mandarin"/>
    <s v="China"/>
    <n v="18000000"/>
    <x v="25"/>
  </r>
  <r>
    <x v="592"/>
    <n v="121"/>
    <n v="50007168"/>
    <s v="Action"/>
    <s v="Crime"/>
    <s v="Drama"/>
    <s v="Thriller"/>
    <m/>
    <m/>
    <m/>
    <m/>
    <s v="Absolute Power "/>
    <s v="English"/>
    <s v="USA"/>
    <n v="50000000"/>
    <x v="6"/>
  </r>
  <r>
    <x v="749"/>
    <n v="92"/>
    <m/>
    <s v="Horror"/>
    <m/>
    <m/>
    <m/>
    <m/>
    <m/>
    <m/>
    <m/>
    <s v="Grave Encounters "/>
    <s v="English"/>
    <s v="Canada"/>
    <n v="100000"/>
    <x v="12"/>
  </r>
  <r>
    <x v="700"/>
    <n v="121"/>
    <n v="184031112"/>
    <s v="Action"/>
    <s v="Adventure"/>
    <s v="Fantasy"/>
    <m/>
    <m/>
    <m/>
    <m/>
    <m/>
    <s v="Batman Forever "/>
    <s v="English"/>
    <s v="USA"/>
    <n v="100000000"/>
    <x v="53"/>
  </r>
  <r>
    <x v="339"/>
    <n v="121"/>
    <n v="66862068"/>
    <s v="Action"/>
    <s v="Fantasy"/>
    <s v="Horror"/>
    <s v="Mystery"/>
    <m/>
    <m/>
    <m/>
    <m/>
    <s v="End of Days "/>
    <s v="English"/>
    <s v="USA"/>
    <n v="83000000"/>
    <x v="50"/>
  </r>
  <r>
    <x v="412"/>
    <n v="92"/>
    <m/>
    <s v="Comedy"/>
    <m/>
    <m/>
    <m/>
    <m/>
    <m/>
    <m/>
    <m/>
    <s v="History of the World: Part I "/>
    <s v="English"/>
    <s v="USA"/>
    <n v="11000000"/>
    <x v="24"/>
  </r>
  <r>
    <x v="91"/>
    <n v="92"/>
    <m/>
    <s v="Action"/>
    <s v="Crime"/>
    <s v="Drama"/>
    <s v="Thriller"/>
    <m/>
    <m/>
    <m/>
    <m/>
    <s v="I Am Wrath "/>
    <s v="English"/>
    <s v="USA"/>
    <n v="18000000"/>
    <x v="1"/>
  </r>
  <r>
    <x v="750"/>
    <n v="121"/>
    <n v="333130696"/>
    <s v="Action"/>
    <s v="Adventure"/>
    <s v="Sci-Fi"/>
    <m/>
    <m/>
    <m/>
    <m/>
    <m/>
    <s v="Guardians of the Galaxy "/>
    <s v="English"/>
    <s v="USA"/>
    <n v="170000000"/>
    <x v="11"/>
  </r>
  <r>
    <x v="589"/>
    <n v="121"/>
    <n v="23618786"/>
    <s v="Action"/>
    <s v="Comedy"/>
    <s v="Mystery"/>
    <m/>
    <m/>
    <m/>
    <m/>
    <m/>
    <s v="Hot Fuzz "/>
    <s v="English"/>
    <s v="UK"/>
    <n v="8000000"/>
    <x v="13"/>
  </r>
  <r>
    <x v="398"/>
    <n v="121"/>
    <n v="144731527"/>
    <s v="Action"/>
    <s v="Crime"/>
    <s v="Thriller"/>
    <m/>
    <m/>
    <m/>
    <m/>
    <m/>
    <s v="Lethal Weapon 3 "/>
    <s v="English"/>
    <s v="USA"/>
    <n v="35000000"/>
    <x v="6"/>
  </r>
  <r>
    <x v="378"/>
    <n v="92"/>
    <n v="72755517"/>
    <s v="Action"/>
    <s v="Comedy"/>
    <s v="Documentary"/>
    <m/>
    <m/>
    <m/>
    <m/>
    <m/>
    <s v="Jackass Number Two "/>
    <s v="English"/>
    <s v="USA"/>
    <m/>
    <x v="23"/>
  </r>
  <r>
    <x v="608"/>
    <n v="121"/>
    <n v="35400000"/>
    <s v="Action"/>
    <s v="Adventure"/>
    <s v="Thriller"/>
    <m/>
    <m/>
    <m/>
    <m/>
    <m/>
    <s v="Live and Let Die "/>
    <s v="English"/>
    <s v="UK"/>
    <n v="7000000"/>
    <x v="4"/>
  </r>
  <r>
    <x v="407"/>
    <n v="121"/>
    <n v="125069696"/>
    <s v="Action"/>
    <s v="Biography"/>
    <s v="Drama"/>
    <s v="Thriller"/>
    <s v="War"/>
    <m/>
    <m/>
    <m/>
    <s v="Lone Survivor "/>
    <s v="English"/>
    <s v="USA"/>
    <n v="40000000"/>
    <x v="16"/>
  </r>
  <r>
    <x v="751"/>
    <n v="92"/>
    <n v="11632420"/>
    <s v="Crime"/>
    <s v="Drama"/>
    <s v="Thriller"/>
    <m/>
    <m/>
    <m/>
    <m/>
    <m/>
    <s v="Knockaround Guys "/>
    <s v="English"/>
    <s v="USA"/>
    <m/>
    <x v="12"/>
  </r>
  <r>
    <x v="752"/>
    <n v="121"/>
    <n v="29655590"/>
    <s v="Action"/>
    <s v="Comedy"/>
    <s v="Fantasy"/>
    <s v="Sci-Fi"/>
    <m/>
    <m/>
    <m/>
    <m/>
    <s v="Mystery Men "/>
    <s v="English"/>
    <s v="USA"/>
    <n v="65000000"/>
    <x v="25"/>
  </r>
  <r>
    <x v="753"/>
    <n v="121"/>
    <n v="55500000"/>
    <s v="Action"/>
    <s v="Adventure"/>
    <s v="Thriller"/>
    <m/>
    <m/>
    <m/>
    <m/>
    <m/>
    <s v="Never Say Never Again "/>
    <s v="English"/>
    <s v="UK"/>
    <n v="36000000"/>
    <x v="3"/>
  </r>
  <r>
    <x v="754"/>
    <n v="121"/>
    <n v="229311"/>
    <s v="Action"/>
    <s v="Drama"/>
    <s v="History"/>
    <s v="Romance"/>
    <s v="War"/>
    <s v="Western"/>
    <m/>
    <m/>
    <s v="One Man's Hero "/>
    <s v="English"/>
    <s v="Spain"/>
    <n v="11350000"/>
    <x v="3"/>
  </r>
  <r>
    <x v="755"/>
    <n v="121"/>
    <n v="46875468"/>
    <s v="Action"/>
    <s v="Crime"/>
    <s v="Drama"/>
    <s v="Mystery"/>
    <s v="Thriller"/>
    <m/>
    <m/>
    <m/>
    <s v="Sicario "/>
    <s v="English"/>
    <s v="USA"/>
    <n v="30000000"/>
    <x v="16"/>
  </r>
  <r>
    <x v="756"/>
    <n v="121"/>
    <n v="2221994"/>
    <s v="Action"/>
    <s v="Drama"/>
    <s v="Sci-Fi"/>
    <s v="Thriller"/>
    <m/>
    <m/>
    <m/>
    <m/>
    <s v="Smilla's Sense of Snow "/>
    <s v="English"/>
    <s v="Denmark"/>
    <n v="35000000"/>
    <x v="55"/>
  </r>
  <r>
    <x v="671"/>
    <n v="121"/>
    <n v="48068396"/>
    <s v="Action"/>
    <s v="Crime"/>
    <s v="Romance"/>
    <s v="Thriller"/>
    <m/>
    <m/>
    <m/>
    <m/>
    <s v="Speed 2: Cruise Control "/>
    <s v="English"/>
    <s v="USA"/>
    <n v="160000000"/>
    <x v="44"/>
  </r>
  <r>
    <x v="529"/>
    <n v="121"/>
    <n v="403706375"/>
    <s v="Action"/>
    <s v="Adventure"/>
    <s v="Fantasy"/>
    <s v="Romance"/>
    <m/>
    <m/>
    <m/>
    <m/>
    <s v="Spider-Man "/>
    <s v="English"/>
    <s v="USA"/>
    <n v="139000000"/>
    <x v="9"/>
  </r>
  <r>
    <x v="372"/>
    <n v="121"/>
    <n v="31704416"/>
    <s v="Action"/>
    <s v="Adventure"/>
    <s v="Sci-Fi"/>
    <s v="Thriller"/>
    <m/>
    <m/>
    <m/>
    <m/>
    <s v="Stealth "/>
    <s v="English"/>
    <s v="USA"/>
    <n v="135000000"/>
    <x v="65"/>
  </r>
  <r>
    <x v="289"/>
    <n v="121"/>
    <n v="33328051"/>
    <s v="Action"/>
    <s v="Crime"/>
    <s v="Drama"/>
    <s v="Mystery"/>
    <s v="Thriller"/>
    <m/>
    <m/>
    <m/>
    <s v="The Long Kiss Goodnight "/>
    <s v="English"/>
    <s v="USA"/>
    <n v="65000000"/>
    <x v="6"/>
  </r>
  <r>
    <x v="757"/>
    <n v="121"/>
    <n v="110416702"/>
    <s v="Action"/>
    <s v="Comedy"/>
    <m/>
    <m/>
    <m/>
    <m/>
    <m/>
    <m/>
    <s v="Tropic Thunder "/>
    <s v="English"/>
    <s v="USA"/>
    <n v="92000000"/>
    <x v="14"/>
  </r>
  <r>
    <x v="758"/>
    <n v="92"/>
    <m/>
    <s v="Crime"/>
    <s v="Film-Noir"/>
    <s v="Thriller"/>
    <m/>
    <m/>
    <m/>
    <m/>
    <m/>
    <s v="Niagara "/>
    <s v="English"/>
    <s v="USA"/>
    <n v="1250000"/>
    <x v="23"/>
  </r>
  <r>
    <x v="320"/>
    <n v="121"/>
    <n v="12281500"/>
    <s v="Action"/>
    <s v="Crime"/>
    <s v="Drama"/>
    <s v="Romance"/>
    <s v="Thriller"/>
    <m/>
    <m/>
    <m/>
    <s v="True Romance "/>
    <s v="English"/>
    <s v="USA"/>
    <n v="13000000"/>
    <x v="58"/>
  </r>
  <r>
    <x v="759"/>
    <n v="122"/>
    <n v="52397389"/>
    <s v="Action"/>
    <s v="Adventure"/>
    <s v="Fantasy"/>
    <s v="Horror"/>
    <s v="Sci-Fi"/>
    <s v="Thriller"/>
    <m/>
    <m/>
    <s v="Blade: Trinity "/>
    <s v="English"/>
    <s v="USA"/>
    <n v="65000000"/>
    <x v="19"/>
  </r>
  <r>
    <x v="760"/>
    <n v="92"/>
    <m/>
    <s v="Horror"/>
    <s v="Thriller"/>
    <m/>
    <m/>
    <m/>
    <m/>
    <m/>
    <m/>
    <s v="Out of the Dark "/>
    <s v="English"/>
    <s v="USA"/>
    <m/>
    <x v="33"/>
  </r>
  <r>
    <x v="761"/>
    <n v="122"/>
    <n v="122512052"/>
    <s v="Action"/>
    <s v="Adventure"/>
    <s v="Sci-Fi"/>
    <s v="Thriller"/>
    <m/>
    <m/>
    <m/>
    <m/>
    <s v="G.I. Joe: Retaliation "/>
    <s v="English"/>
    <s v="USA"/>
    <n v="130000000"/>
    <x v="27"/>
  </r>
  <r>
    <x v="762"/>
    <n v="122"/>
    <n v="24985612"/>
    <s v="Action"/>
    <s v="Adventure"/>
    <s v="Biography"/>
    <s v="Drama"/>
    <s v="History"/>
    <s v="Thriller"/>
    <m/>
    <m/>
    <s v="In the Heart of the Sea "/>
    <s v="English"/>
    <s v="USA"/>
    <n v="100000000"/>
    <x v="14"/>
  </r>
  <r>
    <x v="763"/>
    <n v="92"/>
    <m/>
    <s v="Crime"/>
    <s v="Thriller"/>
    <m/>
    <m/>
    <m/>
    <m/>
    <m/>
    <m/>
    <s v="Point Blank "/>
    <s v="English"/>
    <s v="USA"/>
    <n v="3000000"/>
    <x v="18"/>
  </r>
  <r>
    <x v="764"/>
    <n v="92"/>
    <m/>
    <s v="Biography"/>
    <s v="Comedy"/>
    <s v="Drama"/>
    <s v="Family"/>
    <s v="Romance"/>
    <m/>
    <m/>
    <m/>
    <s v="Red Dog "/>
    <s v="English"/>
    <s v="Australia"/>
    <n v="8500000"/>
    <x v="20"/>
  </r>
  <r>
    <x v="765"/>
    <n v="92"/>
    <m/>
    <s v="Comedy"/>
    <s v="Crime"/>
    <s v="Sci-Fi"/>
    <s v="Thriller"/>
    <m/>
    <m/>
    <m/>
    <m/>
    <s v="Repo Man "/>
    <s v="English"/>
    <s v="USA"/>
    <n v="1500000"/>
    <x v="24"/>
  </r>
  <r>
    <x v="766"/>
    <n v="92"/>
    <m/>
    <s v="Horror"/>
    <m/>
    <m/>
    <m/>
    <m/>
    <m/>
    <m/>
    <m/>
    <s v="Restoration "/>
    <s v="English"/>
    <s v="USA"/>
    <m/>
    <x v="43"/>
  </r>
  <r>
    <x v="525"/>
    <n v="122"/>
    <n v="317011114"/>
    <s v="Action"/>
    <s v="Adventure"/>
    <s v="Fantasy"/>
    <m/>
    <m/>
    <m/>
    <m/>
    <m/>
    <s v="Indiana Jones and the Kingdom of the Crystal Skull "/>
    <s v="English"/>
    <s v="USA"/>
    <n v="185000000"/>
    <x v="3"/>
  </r>
  <r>
    <x v="767"/>
    <n v="122"/>
    <n v="41609593"/>
    <s v="Action"/>
    <s v="Adventure"/>
    <s v="Crime"/>
    <s v="Thriller"/>
    <m/>
    <m/>
    <m/>
    <m/>
    <s v="Ronin "/>
    <s v="English"/>
    <s v="UK"/>
    <n v="55000000"/>
    <x v="9"/>
  </r>
  <r>
    <x v="768"/>
    <n v="122"/>
    <n v="6855137"/>
    <s v="Action"/>
    <s v="Crime"/>
    <s v="Drama"/>
    <s v="Thriller"/>
    <m/>
    <m/>
    <m/>
    <m/>
    <s v="Running Scared "/>
    <s v="English"/>
    <s v="Germany"/>
    <n v="17000000"/>
    <x v="18"/>
  </r>
  <r>
    <x v="769"/>
    <n v="92"/>
    <m/>
    <s v="Thriller"/>
    <m/>
    <m/>
    <m/>
    <m/>
    <m/>
    <m/>
    <m/>
    <s v="Shark Lake "/>
    <s v="English"/>
    <s v="USA"/>
    <n v="2000000"/>
    <x v="66"/>
  </r>
  <r>
    <x v="770"/>
    <n v="92"/>
    <m/>
    <s v="Adventure"/>
    <s v="Family"/>
    <m/>
    <m/>
    <m/>
    <m/>
    <m/>
    <m/>
    <s v="Shipwrecked "/>
    <s v="English"/>
    <s v="Norway"/>
    <n v="60000000"/>
    <x v="6"/>
  </r>
  <r>
    <x v="771"/>
    <n v="92"/>
    <n v="45661"/>
    <s v="Drama"/>
    <s v="Thriller"/>
    <m/>
    <m/>
    <m/>
    <m/>
    <m/>
    <m/>
    <s v="Shotgun Stories "/>
    <s v="English"/>
    <s v="USA"/>
    <m/>
    <x v="9"/>
  </r>
  <r>
    <x v="219"/>
    <n v="92"/>
    <m/>
    <s v="Adventure"/>
    <s v="Drama"/>
    <s v="Thriller"/>
    <m/>
    <m/>
    <m/>
    <m/>
    <m/>
    <s v="Sorcerer "/>
    <s v="English"/>
    <s v="USA"/>
    <n v="12000000"/>
    <x v="28"/>
  </r>
  <r>
    <x v="458"/>
    <n v="122"/>
    <n v="130468626"/>
    <s v="Action"/>
    <s v="Adventure"/>
    <s v="Sci-Fi"/>
    <s v="Thriller"/>
    <m/>
    <m/>
    <m/>
    <m/>
    <s v="Star Trek Beyond "/>
    <s v="English"/>
    <s v="USA"/>
    <n v="185000000"/>
    <x v="20"/>
  </r>
  <r>
    <x v="711"/>
    <n v="122"/>
    <n v="148213377"/>
    <s v="Action"/>
    <s v="Comedy"/>
    <s v="Sport"/>
    <m/>
    <m/>
    <m/>
    <m/>
    <m/>
    <s v="Talladega Nights: The Ballad of Ricky Bobby "/>
    <s v="English"/>
    <s v="USA"/>
    <n v="73000000"/>
    <x v="10"/>
  </r>
  <r>
    <x v="772"/>
    <n v="122"/>
    <n v="6594136"/>
    <s v="Action"/>
    <s v="Biography"/>
    <s v="Drama"/>
    <m/>
    <m/>
    <m/>
    <m/>
    <m/>
    <s v="The Grandmaster "/>
    <s v="Mandarin"/>
    <s v="Hong Kong"/>
    <n v="38600000"/>
    <x v="26"/>
  </r>
  <r>
    <x v="201"/>
    <n v="123"/>
    <n v="30688364"/>
    <s v="Action"/>
    <s v="Drama"/>
    <s v="Thriller"/>
    <m/>
    <m/>
    <m/>
    <m/>
    <m/>
    <s v="3 Days to Kill "/>
    <s v="English"/>
    <s v="USA"/>
    <n v="28000000"/>
    <x v="3"/>
  </r>
  <r>
    <x v="194"/>
    <n v="123"/>
    <n v="101087161"/>
    <s v="Action"/>
    <s v="Crime"/>
    <s v="Thriller"/>
    <m/>
    <m/>
    <m/>
    <m/>
    <m/>
    <s v="Con Air "/>
    <s v="English"/>
    <s v="USA"/>
    <n v="75000000"/>
    <x v="4"/>
  </r>
  <r>
    <x v="320"/>
    <n v="123"/>
    <n v="91400000"/>
    <s v="Action"/>
    <s v="Drama"/>
    <s v="Thriller"/>
    <s v="War"/>
    <m/>
    <m/>
    <m/>
    <m/>
    <s v="Crimson Tide "/>
    <s v="English"/>
    <s v="USA"/>
    <n v="53000000"/>
    <x v="9"/>
  </r>
  <r>
    <x v="302"/>
    <n v="92"/>
    <m/>
    <s v="Comedy"/>
    <s v="Crime"/>
    <s v="Horror"/>
    <s v="Thriller"/>
    <m/>
    <m/>
    <m/>
    <m/>
    <s v="The Cottage "/>
    <s v="English"/>
    <s v="UK"/>
    <n v="2500000"/>
    <x v="3"/>
  </r>
  <r>
    <x v="773"/>
    <n v="123"/>
    <n v="115802596"/>
    <s v="Action"/>
    <s v="Fantasy"/>
    <s v="Thriller"/>
    <m/>
    <m/>
    <m/>
    <m/>
    <m/>
    <s v="Ghost Rider "/>
    <s v="English"/>
    <s v="USA"/>
    <n v="110000000"/>
    <x v="1"/>
  </r>
  <r>
    <x v="546"/>
    <n v="92"/>
    <m/>
    <s v="Adventure"/>
    <s v="Fantasy"/>
    <s v="Thriller"/>
    <m/>
    <m/>
    <m/>
    <m/>
    <m/>
    <s v="The Hole "/>
    <s v="English"/>
    <s v="USA"/>
    <n v="12000000"/>
    <x v="50"/>
  </r>
  <r>
    <x v="774"/>
    <n v="123"/>
    <n v="116593191"/>
    <s v="Action"/>
    <s v="Adventure"/>
    <s v="Sci-Fi"/>
    <m/>
    <m/>
    <m/>
    <m/>
    <m/>
    <s v="Green Lantern "/>
    <s v="English"/>
    <s v="USA"/>
    <n v="200000000"/>
    <x v="39"/>
  </r>
  <r>
    <x v="549"/>
    <n v="123"/>
    <n v="108521835"/>
    <s v="Action"/>
    <s v="Thriller"/>
    <m/>
    <m/>
    <m/>
    <m/>
    <m/>
    <m/>
    <s v="Jason Bourne "/>
    <s v="English"/>
    <s v="UK"/>
    <n v="120000000"/>
    <x v="23"/>
  </r>
  <r>
    <x v="537"/>
    <n v="123"/>
    <n v="215397307"/>
    <s v="Action"/>
    <s v="Adventure"/>
    <s v="Thriller"/>
    <m/>
    <m/>
    <m/>
    <m/>
    <m/>
    <s v="Mission: Impossible II "/>
    <s v="English"/>
    <s v="USA"/>
    <n v="125000000"/>
    <x v="12"/>
  </r>
  <r>
    <x v="762"/>
    <n v="123"/>
    <n v="26903709"/>
    <s v="Action"/>
    <s v="Biography"/>
    <s v="Drama"/>
    <s v="Sport"/>
    <m/>
    <m/>
    <m/>
    <m/>
    <s v="Rush "/>
    <s v="English"/>
    <s v="UK"/>
    <n v="38000000"/>
    <x v="11"/>
  </r>
  <r>
    <x v="553"/>
    <n v="123"/>
    <n v="36049108"/>
    <s v="Action"/>
    <s v="Crime"/>
    <s v="Drama"/>
    <s v="Romance"/>
    <s v="Thriller"/>
    <m/>
    <m/>
    <m/>
    <s v="Set It Off "/>
    <s v="English"/>
    <s v="USA"/>
    <n v="9000000"/>
    <x v="4"/>
  </r>
  <r>
    <x v="582"/>
    <n v="123"/>
    <n v="161087183"/>
    <s v="Action"/>
    <s v="Adventure"/>
    <s v="Comedy"/>
    <s v="Sci-Fi"/>
    <m/>
    <m/>
    <m/>
    <m/>
    <s v="Suicide Squad "/>
    <s v="English"/>
    <s v="USA"/>
    <n v="175000000"/>
    <x v="24"/>
  </r>
  <r>
    <x v="741"/>
    <n v="123"/>
    <n v="34543701"/>
    <s v="Action"/>
    <s v="Mystery"/>
    <s v="Sci-Fi"/>
    <s v="Thriller"/>
    <m/>
    <m/>
    <m/>
    <m/>
    <s v="The 6th Day "/>
    <s v="English"/>
    <s v="USA"/>
    <n v="82000000"/>
    <x v="19"/>
  </r>
  <r>
    <x v="246"/>
    <n v="92"/>
    <n v="44328238"/>
    <s v="Comedy"/>
    <m/>
    <m/>
    <m/>
    <m/>
    <m/>
    <m/>
    <m/>
    <s v="The Three Stooges "/>
    <s v="English"/>
    <s v="USA"/>
    <m/>
    <x v="52"/>
  </r>
  <r>
    <x v="703"/>
    <n v="123"/>
    <n v="159578352"/>
    <s v="Action"/>
    <s v="Comedy"/>
    <s v="Crime"/>
    <m/>
    <m/>
    <m/>
    <m/>
    <m/>
    <s v="The Heat "/>
    <s v="English"/>
    <s v="USA"/>
    <n v="43000000"/>
    <x v="10"/>
  </r>
  <r>
    <x v="775"/>
    <n v="123"/>
    <n v="10297897"/>
    <s v="Action"/>
    <s v="Crime"/>
    <s v="Drama"/>
    <s v="History"/>
    <s v="Western"/>
    <m/>
    <m/>
    <m/>
    <s v="The Newton Boys "/>
    <s v="English"/>
    <s v="USA"/>
    <n v="27000000"/>
    <x v="25"/>
  </r>
  <r>
    <x v="776"/>
    <n v="92"/>
    <m/>
    <s v="Comedy"/>
    <s v="Drama"/>
    <m/>
    <m/>
    <m/>
    <m/>
    <m/>
    <m/>
    <s v="Treading Water "/>
    <s v="English"/>
    <s v="Mexico"/>
    <n v="4700000"/>
    <x v="3"/>
  </r>
  <r>
    <x v="718"/>
    <n v="123"/>
    <n v="46800000"/>
    <s v="Action"/>
    <s v="Adventure"/>
    <s v="Sci-Fi"/>
    <s v="Thriller"/>
    <m/>
    <m/>
    <m/>
    <m/>
    <s v="The Spy Who Loved Me "/>
    <s v="English"/>
    <s v="UK"/>
    <n v="14000000"/>
    <x v="23"/>
  </r>
  <r>
    <x v="777"/>
    <n v="123"/>
    <n v="46978995"/>
    <s v="Action"/>
    <s v="Adventure"/>
    <s v="Fantasy"/>
    <m/>
    <m/>
    <m/>
    <m/>
    <m/>
    <s v="Warcraft "/>
    <s v="English"/>
    <s v="USA"/>
    <n v="160000000"/>
    <x v="9"/>
  </r>
  <r>
    <x v="393"/>
    <n v="123"/>
    <n v="202351611"/>
    <s v="Action"/>
    <s v="Adventure"/>
    <s v="Horror"/>
    <s v="Sci-Fi"/>
    <s v="Thriller"/>
    <m/>
    <m/>
    <m/>
    <s v="World War Z "/>
    <s v="English"/>
    <s v="USA"/>
    <n v="190000000"/>
    <x v="14"/>
  </r>
  <r>
    <x v="307"/>
    <n v="124"/>
    <n v="172620724"/>
    <s v="Action"/>
    <s v="Adventure"/>
    <s v="Drama"/>
    <s v="Thriller"/>
    <m/>
    <m/>
    <m/>
    <m/>
    <s v="Air Force One "/>
    <s v="English"/>
    <s v="USA"/>
    <n v="85000000"/>
    <x v="55"/>
  </r>
  <r>
    <x v="441"/>
    <n v="124"/>
    <n v="439162"/>
    <s v="Action"/>
    <s v="Animation"/>
    <s v="Sci-Fi"/>
    <m/>
    <m/>
    <m/>
    <m/>
    <m/>
    <s v="Akira "/>
    <s v="Japanese"/>
    <s v="Japan"/>
    <n v="1100000000"/>
    <x v="11"/>
  </r>
  <r>
    <x v="169"/>
    <n v="124"/>
    <n v="176636816"/>
    <s v="Action"/>
    <s v="Adventure"/>
    <s v="Sci-Fi"/>
    <m/>
    <m/>
    <m/>
    <m/>
    <m/>
    <s v="Captain America: The First Avenger "/>
    <s v="English"/>
    <s v="USA"/>
    <n v="140000000"/>
    <x v="24"/>
  </r>
  <r>
    <x v="778"/>
    <n v="92"/>
    <m/>
    <s v="Action"/>
    <s v="Crime"/>
    <s v="Drama"/>
    <s v="Thriller"/>
    <m/>
    <m/>
    <m/>
    <m/>
    <s v="Wicked Blood "/>
    <s v="English"/>
    <s v="USA"/>
    <n v="3500000"/>
    <x v="53"/>
  </r>
  <r>
    <x v="194"/>
    <n v="92"/>
    <m/>
    <s v="Action"/>
    <s v="Crime"/>
    <s v="Drama"/>
    <s v="Thriller"/>
    <m/>
    <m/>
    <m/>
    <m/>
    <s v="Wild Card "/>
    <s v="English"/>
    <s v="USA"/>
    <n v="30000000"/>
    <x v="39"/>
  </r>
  <r>
    <x v="289"/>
    <n v="124"/>
    <n v="84049211"/>
    <s v="Action"/>
    <s v="Adventure"/>
    <s v="Thriller"/>
    <m/>
    <m/>
    <m/>
    <m/>
    <m/>
    <s v="Cliffhanger "/>
    <s v="English"/>
    <s v="USA"/>
    <n v="70000000"/>
    <x v="55"/>
  </r>
  <r>
    <x v="779"/>
    <n v="92"/>
    <m/>
    <s v="Action"/>
    <s v="Crime"/>
    <m/>
    <m/>
    <m/>
    <m/>
    <m/>
    <m/>
    <s v="Z Storm "/>
    <s v="Cantonese"/>
    <s v="Hong Kong"/>
    <n v="7000000"/>
    <x v="35"/>
  </r>
  <r>
    <x v="289"/>
    <n v="124"/>
    <n v="11000000"/>
    <s v="Action"/>
    <s v="Adventure"/>
    <s v="Comedy"/>
    <m/>
    <m/>
    <m/>
    <m/>
    <m/>
    <s v="Cutthroat Island "/>
    <s v="English"/>
    <s v="USA"/>
    <n v="98000000"/>
    <x v="39"/>
  </r>
  <r>
    <x v="289"/>
    <n v="124"/>
    <n v="117541000"/>
    <s v="Action"/>
    <s v="Thriller"/>
    <m/>
    <m/>
    <m/>
    <m/>
    <m/>
    <m/>
    <s v="Die Hard 2 "/>
    <s v="English"/>
    <s v="USA"/>
    <n v="70000000"/>
    <x v="23"/>
  </r>
  <r>
    <x v="397"/>
    <n v="124"/>
    <n v="312057433"/>
    <s v="Action"/>
    <s v="Adventure"/>
    <s v="Sci-Fi"/>
    <m/>
    <m/>
    <m/>
    <m/>
    <m/>
    <s v="Iron Man 2 "/>
    <s v="English"/>
    <s v="USA"/>
    <n v="200000000"/>
    <x v="14"/>
  </r>
  <r>
    <x v="780"/>
    <n v="124"/>
    <n v="652177271"/>
    <s v="Action"/>
    <s v="Adventure"/>
    <s v="Sci-Fi"/>
    <s v="Thriller"/>
    <m/>
    <m/>
    <m/>
    <m/>
    <s v="Jurassic World "/>
    <s v="English"/>
    <s v="USA"/>
    <n v="150000000"/>
    <x v="14"/>
  </r>
  <r>
    <x v="781"/>
    <n v="124"/>
    <n v="133382309"/>
    <s v="Action"/>
    <s v="Adventure"/>
    <s v="Thriller"/>
    <m/>
    <m/>
    <m/>
    <m/>
    <m/>
    <s v="Mission: Impossible III "/>
    <s v="English"/>
    <s v="USA"/>
    <n v="150000000"/>
    <x v="24"/>
  </r>
  <r>
    <x v="782"/>
    <n v="124"/>
    <n v="89021735"/>
    <s v="Action"/>
    <s v="Adventure"/>
    <s v="Mystery"/>
    <s v="Sci-Fi"/>
    <m/>
    <m/>
    <m/>
    <m/>
    <s v="Oblivion "/>
    <s v="English"/>
    <s v="USA"/>
    <n v="120000000"/>
    <x v="14"/>
  </r>
  <r>
    <x v="783"/>
    <n v="93"/>
    <m/>
    <s v="Animation"/>
    <s v="Comedy"/>
    <s v="Family"/>
    <m/>
    <m/>
    <m/>
    <m/>
    <m/>
    <s v="Animals United "/>
    <s v="German"/>
    <s v="Germany"/>
    <m/>
    <x v="54"/>
  </r>
  <r>
    <x v="767"/>
    <n v="124"/>
    <n v="23360779"/>
    <s v="Action"/>
    <s v="Adventure"/>
    <s v="Crime"/>
    <s v="Drama"/>
    <s v="Family"/>
    <s v="Fantasy"/>
    <s v="Romance"/>
    <s v="Thriller"/>
    <s v="Reindeer Games "/>
    <s v="English"/>
    <s v="USA"/>
    <n v="34000000"/>
    <x v="50"/>
  </r>
  <r>
    <x v="502"/>
    <n v="124"/>
    <n v="68642452"/>
    <s v="Action"/>
    <s v="Adventure"/>
    <s v="Comedy"/>
    <s v="Thriller"/>
    <m/>
    <m/>
    <m/>
    <m/>
    <s v="Sahara "/>
    <s v="English"/>
    <s v="UK"/>
    <n v="130000000"/>
    <x v="25"/>
  </r>
  <r>
    <x v="784"/>
    <n v="93"/>
    <m/>
    <s v="Action"/>
    <s v="Horror"/>
    <s v="Sci-Fi"/>
    <m/>
    <m/>
    <m/>
    <m/>
    <m/>
    <s v="Bait "/>
    <s v="English"/>
    <s v="Australia"/>
    <n v="30000000"/>
    <x v="1"/>
  </r>
  <r>
    <x v="785"/>
    <n v="93"/>
    <m/>
    <s v="Action"/>
    <s v="Comedy"/>
    <s v="Crime"/>
    <s v="Western"/>
    <m/>
    <m/>
    <m/>
    <m/>
    <s v="Bandidas "/>
    <s v="English"/>
    <s v="France"/>
    <n v="32000000"/>
    <x v="50"/>
  </r>
  <r>
    <x v="267"/>
    <n v="124"/>
    <n v="46975183"/>
    <s v="Action"/>
    <s v="Crime"/>
    <s v="Drama"/>
    <s v="Mystery"/>
    <s v="Thriller"/>
    <m/>
    <m/>
    <m/>
    <s v="Shooter "/>
    <s v="English"/>
    <s v="USA"/>
    <n v="61000000"/>
    <x v="5"/>
  </r>
  <r>
    <x v="746"/>
    <n v="124"/>
    <n v="186739919"/>
    <s v="Action"/>
    <s v="Adventure"/>
    <s v="Sci-Fi"/>
    <s v="Thriller"/>
    <m/>
    <m/>
    <m/>
    <m/>
    <s v="The Day After Tomorrow "/>
    <s v="English"/>
    <s v="USA"/>
    <n v="125000000"/>
    <x v="55"/>
  </r>
  <r>
    <x v="786"/>
    <n v="124"/>
    <n v="54910560"/>
    <s v="Action"/>
    <s v="Adventure"/>
    <s v="Crime"/>
    <s v="Thriller"/>
    <m/>
    <m/>
    <m/>
    <m/>
    <s v="The Jackal "/>
    <s v="English"/>
    <s v="USA"/>
    <n v="60000000"/>
    <x v="46"/>
  </r>
  <r>
    <x v="745"/>
    <n v="124"/>
    <n v="41256277"/>
    <s v="Action"/>
    <s v="Thriller"/>
    <m/>
    <m/>
    <m/>
    <m/>
    <m/>
    <m/>
    <s v="The Peacemaker "/>
    <s v="English"/>
    <s v="USA"/>
    <n v="50000000"/>
    <x v="19"/>
  </r>
  <r>
    <x v="787"/>
    <n v="124"/>
    <n v="118471320"/>
    <s v="Action"/>
    <s v="Drama"/>
    <s v="Thriller"/>
    <m/>
    <m/>
    <m/>
    <m/>
    <m/>
    <s v="The Sum of All Fears "/>
    <s v="English"/>
    <s v="USA"/>
    <n v="68000000"/>
    <x v="55"/>
  </r>
  <r>
    <x v="774"/>
    <n v="124"/>
    <n v="68473360"/>
    <s v="Action"/>
    <s v="Adventure"/>
    <s v="Drama"/>
    <s v="Thriller"/>
    <m/>
    <m/>
    <m/>
    <m/>
    <s v="Vertical Limit "/>
    <s v="English"/>
    <s v="USA"/>
    <n v="75000000"/>
    <x v="19"/>
  </r>
  <r>
    <x v="788"/>
    <n v="124"/>
    <n v="78120196"/>
    <s v="Action"/>
    <s v="Drama"/>
    <s v="History"/>
    <s v="War"/>
    <m/>
    <m/>
    <m/>
    <m/>
    <s v="We Were Soldiers "/>
    <s v="English"/>
    <s v="USA"/>
    <n v="75000000"/>
    <x v="23"/>
  </r>
  <r>
    <x v="789"/>
    <n v="125"/>
    <n v="15738632"/>
    <s v="Action"/>
    <s v="Comedy"/>
    <s v="Crime"/>
    <s v="Thriller"/>
    <m/>
    <m/>
    <m/>
    <m/>
    <s v="3000 Miles to Graceland "/>
    <s v="English"/>
    <s v="USA"/>
    <n v="42000000"/>
    <x v="19"/>
  </r>
  <r>
    <x v="484"/>
    <n v="125"/>
    <n v="5749134"/>
    <s v="Action"/>
    <s v="Crime"/>
    <s v="Drama"/>
    <s v="Thriller"/>
    <m/>
    <m/>
    <m/>
    <m/>
    <s v="A Most Violent Year "/>
    <s v="English"/>
    <s v="USA"/>
    <n v="20000000"/>
    <x v="14"/>
  </r>
  <r>
    <x v="700"/>
    <n v="125"/>
    <n v="107285004"/>
    <s v="Action"/>
    <m/>
    <m/>
    <m/>
    <m/>
    <m/>
    <m/>
    <m/>
    <s v="Batman &amp; Robin "/>
    <s v="English"/>
    <s v="USA"/>
    <n v="125000000"/>
    <x v="44"/>
  </r>
  <r>
    <x v="790"/>
    <n v="125"/>
    <n v="45645204"/>
    <s v="Action"/>
    <s v="Crime"/>
    <s v="Thriller"/>
    <m/>
    <m/>
    <m/>
    <m/>
    <m/>
    <s v="Black Rain "/>
    <s v="English"/>
    <s v="USA"/>
    <n v="30000000"/>
    <x v="10"/>
  </r>
  <r>
    <x v="790"/>
    <n v="125"/>
    <n v="48154732"/>
    <s v="Action"/>
    <s v="Drama"/>
    <s v="War"/>
    <m/>
    <m/>
    <m/>
    <m/>
    <m/>
    <s v="G.I. Jane "/>
    <s v="English"/>
    <s v="USA"/>
    <n v="50000000"/>
    <x v="27"/>
  </r>
  <r>
    <x v="791"/>
    <n v="93"/>
    <m/>
    <s v="Fantasy"/>
    <s v="Horror"/>
    <s v="Thriller"/>
    <m/>
    <m/>
    <m/>
    <m/>
    <m/>
    <s v="Cat People "/>
    <s v="English"/>
    <s v="USA"/>
    <n v="18000000"/>
    <x v="12"/>
  </r>
  <r>
    <x v="792"/>
    <n v="125"/>
    <n v="62647540"/>
    <s v="Action"/>
    <s v="Drama"/>
    <s v="War"/>
    <m/>
    <m/>
    <m/>
    <m/>
    <m/>
    <s v="Jarhead "/>
    <s v="English"/>
    <s v="Germany"/>
    <n v="70000000"/>
    <x v="23"/>
  </r>
  <r>
    <x v="793"/>
    <n v="125"/>
    <n v="49875589"/>
    <s v="Action"/>
    <s v="Adventure"/>
    <s v="Drama"/>
    <s v="History"/>
    <s v="War"/>
    <m/>
    <m/>
    <m/>
    <s v="Red Tails "/>
    <s v="English"/>
    <s v="USA"/>
    <n v="58000000"/>
    <x v="19"/>
  </r>
  <r>
    <x v="794"/>
    <n v="125"/>
    <n v="460935665"/>
    <s v="Action"/>
    <s v="Adventure"/>
    <s v="Fantasy"/>
    <s v="Sci-Fi"/>
    <m/>
    <m/>
    <m/>
    <m/>
    <s v="Star Wars: Episode IV - A New Hope "/>
    <s v="English"/>
    <s v="USA"/>
    <n v="11000000"/>
    <x v="22"/>
  </r>
  <r>
    <x v="710"/>
    <n v="125"/>
    <n v="60000000"/>
    <s v="Action"/>
    <s v="Comedy"/>
    <s v="Sci-Fi"/>
    <m/>
    <m/>
    <m/>
    <m/>
    <m/>
    <s v="Superman III "/>
    <s v="English"/>
    <s v="UK"/>
    <n v="39000000"/>
    <x v="54"/>
  </r>
  <r>
    <x v="795"/>
    <n v="93"/>
    <m/>
    <s v="Thriller"/>
    <m/>
    <m/>
    <m/>
    <m/>
    <m/>
    <m/>
    <m/>
    <s v="Crying with Laughter "/>
    <s v="English"/>
    <s v="UK"/>
    <m/>
    <x v="24"/>
  </r>
  <r>
    <x v="217"/>
    <n v="93"/>
    <n v="35092918"/>
    <s v="Comedy"/>
    <s v="Family"/>
    <m/>
    <m/>
    <m/>
    <m/>
    <m/>
    <m/>
    <s v="Deck the Halls "/>
    <s v="English"/>
    <s v="USA"/>
    <m/>
    <x v="54"/>
  </r>
  <r>
    <x v="51"/>
    <n v="93"/>
    <m/>
    <s v="Comedy"/>
    <s v="Horror"/>
    <s v="Sci-Fi"/>
    <m/>
    <m/>
    <m/>
    <m/>
    <m/>
    <s v="Detention "/>
    <s v="English"/>
    <s v="USA"/>
    <n v="10000000"/>
    <x v="27"/>
  </r>
  <r>
    <x v="796"/>
    <n v="93"/>
    <n v="518134"/>
    <s v="Comedy"/>
    <s v="Crime"/>
    <s v="Drama"/>
    <m/>
    <m/>
    <m/>
    <m/>
    <m/>
    <s v="Dom Hemingway "/>
    <s v="English"/>
    <s v="UK"/>
    <m/>
    <x v="3"/>
  </r>
  <r>
    <x v="797"/>
    <n v="93"/>
    <n v="9609"/>
    <s v="Comedy"/>
    <s v="Crime"/>
    <s v="Drama"/>
    <m/>
    <m/>
    <m/>
    <m/>
    <m/>
    <s v="Down Terrace "/>
    <s v="English"/>
    <s v="UK"/>
    <m/>
    <x v="26"/>
  </r>
  <r>
    <x v="798"/>
    <n v="93"/>
    <m/>
    <s v="Comedy"/>
    <s v="Horror"/>
    <m/>
    <m/>
    <m/>
    <m/>
    <m/>
    <m/>
    <s v="Ed and His Dead Mother "/>
    <s v="English"/>
    <s v="USA"/>
    <n v="1800000"/>
    <x v="12"/>
  </r>
  <r>
    <x v="576"/>
    <n v="125"/>
    <n v="26616999"/>
    <s v="Action"/>
    <s v="Adventure"/>
    <s v="Romance"/>
    <s v="Sci-Fi"/>
    <s v="Thriller"/>
    <m/>
    <m/>
    <m/>
    <s v="The Host "/>
    <s v="English"/>
    <s v="USA"/>
    <n v="40000000"/>
    <x v="19"/>
  </r>
  <r>
    <x v="608"/>
    <n v="125"/>
    <n v="21000000"/>
    <s v="Action"/>
    <s v="Adventure"/>
    <s v="Thriller"/>
    <m/>
    <m/>
    <m/>
    <m/>
    <m/>
    <s v="The Man with the Golden Gun "/>
    <s v="English"/>
    <s v="UK"/>
    <n v="13000000"/>
    <x v="4"/>
  </r>
  <r>
    <x v="782"/>
    <n v="125"/>
    <n v="172051787"/>
    <s v="Action"/>
    <s v="Adventure"/>
    <s v="Sci-Fi"/>
    <m/>
    <m/>
    <m/>
    <m/>
    <m/>
    <s v="TRON: Legacy "/>
    <s v="English"/>
    <s v="USA"/>
    <n v="170000000"/>
    <x v="4"/>
  </r>
  <r>
    <x v="489"/>
    <n v="126"/>
    <n v="162831698"/>
    <s v="Action"/>
    <m/>
    <m/>
    <m/>
    <m/>
    <m/>
    <m/>
    <m/>
    <s v="Batman Returns "/>
    <s v="English"/>
    <s v="USA"/>
    <n v="80000000"/>
    <x v="14"/>
  </r>
  <r>
    <x v="489"/>
    <n v="126"/>
    <n v="251188924"/>
    <s v="Action"/>
    <s v="Adventure"/>
    <m/>
    <m/>
    <m/>
    <m/>
    <m/>
    <m/>
    <s v="Batman "/>
    <s v="English"/>
    <s v="USA"/>
    <n v="35000000"/>
    <x v="16"/>
  </r>
  <r>
    <x v="315"/>
    <n v="126"/>
    <n v="31141074"/>
    <s v="Action"/>
    <s v="Adventure"/>
    <s v="Fantasy"/>
    <m/>
    <m/>
    <m/>
    <m/>
    <m/>
    <s v="Gods of Egypt "/>
    <s v="English"/>
    <s v="USA"/>
    <n v="140000000"/>
    <x v="41"/>
  </r>
  <r>
    <x v="799"/>
    <n v="93"/>
    <m/>
    <s v="Action"/>
    <s v="Adventure"/>
    <s v="Drama"/>
    <m/>
    <m/>
    <m/>
    <m/>
    <m/>
    <s v="First Blood "/>
    <s v="English"/>
    <s v="USA"/>
    <n v="14000000"/>
    <x v="28"/>
  </r>
  <r>
    <x v="397"/>
    <n v="126"/>
    <n v="318298180"/>
    <s v="Action"/>
    <s v="Adventure"/>
    <s v="Sci-Fi"/>
    <m/>
    <m/>
    <m/>
    <m/>
    <m/>
    <s v="Iron Man "/>
    <s v="English"/>
    <s v="USA"/>
    <n v="140000000"/>
    <x v="13"/>
  </r>
  <r>
    <x v="467"/>
    <n v="126"/>
    <n v="38413606"/>
    <s v="Action"/>
    <s v="Comedy"/>
    <s v="Crime"/>
    <s v="Thriller"/>
    <m/>
    <m/>
    <m/>
    <m/>
    <s v="Midnight Run "/>
    <s v="English"/>
    <s v="USA"/>
    <n v="30000000"/>
    <x v="16"/>
  </r>
  <r>
    <x v="718"/>
    <n v="126"/>
    <n v="62700000"/>
    <s v="Action"/>
    <s v="Adventure"/>
    <s v="Sci-Fi"/>
    <s v="Thriller"/>
    <m/>
    <m/>
    <m/>
    <m/>
    <s v="Moonraker "/>
    <s v="English"/>
    <s v="UK"/>
    <n v="34000000"/>
    <x v="46"/>
  </r>
  <r>
    <x v="800"/>
    <n v="93"/>
    <m/>
    <s v="Action"/>
    <s v="Adventure"/>
    <s v="Comedy"/>
    <s v="Fantasy"/>
    <s v="Romance"/>
    <m/>
    <m/>
    <m/>
    <s v="George and the Dragon "/>
    <s v="English"/>
    <s v="USA"/>
    <n v="32000000"/>
    <x v="50"/>
  </r>
  <r>
    <x v="621"/>
    <n v="93"/>
    <m/>
    <s v="Drama"/>
    <s v="Horror"/>
    <s v="Mystery"/>
    <s v="Thriller"/>
    <m/>
    <m/>
    <m/>
    <m/>
    <s v="Goddess of Love "/>
    <s v="English"/>
    <s v="USA"/>
    <m/>
    <x v="53"/>
  </r>
  <r>
    <x v="102"/>
    <n v="126"/>
    <n v="186336103"/>
    <s v="Action"/>
    <s v="Comedy"/>
    <s v="Crime"/>
    <s v="Romance"/>
    <s v="Thriller"/>
    <m/>
    <m/>
    <m/>
    <s v="Mr. &amp; Mrs. Smith "/>
    <s v="English"/>
    <s v="USA"/>
    <n v="120000000"/>
    <x v="26"/>
  </r>
  <r>
    <x v="801"/>
    <n v="93"/>
    <m/>
    <s v="Action"/>
    <s v="Drama"/>
    <m/>
    <m/>
    <m/>
    <m/>
    <m/>
    <m/>
    <s v="Green Street 3: Never Back Down "/>
    <s v="English"/>
    <s v="UK"/>
    <m/>
    <x v="53"/>
  </r>
  <r>
    <x v="802"/>
    <n v="93"/>
    <m/>
    <s v="Drama"/>
    <s v="Sci-Fi"/>
    <s v="Thriller"/>
    <m/>
    <m/>
    <m/>
    <m/>
    <m/>
    <s v="H. "/>
    <s v="English"/>
    <s v="USA"/>
    <m/>
    <x v="46"/>
  </r>
  <r>
    <x v="803"/>
    <n v="93"/>
    <m/>
    <s v="Drama"/>
    <s v="Family"/>
    <m/>
    <m/>
    <m/>
    <m/>
    <m/>
    <m/>
    <s v="Hachi: A Dog's Tale "/>
    <s v="English"/>
    <s v="USA"/>
    <n v="16000000"/>
    <x v="11"/>
  </r>
  <r>
    <x v="804"/>
    <n v="126"/>
    <n v="4563029"/>
    <s v="Action"/>
    <s v="Drama"/>
    <s v="Sci-Fi"/>
    <s v="Thriller"/>
    <m/>
    <m/>
    <m/>
    <m/>
    <s v="Snowpiercer "/>
    <s v="English"/>
    <s v="South Korea"/>
    <n v="39200000"/>
    <x v="14"/>
  </r>
  <r>
    <x v="805"/>
    <n v="93"/>
    <m/>
    <s v="Comedy"/>
    <s v="Horror"/>
    <m/>
    <m/>
    <m/>
    <m/>
    <m/>
    <m/>
    <s v="Hatchet "/>
    <s v="English"/>
    <s v="USA"/>
    <n v="1500000"/>
    <x v="50"/>
  </r>
  <r>
    <x v="806"/>
    <n v="93"/>
    <m/>
    <s v="Crime"/>
    <s v="Drama"/>
    <s v="Horror"/>
    <m/>
    <m/>
    <m/>
    <m/>
    <m/>
    <s v="Hayride "/>
    <s v="English"/>
    <s v="USA"/>
    <n v="60000"/>
    <x v="66"/>
  </r>
  <r>
    <x v="658"/>
    <n v="126"/>
    <n v="89732035"/>
    <s v="Action"/>
    <s v="Adventure"/>
    <s v="Sci-Fi"/>
    <m/>
    <m/>
    <m/>
    <m/>
    <m/>
    <s v="Terminator Genisys "/>
    <s v="English"/>
    <s v="USA"/>
    <n v="155000000"/>
    <x v="10"/>
  </r>
  <r>
    <x v="807"/>
    <n v="93"/>
    <m/>
    <s v="Action"/>
    <s v="Crime"/>
    <s v="Thriller"/>
    <m/>
    <m/>
    <m/>
    <m/>
    <m/>
    <s v="Heist "/>
    <s v="English"/>
    <s v="USA"/>
    <n v="19000000"/>
    <x v="12"/>
  </r>
  <r>
    <x v="119"/>
    <n v="126"/>
    <n v="63540020"/>
    <s v="Action"/>
    <s v="Adventure"/>
    <s v="Sci-Fi"/>
    <m/>
    <m/>
    <m/>
    <m/>
    <m/>
    <s v="The Fifth Element "/>
    <s v="English"/>
    <s v="France"/>
    <n v="93000000"/>
    <x v="28"/>
  </r>
  <r>
    <x v="808"/>
    <n v="126"/>
    <n v="90800000"/>
    <s v="Action"/>
    <s v="Drama"/>
    <s v="Family"/>
    <s v="Sport"/>
    <m/>
    <m/>
    <m/>
    <m/>
    <s v="The Karate Kid "/>
    <s v="English"/>
    <s v="USA"/>
    <n v="8000000"/>
    <x v="5"/>
  </r>
  <r>
    <x v="809"/>
    <n v="127"/>
    <n v="1000000"/>
    <s v="Action"/>
    <s v="Adventure"/>
    <s v="History"/>
    <m/>
    <m/>
    <m/>
    <m/>
    <m/>
    <s v="Caravans "/>
    <s v="English"/>
    <s v="Iran"/>
    <n v="14000000"/>
    <x v="26"/>
  </r>
  <r>
    <x v="810"/>
    <n v="93"/>
    <n v="13960203"/>
    <s v="Comedy"/>
    <m/>
    <m/>
    <m/>
    <m/>
    <m/>
    <m/>
    <m/>
    <s v="How to Be a Player "/>
    <s v="English"/>
    <s v="USA"/>
    <m/>
    <x v="35"/>
  </r>
  <r>
    <x v="320"/>
    <n v="127"/>
    <n v="10137232"/>
    <s v="Action"/>
    <s v="Biography"/>
    <s v="Crime"/>
    <s v="Drama"/>
    <s v="Thriller"/>
    <m/>
    <m/>
    <m/>
    <s v="Domino "/>
    <s v="English"/>
    <s v="France"/>
    <n v="50000000"/>
    <x v="25"/>
  </r>
  <r>
    <x v="811"/>
    <n v="127"/>
    <n v="62300000"/>
    <s v="Action"/>
    <s v="Adventure"/>
    <s v="Thriller"/>
    <m/>
    <m/>
    <m/>
    <m/>
    <m/>
    <s v="For Your Eyes Only "/>
    <s v="English"/>
    <s v="UK"/>
    <n v="28000000"/>
    <x v="4"/>
  </r>
  <r>
    <x v="338"/>
    <n v="127"/>
    <n v="101643008"/>
    <s v="Action"/>
    <s v="Crime"/>
    <s v="Thriller"/>
    <m/>
    <m/>
    <m/>
    <m/>
    <m/>
    <s v="Gone in Sixty Seconds "/>
    <s v="English"/>
    <s v="USA"/>
    <n v="90000000"/>
    <x v="26"/>
  </r>
  <r>
    <x v="525"/>
    <n v="127"/>
    <n v="197171806"/>
    <s v="Action"/>
    <s v="Adventure"/>
    <s v="Fantasy"/>
    <m/>
    <m/>
    <m/>
    <m/>
    <m/>
    <s v="Indiana Jones and the Last Crusade "/>
    <s v="English"/>
    <s v="USA"/>
    <n v="48000000"/>
    <x v="0"/>
  </r>
  <r>
    <x v="812"/>
    <n v="127"/>
    <n v="47375327"/>
    <s v="Action"/>
    <s v="Adventure"/>
    <s v="Sci-Fi"/>
    <m/>
    <m/>
    <m/>
    <m/>
    <m/>
    <s v="Jupiter Ascending "/>
    <s v="English"/>
    <s v="USA"/>
    <n v="176000000"/>
    <x v="53"/>
  </r>
  <r>
    <x v="813"/>
    <n v="93"/>
    <n v="2542264"/>
    <s v="Comedy"/>
    <s v="Drama"/>
    <m/>
    <m/>
    <m/>
    <m/>
    <m/>
    <m/>
    <s v="Love and Death on Long Island "/>
    <s v="English"/>
    <s v="UK"/>
    <m/>
    <x v="23"/>
  </r>
  <r>
    <x v="80"/>
    <n v="93"/>
    <m/>
    <s v="Action"/>
    <s v="Adventure"/>
    <s v="Sci-Fi"/>
    <s v="Thriller"/>
    <m/>
    <m/>
    <m/>
    <m/>
    <s v="Mad Max "/>
    <s v="English"/>
    <s v="Australia"/>
    <n v="200000"/>
    <x v="14"/>
  </r>
  <r>
    <x v="398"/>
    <n v="127"/>
    <n v="129734803"/>
    <s v="Action"/>
    <s v="Crime"/>
    <s v="Thriller"/>
    <m/>
    <m/>
    <m/>
    <m/>
    <m/>
    <s v="Lethal Weapon 4 "/>
    <s v="English"/>
    <s v="USA"/>
    <n v="140000000"/>
    <x v="10"/>
  </r>
  <r>
    <x v="307"/>
    <n v="127"/>
    <n v="67823573"/>
    <s v="Action"/>
    <s v="Drama"/>
    <s v="Thriller"/>
    <m/>
    <m/>
    <m/>
    <m/>
    <m/>
    <s v="Outbreak "/>
    <s v="English"/>
    <s v="USA"/>
    <n v="50000000"/>
    <x v="10"/>
  </r>
  <r>
    <x v="814"/>
    <n v="93"/>
    <m/>
    <s v="Comedy"/>
    <s v="Drama"/>
    <s v="Romance"/>
    <m/>
    <m/>
    <m/>
    <m/>
    <m/>
    <s v="Me You and Five Bucks "/>
    <s v="English"/>
    <s v="USA"/>
    <n v="1500000"/>
    <x v="16"/>
  </r>
  <r>
    <x v="543"/>
    <n v="127"/>
    <n v="85463309"/>
    <s v="Action"/>
    <s v="Drama"/>
    <s v="Sci-Fi"/>
    <s v="Sport"/>
    <m/>
    <m/>
    <m/>
    <m/>
    <s v="Real Steel "/>
    <s v="English"/>
    <s v="USA"/>
    <n v="110000000"/>
    <x v="23"/>
  </r>
  <r>
    <x v="92"/>
    <n v="93"/>
    <n v="3419967"/>
    <s v="Music"/>
    <m/>
    <m/>
    <m/>
    <m/>
    <m/>
    <m/>
    <m/>
    <s v="Metallica Through the Never "/>
    <s v="English"/>
    <s v="USA"/>
    <m/>
    <x v="5"/>
  </r>
  <r>
    <x v="815"/>
    <n v="93"/>
    <m/>
    <s v="Comedy"/>
    <s v="Fantasy"/>
    <s v="Sci-Fi"/>
    <m/>
    <m/>
    <m/>
    <m/>
    <m/>
    <s v="Modern Problems "/>
    <s v="English"/>
    <s v="USA"/>
    <n v="8000000"/>
    <x v="65"/>
  </r>
  <r>
    <x v="816"/>
    <n v="127"/>
    <n v="41997790"/>
    <s v="Action"/>
    <s v="Sci-Fi"/>
    <s v="Thriller"/>
    <m/>
    <m/>
    <m/>
    <m/>
    <m/>
    <s v="Riddick "/>
    <s v="English"/>
    <s v="USA"/>
    <n v="38000000"/>
    <x v="55"/>
  </r>
  <r>
    <x v="781"/>
    <n v="127"/>
    <n v="257704099"/>
    <s v="Action"/>
    <s v="Adventure"/>
    <s v="Sci-Fi"/>
    <m/>
    <m/>
    <m/>
    <m/>
    <m/>
    <s v="Star Trek "/>
    <s v="English"/>
    <s v="USA"/>
    <n v="150000000"/>
    <x v="58"/>
  </r>
  <r>
    <x v="817"/>
    <n v="93"/>
    <m/>
    <s v="Action"/>
    <s v="Adventure"/>
    <s v="Animation"/>
    <s v="Family"/>
    <s v="Fantasy"/>
    <s v="Sci-Fi"/>
    <m/>
    <m/>
    <s v="Pokémon 3: The Movie "/>
    <s v="Japanese"/>
    <s v="Japan"/>
    <n v="16000000"/>
    <x v="39"/>
  </r>
  <r>
    <x v="753"/>
    <n v="127"/>
    <n v="290158751"/>
    <s v="Action"/>
    <s v="Adventure"/>
    <s v="Fantasy"/>
    <s v="Sci-Fi"/>
    <m/>
    <m/>
    <m/>
    <m/>
    <s v="Star Wars: Episode V - The Empire Strikes Back "/>
    <s v="English"/>
    <s v="USA"/>
    <n v="18000000"/>
    <x v="8"/>
  </r>
  <r>
    <x v="818"/>
    <n v="93"/>
    <n v="55202"/>
    <s v="Animation"/>
    <s v="Comedy"/>
    <s v="Family"/>
    <s v="Romance"/>
    <m/>
    <m/>
    <m/>
    <m/>
    <s v="Roadside Romeo "/>
    <s v="Hindi"/>
    <s v="India"/>
    <m/>
    <x v="35"/>
  </r>
  <r>
    <x v="819"/>
    <n v="128"/>
    <n v="38297305"/>
    <s v="Action"/>
    <s v="Adventure"/>
    <s v="Drama"/>
    <s v="Fantasy"/>
    <m/>
    <m/>
    <m/>
    <m/>
    <s v="47 Ronin "/>
    <s v="English"/>
    <s v="USA"/>
    <n v="175000000"/>
    <x v="46"/>
  </r>
  <r>
    <x v="820"/>
    <n v="128"/>
    <n v="205343774"/>
    <s v="Action"/>
    <s v="Adventure"/>
    <m/>
    <m/>
    <m/>
    <m/>
    <m/>
    <m/>
    <s v="Batman Begins "/>
    <s v="English"/>
    <s v="USA"/>
    <n v="150000000"/>
    <x v="0"/>
  </r>
  <r>
    <x v="790"/>
    <n v="128"/>
    <n v="39380442"/>
    <s v="Action"/>
    <s v="Drama"/>
    <s v="Thriller"/>
    <m/>
    <m/>
    <m/>
    <m/>
    <m/>
    <s v="Body of Lies "/>
    <s v="English"/>
    <s v="USA"/>
    <n v="70000000"/>
    <x v="23"/>
  </r>
  <r>
    <x v="291"/>
    <n v="128"/>
    <n v="100012500"/>
    <s v="Action"/>
    <s v="Adventure"/>
    <s v="Thriller"/>
    <m/>
    <m/>
    <m/>
    <m/>
    <m/>
    <s v="Die Hard with a Vengeance "/>
    <s v="English"/>
    <s v="USA"/>
    <n v="90000000"/>
    <x v="16"/>
  </r>
  <r>
    <x v="677"/>
    <n v="128"/>
    <n v="209019489"/>
    <s v="Action"/>
    <s v="Adventure"/>
    <s v="Crime"/>
    <s v="Mystery"/>
    <s v="Thriller"/>
    <m/>
    <m/>
    <m/>
    <s v="Sherlock Holmes "/>
    <s v="English"/>
    <s v="USA"/>
    <n v="90000000"/>
    <x v="16"/>
  </r>
  <r>
    <x v="382"/>
    <n v="128"/>
    <n v="36381716"/>
    <s v="Action"/>
    <s v="Fantasy"/>
    <m/>
    <m/>
    <m/>
    <m/>
    <m/>
    <m/>
    <s v="Sucker Punch "/>
    <s v="English"/>
    <s v="USA"/>
    <n v="82000000"/>
    <x v="12"/>
  </r>
  <r>
    <x v="821"/>
    <n v="128"/>
    <n v="126930660"/>
    <s v="Action"/>
    <s v="Adventure"/>
    <s v="Thriller"/>
    <m/>
    <m/>
    <m/>
    <m/>
    <m/>
    <s v="The World Is Not Enough "/>
    <s v="English"/>
    <s v="UK"/>
    <n v="135000000"/>
    <x v="55"/>
  </r>
  <r>
    <x v="427"/>
    <n v="129"/>
    <n v="134520804"/>
    <s v="Action"/>
    <s v="Adventure"/>
    <s v="Thriller"/>
    <m/>
    <m/>
    <m/>
    <m/>
    <m/>
    <s v="Live Free or Die Hard "/>
    <s v="English"/>
    <s v="USA"/>
    <n v="110000000"/>
    <x v="5"/>
  </r>
  <r>
    <x v="393"/>
    <n v="129"/>
    <n v="537580"/>
    <s v="Action"/>
    <s v="Biography"/>
    <s v="Crime"/>
    <s v="Drama"/>
    <m/>
    <m/>
    <m/>
    <m/>
    <s v="Machine Gun Preacher "/>
    <s v="English"/>
    <s v="USA"/>
    <n v="30000000"/>
    <x v="4"/>
  </r>
  <r>
    <x v="761"/>
    <n v="129"/>
    <n v="64685359"/>
    <s v="Action"/>
    <s v="Adventure"/>
    <s v="Comedy"/>
    <s v="Crime"/>
    <s v="Mystery"/>
    <s v="Thriller"/>
    <m/>
    <m/>
    <s v="Now You See Me 2 "/>
    <s v="English"/>
    <s v="USA"/>
    <n v="90000000"/>
    <x v="24"/>
  </r>
  <r>
    <x v="677"/>
    <n v="129"/>
    <n v="186830669"/>
    <s v="Action"/>
    <s v="Adventure"/>
    <s v="Crime"/>
    <s v="Mystery"/>
    <s v="Thriller"/>
    <m/>
    <m/>
    <m/>
    <s v="Sherlock Holmes: A Game of Shadows "/>
    <s v="English"/>
    <s v="USA"/>
    <n v="125000000"/>
    <x v="20"/>
  </r>
  <r>
    <x v="822"/>
    <n v="93"/>
    <m/>
    <s v="Drama"/>
    <s v="Musical"/>
    <m/>
    <m/>
    <m/>
    <m/>
    <m/>
    <m/>
    <s v="Sunday School Musical "/>
    <s v="English"/>
    <s v="USA"/>
    <m/>
    <x v="70"/>
  </r>
  <r>
    <x v="670"/>
    <n v="129"/>
    <n v="54700065"/>
    <s v="Action"/>
    <s v="Sci-Fi"/>
    <s v="War"/>
    <m/>
    <m/>
    <m/>
    <m/>
    <m/>
    <s v="Starship Troopers "/>
    <s v="English"/>
    <s v="USA"/>
    <n v="105000000"/>
    <x v="5"/>
  </r>
  <r>
    <x v="461"/>
    <n v="129"/>
    <n v="121945720"/>
    <s v="Action"/>
    <s v="Drama"/>
    <s v="Music"/>
    <s v="Romance"/>
    <m/>
    <m/>
    <m/>
    <m/>
    <s v="The Bodyguard "/>
    <s v="English"/>
    <s v="USA"/>
    <n v="25000000"/>
    <x v="12"/>
  </r>
  <r>
    <x v="774"/>
    <n v="129"/>
    <n v="45356386"/>
    <s v="Action"/>
    <s v="Adventure"/>
    <s v="Western"/>
    <m/>
    <m/>
    <m/>
    <m/>
    <m/>
    <s v="The Legend of Zorro "/>
    <s v="Spanish"/>
    <s v="USA"/>
    <n v="75000000"/>
    <x v="19"/>
  </r>
  <r>
    <x v="525"/>
    <n v="129"/>
    <n v="229074524"/>
    <s v="Action"/>
    <s v="Adventure"/>
    <s v="Sci-Fi"/>
    <m/>
    <m/>
    <m/>
    <m/>
    <m/>
    <s v="The Lost World: Jurassic Park "/>
    <s v="English"/>
    <s v="USA"/>
    <n v="73000000"/>
    <x v="26"/>
  </r>
  <r>
    <x v="812"/>
    <n v="129"/>
    <n v="139259759"/>
    <s v="Action"/>
    <s v="Sci-Fi"/>
    <m/>
    <m/>
    <m/>
    <m/>
    <m/>
    <m/>
    <s v="The Matrix Revolutions "/>
    <s v="English"/>
    <s v="Australia"/>
    <n v="150000000"/>
    <x v="6"/>
  </r>
  <r>
    <x v="53"/>
    <n v="130"/>
    <n v="208543795"/>
    <s v="Action"/>
    <s v="Adventure"/>
    <s v="Drama"/>
    <s v="Sci-Fi"/>
    <m/>
    <m/>
    <m/>
    <m/>
    <s v="Dawn of the Planet of the Apes "/>
    <s v="English"/>
    <s v="USA"/>
    <n v="170000000"/>
    <x v="16"/>
  </r>
  <r>
    <x v="823"/>
    <n v="93"/>
    <n v="17311"/>
    <s v="Crime"/>
    <s v="Drama"/>
    <s v="Mystery"/>
    <m/>
    <m/>
    <m/>
    <m/>
    <m/>
    <s v="The Dead Girl "/>
    <s v="English"/>
    <s v="USA"/>
    <m/>
    <x v="6"/>
  </r>
  <r>
    <x v="774"/>
    <n v="130"/>
    <n v="106635996"/>
    <s v="Action"/>
    <s v="Adventure"/>
    <s v="Thriller"/>
    <m/>
    <m/>
    <m/>
    <m/>
    <m/>
    <s v="GoldenEye "/>
    <s v="English"/>
    <s v="UK"/>
    <n v="58000000"/>
    <x v="5"/>
  </r>
  <r>
    <x v="824"/>
    <n v="93"/>
    <n v="123070338"/>
    <s v="Adventure"/>
    <s v="Animation"/>
    <s v="Comedy"/>
    <s v="Family"/>
    <s v="Fantasy"/>
    <m/>
    <m/>
    <m/>
    <s v="The Good Dinosaur "/>
    <s v="English"/>
    <s v="USA"/>
    <m/>
    <x v="4"/>
  </r>
  <r>
    <x v="740"/>
    <n v="130"/>
    <n v="80033643"/>
    <s v="Action"/>
    <s v="Crime"/>
    <s v="Mystery"/>
    <s v="Thriller"/>
    <m/>
    <m/>
    <m/>
    <m/>
    <s v="Jack Reacher "/>
    <s v="English"/>
    <s v="USA"/>
    <n v="60000000"/>
    <x v="14"/>
  </r>
  <r>
    <x v="291"/>
    <n v="130"/>
    <n v="50016394"/>
    <s v="Action"/>
    <s v="Adventure"/>
    <s v="Comedy"/>
    <s v="Fantasy"/>
    <m/>
    <m/>
    <m/>
    <m/>
    <s v="Last Action Hero "/>
    <s v="English"/>
    <s v="USA"/>
    <n v="70000000"/>
    <x v="3"/>
  </r>
  <r>
    <x v="438"/>
    <n v="130"/>
    <n v="69102910"/>
    <s v="Action"/>
    <s v="Adventure"/>
    <s v="Family"/>
    <s v="Sci-Fi"/>
    <s v="Thriller"/>
    <m/>
    <m/>
    <m/>
    <s v="Lost in Space "/>
    <s v="English"/>
    <s v="USA"/>
    <n v="80000000"/>
    <x v="52"/>
  </r>
  <r>
    <x v="592"/>
    <n v="130"/>
    <n v="90454043"/>
    <s v="Action"/>
    <s v="Adventure"/>
    <s v="Thriller"/>
    <m/>
    <m/>
    <m/>
    <m/>
    <m/>
    <s v="Space Cowboys "/>
    <s v="English"/>
    <s v="USA"/>
    <n v="65000000"/>
    <x v="55"/>
  </r>
  <r>
    <x v="825"/>
    <n v="93"/>
    <n v="463730"/>
    <s v="Comedy"/>
    <m/>
    <m/>
    <m/>
    <m/>
    <m/>
    <m/>
    <m/>
    <s v="The Last Shot "/>
    <s v="English"/>
    <s v="USA"/>
    <m/>
    <x v="50"/>
  </r>
  <r>
    <x v="507"/>
    <n v="130"/>
    <n v="183875760"/>
    <s v="Action"/>
    <s v="Adventure"/>
    <s v="Crime"/>
    <s v="Drama"/>
    <s v="Mystery"/>
    <s v="Thriller"/>
    <m/>
    <m/>
    <s v="The Fugitive "/>
    <s v="English"/>
    <s v="USA"/>
    <n v="44000000"/>
    <x v="2"/>
  </r>
  <r>
    <x v="811"/>
    <n v="130"/>
    <n v="51185897"/>
    <s v="Action"/>
    <s v="Adventure"/>
    <s v="Thriller"/>
    <m/>
    <m/>
    <m/>
    <m/>
    <m/>
    <s v="The Living Daylights "/>
    <s v="English"/>
    <s v="UK"/>
    <n v="30000000"/>
    <x v="6"/>
  </r>
  <r>
    <x v="486"/>
    <n v="130"/>
    <n v="202007640"/>
    <s v="Action"/>
    <s v="Adventure"/>
    <s v="Fantasy"/>
    <s v="Thriller"/>
    <m/>
    <m/>
    <m/>
    <m/>
    <s v="The Mummy Returns "/>
    <s v="English"/>
    <s v="USA"/>
    <n v="98000000"/>
    <x v="46"/>
  </r>
  <r>
    <x v="826"/>
    <n v="93"/>
    <m/>
    <s v="Drama"/>
    <m/>
    <m/>
    <m/>
    <m/>
    <m/>
    <m/>
    <m/>
    <s v="The Poker House "/>
    <s v="English"/>
    <s v="USA"/>
    <m/>
    <x v="26"/>
  </r>
  <r>
    <x v="827"/>
    <n v="93"/>
    <m/>
    <s v="Action"/>
    <s v="Thriller"/>
    <m/>
    <m/>
    <m/>
    <m/>
    <m/>
    <m/>
    <s v="The Prince "/>
    <s v="English"/>
    <s v="USA"/>
    <n v="18000000"/>
    <x v="56"/>
  </r>
  <r>
    <x v="307"/>
    <n v="130"/>
    <n v="182618434"/>
    <s v="Action"/>
    <s v="Adventure"/>
    <s v="Drama"/>
    <s v="Thriller"/>
    <m/>
    <m/>
    <m/>
    <m/>
    <s v="The Perfect Storm "/>
    <s v="English"/>
    <s v="USA"/>
    <n v="140000000"/>
    <x v="55"/>
  </r>
  <r>
    <x v="601"/>
    <n v="130"/>
    <n v="63600000"/>
    <s v="Action"/>
    <s v="Adventure"/>
    <s v="Thriller"/>
    <m/>
    <m/>
    <m/>
    <m/>
    <m/>
    <s v="Thunderball "/>
    <s v="English"/>
    <s v="UK"/>
    <n v="9000000"/>
    <x v="14"/>
  </r>
  <r>
    <x v="828"/>
    <n v="93"/>
    <n v="5283379"/>
    <s v="Comedy"/>
    <s v="Drama"/>
    <m/>
    <m/>
    <m/>
    <m/>
    <m/>
    <m/>
    <s v="The Skeleton Twins "/>
    <s v="English"/>
    <s v="USA"/>
    <m/>
    <x v="4"/>
  </r>
  <r>
    <x v="144"/>
    <n v="130"/>
    <n v="93417865"/>
    <s v="Action"/>
    <s v="Adventure"/>
    <s v="Family"/>
    <s v="Mystery"/>
    <s v="Sci-Fi"/>
    <m/>
    <m/>
    <m/>
    <s v="Tomorrowland "/>
    <s v="English"/>
    <s v="USA"/>
    <n v="190000000"/>
    <x v="26"/>
  </r>
  <r>
    <x v="829"/>
    <n v="93"/>
    <m/>
    <s v="Comedy"/>
    <s v="Drama"/>
    <m/>
    <m/>
    <m/>
    <m/>
    <m/>
    <m/>
    <s v="The Stewardesses "/>
    <s v="English"/>
    <s v="USA"/>
    <n v="100000"/>
    <x v="43"/>
  </r>
  <r>
    <x v="811"/>
    <n v="131"/>
    <n v="50300000"/>
    <s v="Action"/>
    <s v="Adventure"/>
    <s v="Thriller"/>
    <m/>
    <m/>
    <m/>
    <m/>
    <m/>
    <s v="A View to a Kill "/>
    <s v="English"/>
    <s v="UK"/>
    <n v="30000000"/>
    <x v="46"/>
  </r>
  <r>
    <x v="830"/>
    <n v="93"/>
    <m/>
    <s v="Horror"/>
    <m/>
    <m/>
    <m/>
    <m/>
    <m/>
    <m/>
    <m/>
    <s v="The Veil "/>
    <s v="English"/>
    <s v="USA"/>
    <n v="4000000"/>
    <x v="33"/>
  </r>
  <r>
    <x v="407"/>
    <n v="131"/>
    <n v="65173160"/>
    <s v="Action"/>
    <s v="Adventure"/>
    <s v="Sci-Fi"/>
    <s v="Thriller"/>
    <m/>
    <m/>
    <m/>
    <m/>
    <s v="Battleship "/>
    <s v="English"/>
    <s v="USA"/>
    <n v="209000000"/>
    <x v="19"/>
  </r>
  <r>
    <x v="291"/>
    <n v="131"/>
    <n v="81350242"/>
    <s v="Action"/>
    <s v="Thriller"/>
    <m/>
    <m/>
    <m/>
    <m/>
    <m/>
    <m/>
    <s v="Die Hard "/>
    <s v="English"/>
    <s v="USA"/>
    <n v="28000000"/>
    <x v="7"/>
  </r>
  <r>
    <x v="740"/>
    <n v="131"/>
    <n v="195000874"/>
    <s v="Action"/>
    <s v="Adventure"/>
    <s v="Thriller"/>
    <m/>
    <m/>
    <m/>
    <m/>
    <m/>
    <s v="Mission: Impossible - Rogue Nation "/>
    <s v="English"/>
    <s v="China"/>
    <n v="150000000"/>
    <x v="18"/>
  </r>
  <r>
    <x v="588"/>
    <n v="131"/>
    <n v="173005002"/>
    <s v="Action"/>
    <s v="Adventure"/>
    <s v="Comedy"/>
    <s v="Family"/>
    <s v="Mystery"/>
    <m/>
    <m/>
    <m/>
    <s v="National Treasure "/>
    <s v="English"/>
    <s v="USA"/>
    <n v="100000000"/>
    <x v="24"/>
  </r>
  <r>
    <x v="811"/>
    <n v="131"/>
    <n v="67900000"/>
    <s v="Action"/>
    <s v="Adventure"/>
    <s v="Thriller"/>
    <m/>
    <m/>
    <m/>
    <m/>
    <m/>
    <s v="Octopussy "/>
    <s v="English"/>
    <s v="UK"/>
    <n v="27500000"/>
    <x v="10"/>
  </r>
  <r>
    <x v="831"/>
    <n v="93"/>
    <m/>
    <s v="Action"/>
    <s v="Horror"/>
    <s v="Thriller"/>
    <m/>
    <m/>
    <m/>
    <m/>
    <m/>
    <s v="Unsullied "/>
    <s v="English"/>
    <s v="USA"/>
    <n v="1500000"/>
    <x v="41"/>
  </r>
  <r>
    <x v="713"/>
    <n v="131"/>
    <n v="101785482"/>
    <s v="Action"/>
    <s v="Adventure"/>
    <s v="Sci-Fi"/>
    <m/>
    <m/>
    <m/>
    <m/>
    <m/>
    <s v="Pacific Rim "/>
    <s v="English"/>
    <s v="USA"/>
    <n v="190000000"/>
    <x v="14"/>
  </r>
  <r>
    <x v="832"/>
    <n v="93"/>
    <m/>
    <s v="Action"/>
    <s v="Horror"/>
    <s v="Thriller"/>
    <m/>
    <m/>
    <m/>
    <m/>
    <m/>
    <s v="Wind Walkers "/>
    <s v="English"/>
    <s v="USA"/>
    <n v="2000000"/>
    <x v="57"/>
  </r>
  <r>
    <x v="519"/>
    <n v="131"/>
    <n v="54228104"/>
    <s v="Action"/>
    <s v="Adventure"/>
    <s v="Drama"/>
    <s v="Romance"/>
    <s v="Thriller"/>
    <m/>
    <m/>
    <m/>
    <s v="The Count of Monte Cristo "/>
    <s v="English"/>
    <s v="UK"/>
    <n v="35000000"/>
    <x v="28"/>
  </r>
  <r>
    <x v="833"/>
    <n v="93"/>
    <m/>
    <s v="Action"/>
    <s v="Comedy"/>
    <s v="Horror"/>
    <m/>
    <m/>
    <m/>
    <m/>
    <m/>
    <s v="Zombie Hunter "/>
    <s v="English"/>
    <s v="USA"/>
    <n v="1000000"/>
    <x v="21"/>
  </r>
  <r>
    <x v="834"/>
    <n v="131"/>
    <n v="39292022"/>
    <s v="Action"/>
    <s v="Adventure"/>
    <s v="Thriller"/>
    <m/>
    <m/>
    <m/>
    <m/>
    <m/>
    <s v="The Expendables 3 "/>
    <s v="English"/>
    <s v="USA"/>
    <n v="90000000"/>
    <x v="12"/>
  </r>
  <r>
    <x v="835"/>
    <n v="94"/>
    <m/>
    <s v="Comedy"/>
    <s v="Family"/>
    <m/>
    <m/>
    <m/>
    <m/>
    <m/>
    <m/>
    <s v="A Christmas Story "/>
    <s v="English"/>
    <s v="USA"/>
    <n v="4000000"/>
    <x v="11"/>
  </r>
  <r>
    <x v="631"/>
    <n v="131"/>
    <n v="18208078"/>
    <s v="Action"/>
    <s v="Drama"/>
    <s v="Thriller"/>
    <m/>
    <m/>
    <m/>
    <m/>
    <m/>
    <s v="The Last Castle "/>
    <s v="English"/>
    <s v="USA"/>
    <n v="60000000"/>
    <x v="24"/>
  </r>
  <r>
    <x v="836"/>
    <n v="94"/>
    <m/>
    <s v="Action"/>
    <s v="Crime"/>
    <s v="Drama"/>
    <s v="Thriller"/>
    <m/>
    <m/>
    <m/>
    <m/>
    <s v="American Heist "/>
    <s v="English"/>
    <s v="Canada"/>
    <n v="10000000"/>
    <x v="1"/>
  </r>
  <r>
    <x v="746"/>
    <n v="131"/>
    <n v="73103784"/>
    <s v="Action"/>
    <s v="Drama"/>
    <s v="Thriller"/>
    <m/>
    <m/>
    <m/>
    <m/>
    <m/>
    <s v="White House Down "/>
    <s v="English"/>
    <s v="USA"/>
    <n v="150000000"/>
    <x v="55"/>
  </r>
  <r>
    <x v="398"/>
    <n v="132"/>
    <n v="30306268"/>
    <s v="Action"/>
    <s v="Crime"/>
    <s v="Thriller"/>
    <m/>
    <m/>
    <m/>
    <m/>
    <m/>
    <s v="Assassins "/>
    <s v="English"/>
    <s v="France"/>
    <n v="50000000"/>
    <x v="46"/>
  </r>
  <r>
    <x v="458"/>
    <n v="132"/>
    <n v="209805005"/>
    <s v="Action"/>
    <s v="Crime"/>
    <s v="Thriller"/>
    <m/>
    <m/>
    <m/>
    <m/>
    <m/>
    <s v="Fast Five "/>
    <s v="English"/>
    <s v="USA"/>
    <n v="125000000"/>
    <x v="9"/>
  </r>
  <r>
    <x v="837"/>
    <n v="94"/>
    <m/>
    <s v="Horror"/>
    <m/>
    <m/>
    <m/>
    <m/>
    <m/>
    <m/>
    <m/>
    <s v="Antibirth "/>
    <s v="English"/>
    <s v="USA"/>
    <n v="3500000"/>
    <x v="46"/>
  </r>
  <r>
    <x v="838"/>
    <n v="94"/>
    <m/>
    <s v="Drama"/>
    <m/>
    <m/>
    <m/>
    <m/>
    <m/>
    <m/>
    <m/>
    <s v="Archaeology of a Woman "/>
    <s v="English"/>
    <s v="USA"/>
    <n v="200000"/>
    <x v="11"/>
  </r>
  <r>
    <x v="713"/>
    <n v="132"/>
    <n v="59035104"/>
    <s v="Action"/>
    <s v="Fantasy"/>
    <s v="Horror"/>
    <s v="Sci-Fi"/>
    <m/>
    <m/>
    <m/>
    <m/>
    <s v="Hellboy "/>
    <s v="English"/>
    <s v="USA"/>
    <n v="66000000"/>
    <x v="4"/>
  </r>
  <r>
    <x v="839"/>
    <n v="132"/>
    <n v="73058679"/>
    <s v="Action"/>
    <s v="Adventure"/>
    <s v="Sci-Fi"/>
    <m/>
    <m/>
    <m/>
    <m/>
    <m/>
    <s v="John Carter "/>
    <s v="English"/>
    <s v="USA"/>
    <n v="263700000"/>
    <x v="10"/>
  </r>
  <r>
    <x v="840"/>
    <n v="132"/>
    <n v="43568507"/>
    <s v="Action"/>
    <s v="Crime"/>
    <s v="Drama"/>
    <s v="Thriller"/>
    <m/>
    <m/>
    <m/>
    <m/>
    <s v="Need for Speed "/>
    <s v="English"/>
    <s v="USA"/>
    <n v="66000000"/>
    <x v="26"/>
  </r>
  <r>
    <x v="841"/>
    <n v="132"/>
    <n v="155111815"/>
    <s v="Action"/>
    <s v="Adventure"/>
    <s v="Drama"/>
    <s v="Fantasy"/>
    <m/>
    <m/>
    <m/>
    <m/>
    <s v="Snow White and the Huntsman "/>
    <s v="English"/>
    <s v="USA"/>
    <n v="170000000"/>
    <x v="12"/>
  </r>
  <r>
    <x v="781"/>
    <n v="132"/>
    <n v="228756232"/>
    <s v="Action"/>
    <s v="Adventure"/>
    <s v="Sci-Fi"/>
    <m/>
    <m/>
    <m/>
    <m/>
    <m/>
    <s v="Star Trek Into Darkness "/>
    <s v="English"/>
    <s v="USA"/>
    <n v="190000000"/>
    <x v="2"/>
  </r>
  <r>
    <x v="540"/>
    <n v="132"/>
    <n v="8600000"/>
    <s v="Action"/>
    <s v="Adventure"/>
    <s v="Drama"/>
    <s v="History"/>
    <s v="Romance"/>
    <m/>
    <m/>
    <m/>
    <s v="The Bounty "/>
    <s v="English"/>
    <s v="UK"/>
    <n v="25000000"/>
    <x v="14"/>
  </r>
  <r>
    <x v="267"/>
    <n v="132"/>
    <n v="101530738"/>
    <s v="Action"/>
    <s v="Crime"/>
    <s v="Thriller"/>
    <m/>
    <m/>
    <m/>
    <m/>
    <m/>
    <s v="The Equalizer "/>
    <s v="English"/>
    <s v="USA"/>
    <n v="55000000"/>
    <x v="5"/>
  </r>
  <r>
    <x v="842"/>
    <n v="132"/>
    <n v="10166502"/>
    <s v="Action"/>
    <s v="Drama"/>
    <s v="War"/>
    <m/>
    <m/>
    <m/>
    <m/>
    <m/>
    <s v="The Great Raid "/>
    <s v="Filipino"/>
    <s v="USA"/>
    <n v="80000000"/>
    <x v="6"/>
  </r>
  <r>
    <x v="788"/>
    <n v="132"/>
    <n v="56876365"/>
    <s v="Action"/>
    <s v="Adventure"/>
    <m/>
    <m/>
    <m/>
    <m/>
    <m/>
    <m/>
    <s v="The Man in the Iron Mask "/>
    <s v="English"/>
    <s v="USA"/>
    <n v="35000000"/>
    <x v="55"/>
  </r>
  <r>
    <x v="843"/>
    <n v="94"/>
    <m/>
    <s v="Action"/>
    <s v="Adventure"/>
    <s v="Crime"/>
    <s v="Drama"/>
    <m/>
    <m/>
    <m/>
    <m/>
    <s v="Chicago Overcoat "/>
    <s v="English"/>
    <s v="USA"/>
    <n v="3000000"/>
    <x v="3"/>
  </r>
  <r>
    <x v="668"/>
    <n v="132"/>
    <n v="81687587"/>
    <s v="Action"/>
    <s v="Sci-Fi"/>
    <s v="Thriller"/>
    <m/>
    <m/>
    <m/>
    <m/>
    <m/>
    <s v="The Scorch Trials "/>
    <s v="English"/>
    <s v="USA"/>
    <n v="61000000"/>
    <x v="55"/>
  </r>
  <r>
    <x v="335"/>
    <n v="132"/>
    <n v="70496802"/>
    <s v="Action"/>
    <s v="Drama"/>
    <s v="Thriller"/>
    <m/>
    <m/>
    <m/>
    <m/>
    <m/>
    <s v="V for Vendetta "/>
    <s v="English"/>
    <s v="USA"/>
    <n v="54000000"/>
    <x v="7"/>
  </r>
  <r>
    <x v="844"/>
    <n v="94"/>
    <m/>
    <s v="Crime"/>
    <s v="Drama"/>
    <s v="Thriller"/>
    <m/>
    <m/>
    <m/>
    <m/>
    <m/>
    <s v="Criminal Activities "/>
    <s v="English"/>
    <s v="USA"/>
    <n v="7000000"/>
    <x v="27"/>
  </r>
  <r>
    <x v="845"/>
    <n v="94"/>
    <m/>
    <s v="Drama"/>
    <s v="Romance"/>
    <m/>
    <m/>
    <m/>
    <m/>
    <m/>
    <m/>
    <s v="Days of Heaven "/>
    <s v="English"/>
    <s v="USA"/>
    <n v="3000000"/>
    <x v="58"/>
  </r>
  <r>
    <x v="714"/>
    <n v="132"/>
    <n v="146405371"/>
    <s v="Action"/>
    <s v="Adventure"/>
    <s v="Sci-Fi"/>
    <m/>
    <m/>
    <m/>
    <m/>
    <m/>
    <s v="X-Men: First Class "/>
    <s v="English"/>
    <s v="USA"/>
    <n v="160000000"/>
    <x v="2"/>
  </r>
  <r>
    <x v="372"/>
    <n v="132"/>
    <n v="141204016"/>
    <s v="Action"/>
    <s v="Adventure"/>
    <s v="Thriller"/>
    <m/>
    <m/>
    <m/>
    <m/>
    <m/>
    <s v="xXx "/>
    <s v="English"/>
    <s v="USA"/>
    <n v="70000000"/>
    <x v="27"/>
  </r>
  <r>
    <x v="592"/>
    <n v="133"/>
    <n v="350123553"/>
    <s v="Action"/>
    <s v="Biography"/>
    <s v="Drama"/>
    <s v="History"/>
    <s v="Thriller"/>
    <s v="War"/>
    <m/>
    <m/>
    <s v="American Sniper "/>
    <s v="English"/>
    <s v="USA"/>
    <n v="58800000"/>
    <x v="9"/>
  </r>
  <r>
    <x v="717"/>
    <n v="133"/>
    <n v="7097125"/>
    <s v="Action"/>
    <s v="Crime"/>
    <s v="Drama"/>
    <s v="Mystery"/>
    <s v="Thriller"/>
    <m/>
    <m/>
    <m/>
    <s v="Blackhat "/>
    <s v="English"/>
    <s v="USA"/>
    <n v="70000000"/>
    <x v="53"/>
  </r>
  <r>
    <x v="846"/>
    <n v="94"/>
    <n v="110197"/>
    <s v="Drama"/>
    <s v="Thriller"/>
    <m/>
    <m/>
    <m/>
    <m/>
    <m/>
    <m/>
    <s v="Dogtooth "/>
    <s v="Greek"/>
    <s v="Greece"/>
    <m/>
    <x v="9"/>
  </r>
  <r>
    <x v="791"/>
    <n v="94"/>
    <m/>
    <s v="Drama"/>
    <s v="Thriller"/>
    <m/>
    <m/>
    <m/>
    <m/>
    <m/>
    <m/>
    <s v="Dying of the Light "/>
    <s v="English"/>
    <s v="Bahamas"/>
    <n v="5000000"/>
    <x v="45"/>
  </r>
  <r>
    <x v="847"/>
    <n v="94"/>
    <m/>
    <s v="Action"/>
    <s v="Romance"/>
    <s v="Sport"/>
    <m/>
    <m/>
    <m/>
    <m/>
    <m/>
    <s v="Fight to the Finish "/>
    <s v="English"/>
    <s v="USA"/>
    <n v="150000"/>
    <x v="43"/>
  </r>
  <r>
    <x v="396"/>
    <n v="133"/>
    <n v="160201106"/>
    <s v="Action"/>
    <s v="Adventure"/>
    <s v="Thriller"/>
    <m/>
    <m/>
    <m/>
    <m/>
    <m/>
    <s v="Die Another Day "/>
    <s v="English"/>
    <s v="UK"/>
    <n v="142000000"/>
    <x v="12"/>
  </r>
  <r>
    <x v="848"/>
    <n v="94"/>
    <n v="4417124"/>
    <s v="Documentary"/>
    <m/>
    <m/>
    <m/>
    <m/>
    <m/>
    <m/>
    <m/>
    <s v="Food, Inc. "/>
    <s v="English"/>
    <s v="USA"/>
    <m/>
    <x v="13"/>
  </r>
  <r>
    <x v="849"/>
    <n v="94"/>
    <n v="140987"/>
    <s v="Drama"/>
    <m/>
    <m/>
    <m/>
    <m/>
    <m/>
    <m/>
    <m/>
    <s v="Free Style "/>
    <s v="English"/>
    <s v="Canada"/>
    <m/>
    <x v="42"/>
  </r>
  <r>
    <x v="850"/>
    <n v="94"/>
    <m/>
    <s v="Drama"/>
    <s v="Family"/>
    <s v="Music"/>
    <m/>
    <m/>
    <m/>
    <m/>
    <m/>
    <s v="Freedom "/>
    <s v="English"/>
    <s v="USA"/>
    <n v="14500000"/>
    <x v="3"/>
  </r>
  <r>
    <x v="851"/>
    <n v="94"/>
    <m/>
    <s v="Comedy"/>
    <s v="Horror"/>
    <s v="Sci-Fi"/>
    <s v="Thriller"/>
    <m/>
    <m/>
    <m/>
    <m/>
    <s v="Grabbers "/>
    <s v="English"/>
    <s v="UK"/>
    <n v="4000000"/>
    <x v="46"/>
  </r>
  <r>
    <x v="709"/>
    <n v="133"/>
    <n v="68750000"/>
    <s v="Action"/>
    <s v="Adventure"/>
    <s v="Thriller"/>
    <m/>
    <m/>
    <m/>
    <m/>
    <m/>
    <s v="Executive Decision "/>
    <s v="English"/>
    <s v="USA"/>
    <n v="55000000"/>
    <x v="55"/>
  </r>
  <r>
    <x v="811"/>
    <n v="133"/>
    <n v="34667015"/>
    <s v="Action"/>
    <s v="Adventure"/>
    <s v="Thriller"/>
    <m/>
    <m/>
    <m/>
    <m/>
    <m/>
    <s v="Licence to Kill "/>
    <s v="English"/>
    <s v="UK"/>
    <n v="32000000"/>
    <x v="10"/>
  </r>
  <r>
    <x v="412"/>
    <n v="94"/>
    <m/>
    <s v="Comedy"/>
    <m/>
    <m/>
    <m/>
    <m/>
    <m/>
    <m/>
    <m/>
    <s v="High Anxiety "/>
    <s v="English"/>
    <s v="USA"/>
    <n v="3400000"/>
    <x v="6"/>
  </r>
  <r>
    <x v="144"/>
    <n v="133"/>
    <n v="209364921"/>
    <s v="Action"/>
    <s v="Adventure"/>
    <s v="Thriller"/>
    <m/>
    <m/>
    <m/>
    <m/>
    <m/>
    <s v="Mission: Impossible - Ghost Protocol "/>
    <s v="English"/>
    <s v="USA"/>
    <n v="145000000"/>
    <x v="18"/>
  </r>
  <r>
    <x v="852"/>
    <n v="133"/>
    <n v="33200000"/>
    <s v="Action"/>
    <s v="Crime"/>
    <s v="Drama"/>
    <s v="Western"/>
    <m/>
    <m/>
    <m/>
    <m/>
    <s v="Silverado "/>
    <s v="English"/>
    <s v="USA"/>
    <n v="26000000"/>
    <x v="5"/>
  </r>
  <r>
    <x v="427"/>
    <n v="133"/>
    <n v="51483949"/>
    <s v="Action"/>
    <s v="Fantasy"/>
    <s v="Thriller"/>
    <m/>
    <m/>
    <m/>
    <m/>
    <m/>
    <s v="Underworld "/>
    <s v="English"/>
    <s v="UK"/>
    <n v="22000000"/>
    <x v="14"/>
  </r>
  <r>
    <x v="853"/>
    <n v="134"/>
    <n v="37600435"/>
    <s v="Action"/>
    <s v="Adventure"/>
    <s v="Romance"/>
    <s v="Thriller"/>
    <m/>
    <m/>
    <m/>
    <m/>
    <s v="First Knight "/>
    <s v="English"/>
    <s v="USA"/>
    <n v="55000000"/>
    <x v="19"/>
  </r>
  <r>
    <x v="582"/>
    <n v="134"/>
    <n v="85707116"/>
    <s v="Action"/>
    <s v="Drama"/>
    <s v="War"/>
    <m/>
    <m/>
    <m/>
    <m/>
    <m/>
    <s v="Fury "/>
    <s v="English"/>
    <s v="USA"/>
    <n v="68000000"/>
    <x v="16"/>
  </r>
  <r>
    <x v="854"/>
    <n v="94"/>
    <n v="7070459"/>
    <s v="Drama"/>
    <m/>
    <m/>
    <m/>
    <m/>
    <m/>
    <m/>
    <m/>
    <s v="How She Move "/>
    <s v="English"/>
    <s v="Canada"/>
    <m/>
    <x v="51"/>
  </r>
  <r>
    <x v="855"/>
    <n v="94"/>
    <n v="12550242"/>
    <s v="Comedy"/>
    <s v="Drama"/>
    <s v="Romance"/>
    <m/>
    <m/>
    <m/>
    <m/>
    <m/>
    <s v="I Think I Love My Wife "/>
    <s v="English"/>
    <s v="USA"/>
    <m/>
    <x v="41"/>
  </r>
  <r>
    <x v="856"/>
    <n v="134"/>
    <n v="309125409"/>
    <s v="Action"/>
    <s v="Adventure"/>
    <s v="Fantasy"/>
    <s v="Sci-Fi"/>
    <m/>
    <m/>
    <m/>
    <m/>
    <s v="Star Wars: Episode VI - Return of the Jedi "/>
    <s v="English"/>
    <s v="USA"/>
    <n v="32500000"/>
    <x v="15"/>
  </r>
  <r>
    <x v="857"/>
    <n v="134"/>
    <n v="15681020"/>
    <s v="Action"/>
    <s v="Adventure"/>
    <s v="Family"/>
    <s v="Sci-Fi"/>
    <m/>
    <m/>
    <m/>
    <m/>
    <s v="Superman IV: The Quest for Peace "/>
    <s v="English"/>
    <s v="UK"/>
    <n v="17000000"/>
    <x v="57"/>
  </r>
  <r>
    <x v="858"/>
    <n v="94"/>
    <m/>
    <s v="Action"/>
    <s v="Horror"/>
    <s v="Thriller"/>
    <m/>
    <m/>
    <m/>
    <m/>
    <m/>
    <s v="Into the Grizzly Maze "/>
    <s v="English"/>
    <s v="USA"/>
    <n v="10000000"/>
    <x v="35"/>
  </r>
  <r>
    <x v="816"/>
    <n v="134"/>
    <n v="57637485"/>
    <s v="Action"/>
    <s v="Adventure"/>
    <s v="Sci-Fi"/>
    <s v="Thriller"/>
    <m/>
    <m/>
    <m/>
    <m/>
    <s v="The Chronicles of Riddick "/>
    <s v="English"/>
    <s v="USA"/>
    <n v="105000000"/>
    <x v="6"/>
  </r>
  <r>
    <x v="257"/>
    <n v="134"/>
    <n v="56505065"/>
    <s v="Action"/>
    <s v="Biography"/>
    <s v="Drama"/>
    <s v="History"/>
    <s v="Romance"/>
    <s v="Western"/>
    <m/>
    <m/>
    <s v="Tombstone "/>
    <s v="English"/>
    <s v="USA"/>
    <n v="25000000"/>
    <x v="2"/>
  </r>
  <r>
    <x v="463"/>
    <n v="134"/>
    <n v="214948780"/>
    <s v="Action"/>
    <s v="Adventure"/>
    <s v="Fantasy"/>
    <s v="Sci-Fi"/>
    <s v="Thriller"/>
    <m/>
    <m/>
    <m/>
    <s v="X-Men 2 "/>
    <s v="English"/>
    <s v="Canada"/>
    <n v="110000000"/>
    <x v="20"/>
  </r>
  <r>
    <x v="859"/>
    <n v="94"/>
    <n v="508867"/>
    <s v="Drama"/>
    <s v="Sport"/>
    <m/>
    <m/>
    <m/>
    <m/>
    <m/>
    <m/>
    <s v="Madison "/>
    <s v="English"/>
    <s v="USA"/>
    <m/>
    <x v="26"/>
  </r>
  <r>
    <x v="860"/>
    <n v="94"/>
    <m/>
    <s v="Horror"/>
    <m/>
    <m/>
    <m/>
    <m/>
    <m/>
    <m/>
    <m/>
    <s v="Midnight Cabaret "/>
    <s v="English"/>
    <s v="USA"/>
    <m/>
    <x v="40"/>
  </r>
  <r>
    <x v="398"/>
    <n v="135"/>
    <n v="76081498"/>
    <s v="Action"/>
    <s v="Crime"/>
    <s v="Mystery"/>
    <s v="Romance"/>
    <s v="Thriller"/>
    <m/>
    <m/>
    <m/>
    <s v="Conspiracy Theory "/>
    <s v="English"/>
    <s v="USA"/>
    <n v="75000000"/>
    <x v="6"/>
  </r>
  <r>
    <x v="719"/>
    <n v="135"/>
    <n v="32598931"/>
    <s v="Action"/>
    <s v="Drama"/>
    <s v="Thriller"/>
    <m/>
    <m/>
    <m/>
    <m/>
    <m/>
    <s v="Proof of Life "/>
    <s v="English"/>
    <s v="USA"/>
    <n v="65000000"/>
    <x v="3"/>
  </r>
  <r>
    <x v="812"/>
    <n v="135"/>
    <n v="43929341"/>
    <s v="Action"/>
    <s v="Family"/>
    <s v="Sport"/>
    <m/>
    <m/>
    <m/>
    <m/>
    <m/>
    <s v="Speed Racer "/>
    <s v="English"/>
    <s v="USA"/>
    <n v="120000000"/>
    <x v="12"/>
  </r>
  <r>
    <x v="529"/>
    <n v="135"/>
    <n v="373377893"/>
    <s v="Action"/>
    <s v="Adventure"/>
    <s v="Fantasy"/>
    <s v="Romance"/>
    <m/>
    <m/>
    <m/>
    <m/>
    <s v="Spider-Man 2 "/>
    <s v="English"/>
    <s v="USA"/>
    <n v="200000000"/>
    <x v="9"/>
  </r>
  <r>
    <x v="861"/>
    <n v="94"/>
    <m/>
    <s v="Drama"/>
    <s v="Family"/>
    <m/>
    <m/>
    <m/>
    <m/>
    <m/>
    <m/>
    <s v="Mooz-Lum "/>
    <s v="English"/>
    <s v="USA"/>
    <m/>
    <x v="6"/>
  </r>
  <r>
    <x v="862"/>
    <n v="135"/>
    <n v="113165635"/>
    <s v="Action"/>
    <s v="Adventure"/>
    <s v="Thriller"/>
    <m/>
    <m/>
    <m/>
    <m/>
    <m/>
    <s v="The Bourne Legacy "/>
    <s v="English"/>
    <s v="USA"/>
    <n v="125000000"/>
    <x v="6"/>
  </r>
  <r>
    <x v="220"/>
    <n v="135"/>
    <n v="31111260"/>
    <s v="Action"/>
    <s v="Adventure"/>
    <s v="Sci-Fi"/>
    <s v="Thriller"/>
    <m/>
    <m/>
    <m/>
    <m/>
    <s v="The Core "/>
    <s v="English"/>
    <s v="USA"/>
    <n v="60000000"/>
    <x v="53"/>
  </r>
  <r>
    <x v="527"/>
    <n v="135"/>
    <n v="128486"/>
    <s v="Action"/>
    <s v="Adventure"/>
    <s v="Comedy"/>
    <s v="Western"/>
    <m/>
    <m/>
    <m/>
    <m/>
    <s v="The Good, the Bad, the Weird "/>
    <s v="Korean"/>
    <s v="South Korea"/>
    <n v="10000000"/>
    <x v="9"/>
  </r>
  <r>
    <x v="291"/>
    <n v="135"/>
    <n v="122012643"/>
    <s v="Action"/>
    <s v="Adventure"/>
    <s v="Thriller"/>
    <m/>
    <m/>
    <m/>
    <m/>
    <m/>
    <s v="The Hunt for Red October "/>
    <s v="English"/>
    <s v="USA"/>
    <n v="30000000"/>
    <x v="16"/>
  </r>
  <r>
    <x v="90"/>
    <n v="135"/>
    <n v="134518390"/>
    <s v="Action"/>
    <s v="Adventure"/>
    <s v="Sci-Fi"/>
    <m/>
    <m/>
    <m/>
    <m/>
    <m/>
    <s v="The Incredible Hulk "/>
    <s v="English"/>
    <s v="USA"/>
    <n v="150000000"/>
    <x v="4"/>
  </r>
  <r>
    <x v="863"/>
    <n v="94"/>
    <m/>
    <s v="Drama"/>
    <m/>
    <m/>
    <m/>
    <m/>
    <m/>
    <m/>
    <m/>
    <s v="Out of the Blue "/>
    <s v="English"/>
    <s v="Canada"/>
    <n v="2200000"/>
    <x v="5"/>
  </r>
  <r>
    <x v="864"/>
    <n v="136"/>
    <n v="259746958"/>
    <s v="Action"/>
    <s v="Adventure"/>
    <s v="Sci-Fi"/>
    <m/>
    <m/>
    <m/>
    <m/>
    <m/>
    <s v="Captain America: The Winter Soldier "/>
    <s v="English"/>
    <s v="USA"/>
    <n v="170000000"/>
    <x v="2"/>
  </r>
  <r>
    <x v="592"/>
    <n v="136"/>
    <n v="46700000"/>
    <s v="Action"/>
    <s v="Adventure"/>
    <s v="Thriller"/>
    <m/>
    <m/>
    <m/>
    <m/>
    <m/>
    <s v="Firefox "/>
    <s v="English"/>
    <s v="USA"/>
    <n v="21000000"/>
    <x v="19"/>
  </r>
  <r>
    <x v="169"/>
    <n v="136"/>
    <n v="67286731"/>
    <s v="Action"/>
    <s v="Adventure"/>
    <s v="Western"/>
    <m/>
    <m/>
    <m/>
    <m/>
    <m/>
    <s v="Hidalgo "/>
    <s v="English"/>
    <s v="USA"/>
    <n v="100000000"/>
    <x v="6"/>
  </r>
  <r>
    <x v="865"/>
    <n v="136"/>
    <n v="241063875"/>
    <s v="Action"/>
    <s v="Adventure"/>
    <s v="Fantasy"/>
    <m/>
    <m/>
    <m/>
    <m/>
    <m/>
    <s v="Pirates of the Caribbean: On Stranger Tides "/>
    <s v="English"/>
    <s v="USA"/>
    <n v="250000000"/>
    <x v="6"/>
  </r>
  <r>
    <x v="794"/>
    <n v="136"/>
    <n v="474544677"/>
    <s v="Action"/>
    <s v="Adventure"/>
    <s v="Fantasy"/>
    <s v="Sci-Fi"/>
    <m/>
    <m/>
    <m/>
    <m/>
    <s v="Star Wars: Episode I - The Phantom Menace "/>
    <s v="English"/>
    <s v="USA"/>
    <n v="115000000"/>
    <x v="26"/>
  </r>
  <r>
    <x v="725"/>
    <n v="136"/>
    <n v="35799026"/>
    <s v="Action"/>
    <s v="Adventure"/>
    <s v="Romance"/>
    <s v="Sci-Fi"/>
    <s v="Thriller"/>
    <m/>
    <m/>
    <m/>
    <s v="The Island "/>
    <s v="English"/>
    <s v="USA"/>
    <n v="126000000"/>
    <x v="24"/>
  </r>
  <r>
    <x v="774"/>
    <n v="136"/>
    <n v="93771072"/>
    <s v="Action"/>
    <s v="Adventure"/>
    <s v="Comedy"/>
    <s v="Romance"/>
    <s v="Thriller"/>
    <s v="Western"/>
    <m/>
    <m/>
    <s v="The Mask of Zorro "/>
    <s v="English"/>
    <s v="USA"/>
    <n v="65000000"/>
    <x v="6"/>
  </r>
  <r>
    <x v="812"/>
    <n v="136"/>
    <n v="171383253"/>
    <s v="Action"/>
    <s v="Sci-Fi"/>
    <m/>
    <m/>
    <m/>
    <m/>
    <m/>
    <m/>
    <s v="The Matrix "/>
    <s v="English"/>
    <s v="USA"/>
    <n v="63000000"/>
    <x v="22"/>
  </r>
  <r>
    <x v="725"/>
    <n v="136"/>
    <n v="134006721"/>
    <s v="Action"/>
    <s v="Adventure"/>
    <s v="Thriller"/>
    <m/>
    <m/>
    <m/>
    <m/>
    <m/>
    <s v="The Rock "/>
    <s v="English"/>
    <s v="USA"/>
    <n v="75000000"/>
    <x v="18"/>
  </r>
  <r>
    <x v="475"/>
    <n v="137"/>
    <n v="10161099"/>
    <s v="Action"/>
    <s v="Biography"/>
    <s v="Drama"/>
    <s v="History"/>
    <s v="Romance"/>
    <s v="War"/>
    <m/>
    <m/>
    <s v="Henry V "/>
    <s v="English"/>
    <s v="UK"/>
    <n v="9000000"/>
    <x v="28"/>
  </r>
  <r>
    <x v="643"/>
    <n v="137"/>
    <n v="66207920"/>
    <s v="Action"/>
    <s v="Crime"/>
    <s v="Drama"/>
    <s v="Thriller"/>
    <m/>
    <m/>
    <m/>
    <m/>
    <s v="Kill Bill: Vol. 2 "/>
    <s v="English"/>
    <s v="USA"/>
    <n v="30000000"/>
    <x v="58"/>
  </r>
  <r>
    <x v="537"/>
    <n v="138"/>
    <n v="112225777"/>
    <s v="Action"/>
    <s v="Crime"/>
    <s v="Sci-Fi"/>
    <s v="Thriller"/>
    <m/>
    <m/>
    <m/>
    <m/>
    <s v="Face/Off "/>
    <s v="English"/>
    <s v="USA"/>
    <n v="80000000"/>
    <x v="9"/>
  </r>
  <r>
    <x v="866"/>
    <n v="94"/>
    <n v="69582"/>
    <s v="Comedy"/>
    <m/>
    <m/>
    <m/>
    <m/>
    <m/>
    <m/>
    <m/>
    <s v="Stiff Upper Lips "/>
    <s v="English"/>
    <s v="UK"/>
    <m/>
    <x v="55"/>
  </r>
  <r>
    <x v="867"/>
    <n v="94"/>
    <m/>
    <s v="Horror"/>
    <s v="Sci-Fi"/>
    <s v="Thriller"/>
    <m/>
    <m/>
    <m/>
    <m/>
    <m/>
    <s v="Super Hybrid "/>
    <s v="English"/>
    <s v="USA"/>
    <n v="13000000"/>
    <x v="36"/>
  </r>
  <r>
    <x v="868"/>
    <n v="94"/>
    <n v="347578"/>
    <s v="Comedy"/>
    <s v="Fantasy"/>
    <s v="Horror"/>
    <s v="Thriller"/>
    <m/>
    <m/>
    <m/>
    <m/>
    <s v="Teeth "/>
    <s v="English"/>
    <s v="USA"/>
    <m/>
    <x v="53"/>
  </r>
  <r>
    <x v="744"/>
    <n v="138"/>
    <n v="132122995"/>
    <s v="Action"/>
    <s v="Sci-Fi"/>
    <m/>
    <m/>
    <m/>
    <m/>
    <m/>
    <m/>
    <s v="Hulk "/>
    <s v="English"/>
    <s v="USA"/>
    <n v="137000000"/>
    <x v="50"/>
  </r>
  <r>
    <x v="869"/>
    <n v="138"/>
    <n v="93926386"/>
    <s v="Action"/>
    <s v="Adventure"/>
    <s v="Drama"/>
    <s v="History"/>
    <s v="War"/>
    <m/>
    <m/>
    <m/>
    <s v="Master and Commander: The Far Side of the World "/>
    <s v="English"/>
    <s v="USA"/>
    <n v="150000000"/>
    <x v="18"/>
  </r>
  <r>
    <x v="870"/>
    <n v="138"/>
    <n v="101160529"/>
    <s v="Action"/>
    <s v="Adventure"/>
    <s v="Drama"/>
    <m/>
    <m/>
    <m/>
    <m/>
    <m/>
    <s v="Noah "/>
    <s v="English"/>
    <s v="USA"/>
    <n v="125000000"/>
    <x v="27"/>
  </r>
  <r>
    <x v="871"/>
    <n v="138"/>
    <n v="10269307"/>
    <s v="Action"/>
    <s v="Crime"/>
    <s v="Thriller"/>
    <m/>
    <m/>
    <m/>
    <m/>
    <m/>
    <s v="The Boondock Saints II: All Saints Day "/>
    <s v="English"/>
    <s v="USA"/>
    <n v="8000000"/>
    <x v="46"/>
  </r>
  <r>
    <x v="812"/>
    <n v="138"/>
    <n v="281492479"/>
    <s v="Action"/>
    <s v="Sci-Fi"/>
    <m/>
    <m/>
    <m/>
    <m/>
    <m/>
    <m/>
    <s v="The Matrix Reloaded "/>
    <s v="English"/>
    <s v="USA"/>
    <n v="150000000"/>
    <x v="5"/>
  </r>
  <r>
    <x v="715"/>
    <n v="138"/>
    <n v="132550960"/>
    <s v="Action"/>
    <s v="Adventure"/>
    <s v="Sci-Fi"/>
    <s v="Thriller"/>
    <m/>
    <m/>
    <m/>
    <m/>
    <s v="The Wolverine "/>
    <s v="English"/>
    <s v="USA"/>
    <n v="120000000"/>
    <x v="6"/>
  </r>
  <r>
    <x v="872"/>
    <n v="139"/>
    <n v="50859889"/>
    <s v="Action"/>
    <s v="Adventure"/>
    <s v="Drama"/>
    <s v="Thriller"/>
    <m/>
    <m/>
    <m/>
    <m/>
    <s v="Apocalypto "/>
    <s v="Maya"/>
    <s v="USA"/>
    <n v="40000000"/>
    <x v="2"/>
  </r>
  <r>
    <x v="873"/>
    <n v="139"/>
    <n v="20389967"/>
    <s v="Action"/>
    <s v="Biography"/>
    <s v="Drama"/>
    <s v="History"/>
    <s v="War"/>
    <m/>
    <m/>
    <m/>
    <s v="Free State of Jones "/>
    <s v="English"/>
    <s v="USA"/>
    <n v="50000000"/>
    <x v="6"/>
  </r>
  <r>
    <x v="320"/>
    <n v="140"/>
    <n v="111544445"/>
    <s v="Action"/>
    <s v="Crime"/>
    <s v="Drama"/>
    <s v="Mystery"/>
    <s v="Thriller"/>
    <m/>
    <m/>
    <m/>
    <s v="Enemy of the State "/>
    <s v="English"/>
    <s v="USA"/>
    <n v="90000000"/>
    <x v="9"/>
  </r>
  <r>
    <x v="874"/>
    <n v="94"/>
    <n v="137945"/>
    <s v="Comedy"/>
    <s v="Drama"/>
    <s v="Musical"/>
    <s v="Romance"/>
    <m/>
    <m/>
    <m/>
    <m/>
    <s v="The Last Five Years "/>
    <s v="English"/>
    <s v="USA"/>
    <m/>
    <x v="19"/>
  </r>
  <r>
    <x v="875"/>
    <n v="140"/>
    <n v="13082288"/>
    <s v="Action"/>
    <s v="Adventure"/>
    <s v="Drama"/>
    <s v="History"/>
    <s v="Romance"/>
    <s v="War"/>
    <m/>
    <m/>
    <s v="Flyboys "/>
    <s v="English"/>
    <s v="UK"/>
    <n v="60000000"/>
    <x v="10"/>
  </r>
  <r>
    <x v="641"/>
    <n v="140"/>
    <n v="350034110"/>
    <s v="Action"/>
    <s v="Crime"/>
    <s v="Thriller"/>
    <m/>
    <m/>
    <m/>
    <m/>
    <m/>
    <s v="Furious 7 "/>
    <s v="English"/>
    <s v="USA"/>
    <n v="190000000"/>
    <x v="5"/>
  </r>
  <r>
    <x v="794"/>
    <n v="140"/>
    <n v="380262555"/>
    <s v="Action"/>
    <s v="Adventure"/>
    <s v="Fantasy"/>
    <s v="Sci-Fi"/>
    <m/>
    <m/>
    <m/>
    <m/>
    <s v="Star Wars: Episode III - Revenge of the Sith "/>
    <s v="English"/>
    <s v="USA"/>
    <n v="113000000"/>
    <x v="16"/>
  </r>
  <r>
    <x v="553"/>
    <n v="140"/>
    <n v="44484065"/>
    <s v="Action"/>
    <s v="Crime"/>
    <s v="Drama"/>
    <s v="Mystery"/>
    <s v="Thriller"/>
    <m/>
    <m/>
    <m/>
    <s v="The Negotiator "/>
    <s v="English"/>
    <s v="Germany"/>
    <n v="50000000"/>
    <x v="9"/>
  </r>
  <r>
    <x v="876"/>
    <n v="140"/>
    <n v="33682273"/>
    <s v="Action"/>
    <s v="Crime"/>
    <s v="Drama"/>
    <s v="Thriller"/>
    <m/>
    <m/>
    <m/>
    <m/>
    <s v="The Punisher "/>
    <s v="English"/>
    <s v="USA"/>
    <n v="33000000"/>
    <x v="26"/>
  </r>
  <r>
    <x v="877"/>
    <n v="94"/>
    <m/>
    <s v="Crime"/>
    <s v="Drama"/>
    <s v="Romance"/>
    <m/>
    <m/>
    <m/>
    <m/>
    <m/>
    <s v="The Mudge Boy "/>
    <s v="English"/>
    <s v="USA"/>
    <n v="800000"/>
    <x v="5"/>
  </r>
  <r>
    <x v="307"/>
    <n v="94"/>
    <m/>
    <s v="Adventure"/>
    <s v="Drama"/>
    <s v="Family"/>
    <s v="Fantasy"/>
    <m/>
    <m/>
    <m/>
    <m/>
    <s v="The NeverEnding Story "/>
    <s v="English"/>
    <s v="West Germany"/>
    <n v="27000000"/>
    <x v="18"/>
  </r>
  <r>
    <x v="608"/>
    <n v="94"/>
    <m/>
    <s v="Drama"/>
    <m/>
    <m/>
    <m/>
    <m/>
    <m/>
    <m/>
    <m/>
    <s v="The Party's Over "/>
    <s v="English"/>
    <s v="UK"/>
    <m/>
    <x v="9"/>
  </r>
  <r>
    <x v="878"/>
    <n v="94"/>
    <m/>
    <s v="Adventure"/>
    <s v="Biography"/>
    <s v="Drama"/>
    <s v="Romance"/>
    <m/>
    <m/>
    <m/>
    <m/>
    <s v="The Perfect Wave "/>
    <s v="English"/>
    <s v="South Africa"/>
    <n v="4000000"/>
    <x v="33"/>
  </r>
  <r>
    <x v="879"/>
    <n v="94"/>
    <m/>
    <s v="Drama"/>
    <s v="Thriller"/>
    <m/>
    <m/>
    <m/>
    <m/>
    <m/>
    <m/>
    <s v="The Pet "/>
    <s v="English"/>
    <s v="USA"/>
    <n v="1000000"/>
    <x v="36"/>
  </r>
  <r>
    <x v="737"/>
    <n v="141"/>
    <n v="458991599"/>
    <s v="Action"/>
    <s v="Adventure"/>
    <s v="Sci-Fi"/>
    <m/>
    <m/>
    <m/>
    <m/>
    <m/>
    <s v="Avengers: Age of Ultron "/>
    <s v="English"/>
    <s v="USA"/>
    <n v="250000000"/>
    <x v="20"/>
  </r>
  <r>
    <x v="880"/>
    <n v="94"/>
    <m/>
    <s v="Horror"/>
    <s v="Thriller"/>
    <m/>
    <m/>
    <m/>
    <m/>
    <m/>
    <m/>
    <s v="The Reef "/>
    <s v="English"/>
    <s v="Australia"/>
    <m/>
    <x v="27"/>
  </r>
  <r>
    <x v="392"/>
    <n v="141"/>
    <n v="122012710"/>
    <s v="Action"/>
    <s v="Crime"/>
    <s v="Drama"/>
    <s v="Thriller"/>
    <m/>
    <m/>
    <m/>
    <m/>
    <s v="Clear and Present Danger "/>
    <s v="English"/>
    <s v="USA"/>
    <n v="62000000"/>
    <x v="24"/>
  </r>
  <r>
    <x v="531"/>
    <n v="141"/>
    <n v="146282411"/>
    <s v="Action"/>
    <s v="Comedy"/>
    <s v="Thriller"/>
    <m/>
    <m/>
    <m/>
    <m/>
    <m/>
    <s v="True Lies "/>
    <s v="English"/>
    <s v="USA"/>
    <n v="115000000"/>
    <x v="5"/>
  </r>
  <r>
    <x v="881"/>
    <n v="142"/>
    <n v="22800000"/>
    <s v="Action"/>
    <s v="Adventure"/>
    <s v="Thriller"/>
    <m/>
    <m/>
    <m/>
    <m/>
    <m/>
    <s v="On Her Majesty's Secret Service "/>
    <s v="English"/>
    <s v="UK"/>
    <n v="7000000"/>
    <x v="4"/>
  </r>
  <r>
    <x v="882"/>
    <n v="94"/>
    <m/>
    <s v="Horror"/>
    <s v="Thriller"/>
    <m/>
    <m/>
    <m/>
    <m/>
    <m/>
    <m/>
    <s v="Train "/>
    <s v="English"/>
    <s v="USA"/>
    <m/>
    <x v="47"/>
  </r>
  <r>
    <x v="794"/>
    <n v="142"/>
    <n v="310675583"/>
    <s v="Action"/>
    <s v="Adventure"/>
    <s v="Fantasy"/>
    <s v="Sci-Fi"/>
    <m/>
    <m/>
    <m/>
    <m/>
    <s v="Star Wars: Episode II - Attack of the Clones "/>
    <s v="English"/>
    <s v="USA"/>
    <n v="115000000"/>
    <x v="6"/>
  </r>
  <r>
    <x v="883"/>
    <n v="94"/>
    <n v="9016377"/>
    <s v="Comedy"/>
    <m/>
    <m/>
    <m/>
    <m/>
    <m/>
    <m/>
    <m/>
    <s v="Trippin' "/>
    <s v="English"/>
    <s v="USA"/>
    <m/>
    <x v="1"/>
  </r>
  <r>
    <x v="267"/>
    <n v="142"/>
    <n v="43426961"/>
    <s v="Action"/>
    <s v="Drama"/>
    <s v="Thriller"/>
    <s v="War"/>
    <m/>
    <m/>
    <m/>
    <m/>
    <s v="Tears of the Sun "/>
    <s v="English"/>
    <s v="USA"/>
    <n v="70000000"/>
    <x v="10"/>
  </r>
  <r>
    <x v="884"/>
    <n v="142"/>
    <n v="202853933"/>
    <s v="Action"/>
    <s v="Adventure"/>
    <s v="Fantasy"/>
    <s v="Sci-Fi"/>
    <m/>
    <m/>
    <m/>
    <m/>
    <s v="The Amazing Spider-Man 2 "/>
    <s v="English"/>
    <s v="USA"/>
    <n v="200000000"/>
    <x v="6"/>
  </r>
  <r>
    <x v="746"/>
    <n v="142"/>
    <n v="113330342"/>
    <s v="Action"/>
    <s v="Drama"/>
    <s v="History"/>
    <s v="War"/>
    <m/>
    <m/>
    <m/>
    <m/>
    <s v="The Patriot "/>
    <s v="English"/>
    <s v="USA"/>
    <n v="110000000"/>
    <x v="23"/>
  </r>
  <r>
    <x v="382"/>
    <n v="143"/>
    <n v="291021565"/>
    <s v="Action"/>
    <s v="Adventure"/>
    <s v="Fantasy"/>
    <s v="Sci-Fi"/>
    <m/>
    <m/>
    <m/>
    <m/>
    <s v="Man of Steel "/>
    <s v="English"/>
    <s v="USA"/>
    <n v="225000000"/>
    <x v="5"/>
  </r>
  <r>
    <x v="885"/>
    <n v="94"/>
    <m/>
    <s v="Drama"/>
    <m/>
    <m/>
    <m/>
    <m/>
    <m/>
    <m/>
    <m/>
    <s v="Une Femme Mariée "/>
    <s v="French"/>
    <s v="France"/>
    <n v="120000"/>
    <x v="18"/>
  </r>
  <r>
    <x v="886"/>
    <n v="143"/>
    <n v="305388685"/>
    <s v="Action"/>
    <s v="Adventure"/>
    <s v="Fantasy"/>
    <m/>
    <m/>
    <m/>
    <m/>
    <m/>
    <s v="Pirates of the Caribbean: The Curse of the Black Pearl "/>
    <s v="English"/>
    <s v="USA"/>
    <n v="140000000"/>
    <x v="11"/>
  </r>
  <r>
    <x v="792"/>
    <n v="143"/>
    <n v="304360277"/>
    <s v="Action"/>
    <s v="Adventure"/>
    <s v="Thriller"/>
    <m/>
    <m/>
    <m/>
    <m/>
    <m/>
    <s v="Skyfall "/>
    <s v="English"/>
    <s v="UK"/>
    <n v="200000000"/>
    <x v="2"/>
  </r>
  <r>
    <x v="887"/>
    <n v="94"/>
    <m/>
    <s v="Comedy"/>
    <s v="Drama"/>
    <m/>
    <m/>
    <m/>
    <m/>
    <m/>
    <m/>
    <s v="Walter "/>
    <s v="English"/>
    <s v="USA"/>
    <n v="700000"/>
    <x v="35"/>
  </r>
  <r>
    <x v="725"/>
    <n v="144"/>
    <n v="52822418"/>
    <s v="Action"/>
    <s v="Drama"/>
    <s v="Thriller"/>
    <s v="War"/>
    <m/>
    <m/>
    <m/>
    <m/>
    <s v="13 Hours "/>
    <s v="English"/>
    <s v="USA"/>
    <n v="50000000"/>
    <x v="18"/>
  </r>
  <r>
    <x v="137"/>
    <n v="144"/>
    <n v="56083966"/>
    <s v="Action"/>
    <s v="Adventure"/>
    <s v="Romance"/>
    <m/>
    <m/>
    <m/>
    <m/>
    <m/>
    <s v="A Knight's Tale "/>
    <s v="English"/>
    <s v="USA"/>
    <n v="65000000"/>
    <x v="24"/>
  </r>
  <r>
    <x v="774"/>
    <n v="144"/>
    <n v="167007184"/>
    <s v="Action"/>
    <s v="Adventure"/>
    <s v="Thriller"/>
    <m/>
    <m/>
    <m/>
    <m/>
    <m/>
    <s v="Casino Royale "/>
    <s v="English"/>
    <s v="UK"/>
    <n v="150000000"/>
    <x v="58"/>
  </r>
  <r>
    <x v="725"/>
    <n v="144"/>
    <n v="318759914"/>
    <s v="Action"/>
    <s v="Adventure"/>
    <s v="Sci-Fi"/>
    <m/>
    <m/>
    <m/>
    <m/>
    <m/>
    <s v="Transformers "/>
    <s v="English"/>
    <s v="USA"/>
    <n v="150000000"/>
    <x v="23"/>
  </r>
  <r>
    <x v="585"/>
    <n v="94"/>
    <n v="6879730"/>
    <s v="Drama"/>
    <m/>
    <m/>
    <m/>
    <m/>
    <m/>
    <m/>
    <m/>
    <s v="Woman Thou Art Loosed "/>
    <s v="English"/>
    <s v="USA"/>
    <m/>
    <x v="24"/>
  </r>
  <r>
    <x v="888"/>
    <n v="94"/>
    <n v="3117666"/>
    <s v="Documentary"/>
    <m/>
    <m/>
    <m/>
    <m/>
    <m/>
    <m/>
    <m/>
    <s v="Wordplay "/>
    <s v="English"/>
    <s v="USA"/>
    <m/>
    <x v="18"/>
  </r>
  <r>
    <x v="463"/>
    <n v="144"/>
    <n v="154985087"/>
    <s v="Action"/>
    <s v="Adventure"/>
    <s v="Sci-Fi"/>
    <m/>
    <m/>
    <m/>
    <m/>
    <m/>
    <s v="X-Men: Apocalypse "/>
    <s v="English"/>
    <s v="USA"/>
    <n v="178000000"/>
    <x v="9"/>
  </r>
  <r>
    <x v="889"/>
    <n v="145"/>
    <n v="55473600"/>
    <s v="Action"/>
    <s v="Horror"/>
    <s v="Sci-Fi"/>
    <m/>
    <m/>
    <m/>
    <m/>
    <m/>
    <s v="Alien 3 "/>
    <s v="English"/>
    <s v="USA"/>
    <n v="50000000"/>
    <x v="55"/>
  </r>
  <r>
    <x v="525"/>
    <n v="145"/>
    <n v="132014112"/>
    <s v="Action"/>
    <s v="Mystery"/>
    <s v="Sci-Fi"/>
    <s v="Thriller"/>
    <m/>
    <m/>
    <m/>
    <m/>
    <s v="Minority Report "/>
    <s v="English"/>
    <s v="USA"/>
    <n v="102000000"/>
    <x v="28"/>
  </r>
  <r>
    <x v="320"/>
    <n v="146"/>
    <n v="77862546"/>
    <s v="Action"/>
    <s v="Crime"/>
    <s v="Drama"/>
    <s v="Thriller"/>
    <m/>
    <m/>
    <m/>
    <m/>
    <s v="Man on Fire "/>
    <s v="English"/>
    <s v="USA"/>
    <n v="70000000"/>
    <x v="28"/>
  </r>
  <r>
    <x v="725"/>
    <n v="147"/>
    <n v="138396624"/>
    <s v="Action"/>
    <s v="Comedy"/>
    <s v="Crime"/>
    <s v="Thriller"/>
    <m/>
    <m/>
    <m/>
    <m/>
    <s v="Bad Boys II "/>
    <s v="English"/>
    <s v="USA"/>
    <n v="130000000"/>
    <x v="10"/>
  </r>
  <r>
    <x v="10"/>
    <n v="95"/>
    <n v="190666"/>
    <s v="Comedy"/>
    <s v="Drama"/>
    <m/>
    <m/>
    <m/>
    <m/>
    <m/>
    <m/>
    <s v="A Woman, a Gun and a Noodle Shop "/>
    <s v="Mandarin"/>
    <s v="China"/>
    <m/>
    <x v="50"/>
  </r>
  <r>
    <x v="864"/>
    <n v="147"/>
    <n v="407197282"/>
    <s v="Action"/>
    <s v="Adventure"/>
    <s v="Sci-Fi"/>
    <m/>
    <m/>
    <m/>
    <m/>
    <m/>
    <s v="Captain America: Civil War "/>
    <s v="English"/>
    <s v="USA"/>
    <n v="250000000"/>
    <x v="7"/>
  </r>
  <r>
    <x v="820"/>
    <n v="148"/>
    <n v="292568851"/>
    <s v="Action"/>
    <s v="Adventure"/>
    <s v="Sci-Fi"/>
    <s v="Thriller"/>
    <m/>
    <m/>
    <m/>
    <m/>
    <s v="Inception "/>
    <s v="English"/>
    <s v="USA"/>
    <n v="160000000"/>
    <x v="8"/>
  </r>
  <r>
    <x v="792"/>
    <n v="148"/>
    <n v="200074175"/>
    <s v="Action"/>
    <s v="Adventure"/>
    <s v="Thriller"/>
    <m/>
    <m/>
    <m/>
    <m/>
    <m/>
    <s v="Spectre "/>
    <s v="English"/>
    <s v="UK"/>
    <n v="245000000"/>
    <x v="4"/>
  </r>
  <r>
    <x v="890"/>
    <n v="148"/>
    <n v="1110186"/>
    <s v="Action"/>
    <s v="Drama"/>
    <s v="War"/>
    <m/>
    <m/>
    <m/>
    <m/>
    <m/>
    <s v="Tae Guk Gi: The Brotherhood of War "/>
    <s v="Korean"/>
    <s v="South Korea"/>
    <n v="12800000"/>
    <x v="11"/>
  </r>
  <r>
    <x v="230"/>
    <n v="148"/>
    <n v="54200000"/>
    <s v="Action"/>
    <s v="Comedy"/>
    <s v="Crime"/>
    <s v="Music"/>
    <m/>
    <m/>
    <m/>
    <m/>
    <s v="The Blues Brothers "/>
    <s v="English"/>
    <s v="USA"/>
    <n v="27000000"/>
    <x v="13"/>
  </r>
  <r>
    <x v="891"/>
    <n v="95"/>
    <m/>
    <s v="Comedy"/>
    <s v="Drama"/>
    <s v="Romance"/>
    <m/>
    <m/>
    <m/>
    <m/>
    <m/>
    <s v="Barry Munday "/>
    <s v="English"/>
    <s v="USA"/>
    <m/>
    <x v="19"/>
  </r>
  <r>
    <x v="892"/>
    <n v="95"/>
    <m/>
    <s v="Action"/>
    <s v="Adventure"/>
    <s v="Sci-Fi"/>
    <m/>
    <m/>
    <m/>
    <m/>
    <m/>
    <s v="Beneath the Planet of the Apes "/>
    <s v="English"/>
    <s v="USA"/>
    <n v="3000000"/>
    <x v="12"/>
  </r>
  <r>
    <x v="463"/>
    <n v="149"/>
    <n v="233914986"/>
    <s v="Action"/>
    <s v="Adventure"/>
    <s v="Fantasy"/>
    <s v="Sci-Fi"/>
    <s v="Thriller"/>
    <m/>
    <m/>
    <m/>
    <s v="X-Men: Days of Future Past "/>
    <s v="English"/>
    <s v="USA"/>
    <n v="200000000"/>
    <x v="58"/>
  </r>
  <r>
    <x v="893"/>
    <n v="95"/>
    <m/>
    <s v="Action"/>
    <s v="Crime"/>
    <s v="Drama"/>
    <s v="Thriller"/>
    <m/>
    <m/>
    <m/>
    <m/>
    <s v="Black November "/>
    <s v="English"/>
    <s v="Nigeria"/>
    <n v="7500000"/>
    <x v="39"/>
  </r>
  <r>
    <x v="894"/>
    <n v="95"/>
    <m/>
    <s v="Horror"/>
    <m/>
    <m/>
    <m/>
    <m/>
    <m/>
    <m/>
    <m/>
    <s v="Bled "/>
    <s v="English"/>
    <s v="USA"/>
    <n v="750000"/>
    <x v="67"/>
  </r>
  <r>
    <x v="790"/>
    <n v="150"/>
    <n v="65007045"/>
    <s v="Action"/>
    <s v="Adventure"/>
    <s v="Drama"/>
    <m/>
    <m/>
    <m/>
    <m/>
    <m/>
    <s v="Exodus: Gods and Kings "/>
    <s v="English"/>
    <s v="UK"/>
    <n v="140000000"/>
    <x v="12"/>
  </r>
  <r>
    <x v="537"/>
    <n v="150"/>
    <n v="626809"/>
    <s v="Action"/>
    <s v="Adventure"/>
    <s v="Drama"/>
    <s v="History"/>
    <s v="War"/>
    <m/>
    <m/>
    <m/>
    <s v="Red Cliff "/>
    <s v="Mandarin"/>
    <s v="China"/>
    <n v="553632000"/>
    <x v="18"/>
  </r>
  <r>
    <x v="688"/>
    <n v="150"/>
    <n v="141614023"/>
    <s v="Action"/>
    <s v="Adventure"/>
    <s v="Family"/>
    <s v="Fantasy"/>
    <m/>
    <m/>
    <m/>
    <m/>
    <s v="The Chronicles of Narnia: Prince Caspian "/>
    <s v="English"/>
    <s v="USA"/>
    <n v="225000000"/>
    <x v="10"/>
  </r>
  <r>
    <x v="895"/>
    <n v="95"/>
    <m/>
    <s v="Comedy"/>
    <m/>
    <m/>
    <m/>
    <m/>
    <m/>
    <m/>
    <m/>
    <s v="Christmas Eve "/>
    <s v="English"/>
    <s v="USA"/>
    <m/>
    <x v="52"/>
  </r>
  <r>
    <x v="886"/>
    <n v="150"/>
    <n v="89289910"/>
    <s v="Action"/>
    <s v="Adventure"/>
    <s v="Western"/>
    <m/>
    <m/>
    <m/>
    <m/>
    <m/>
    <s v="The Lone Ranger "/>
    <s v="English"/>
    <s v="USA"/>
    <n v="215000000"/>
    <x v="26"/>
  </r>
  <r>
    <x v="725"/>
    <n v="150"/>
    <n v="402076689"/>
    <s v="Action"/>
    <s v="Adventure"/>
    <s v="Sci-Fi"/>
    <m/>
    <m/>
    <m/>
    <m/>
    <m/>
    <s v="Transformers: Revenge of the Fallen "/>
    <s v="English"/>
    <s v="USA"/>
    <n v="200000000"/>
    <x v="25"/>
  </r>
  <r>
    <x v="639"/>
    <n v="95"/>
    <m/>
    <s v="Mystery"/>
    <s v="Romance"/>
    <s v="Sci-Fi"/>
    <s v="Thriller"/>
    <m/>
    <m/>
    <m/>
    <m/>
    <s v="Cypher "/>
    <s v="English"/>
    <s v="USA"/>
    <n v="7500000"/>
    <x v="4"/>
  </r>
  <r>
    <x v="896"/>
    <n v="95"/>
    <m/>
    <s v="Drama"/>
    <s v="Sci-Fi"/>
    <s v="Thriller"/>
    <m/>
    <m/>
    <m/>
    <m/>
    <m/>
    <s v="Dawn of the Crescent Moon "/>
    <s v="English"/>
    <s v="USA"/>
    <n v="75000"/>
    <x v="65"/>
  </r>
  <r>
    <x v="886"/>
    <n v="151"/>
    <n v="423032628"/>
    <s v="Action"/>
    <s v="Adventure"/>
    <s v="Fantasy"/>
    <m/>
    <m/>
    <m/>
    <m/>
    <m/>
    <s v="Pirates of the Caribbean: Dead Man's Chest "/>
    <s v="English"/>
    <s v="USA"/>
    <n v="225000000"/>
    <x v="9"/>
  </r>
  <r>
    <x v="897"/>
    <n v="95"/>
    <m/>
    <s v="Comedy"/>
    <s v="Horror"/>
    <s v="Sci-Fi"/>
    <m/>
    <m/>
    <m/>
    <m/>
    <m/>
    <s v="Decoys "/>
    <s v="English"/>
    <s v="Canada"/>
    <n v="5000000"/>
    <x v="56"/>
  </r>
  <r>
    <x v="820"/>
    <n v="152"/>
    <n v="533316061"/>
    <s v="Action"/>
    <s v="Crime"/>
    <s v="Drama"/>
    <s v="Thriller"/>
    <m/>
    <m/>
    <m/>
    <m/>
    <s v="The Dark Knight "/>
    <s v="English"/>
    <s v="USA"/>
    <n v="185000000"/>
    <x v="30"/>
  </r>
  <r>
    <x v="725"/>
    <n v="153"/>
    <n v="201573391"/>
    <s v="Action"/>
    <s v="Adventure"/>
    <s v="Sci-Fi"/>
    <s v="Thriller"/>
    <m/>
    <m/>
    <m/>
    <m/>
    <s v="Armageddon "/>
    <s v="English"/>
    <s v="USA"/>
    <n v="140000000"/>
    <x v="10"/>
  </r>
  <r>
    <x v="531"/>
    <n v="153"/>
    <n v="204843350"/>
    <s v="Action"/>
    <s v="Sci-Fi"/>
    <m/>
    <m/>
    <m/>
    <m/>
    <m/>
    <m/>
    <s v="Terminator 2: Judgment Day "/>
    <s v="English"/>
    <s v="USA"/>
    <n v="102000000"/>
    <x v="17"/>
  </r>
  <r>
    <x v="898"/>
    <n v="95"/>
    <m/>
    <s v="Comedy"/>
    <m/>
    <m/>
    <m/>
    <m/>
    <m/>
    <m/>
    <m/>
    <s v="Dr. Strangelove or: How I Learned to Stop Worrying and Love the Bomb "/>
    <s v="English"/>
    <s v="USA"/>
    <n v="1800000"/>
    <x v="17"/>
  </r>
  <r>
    <x v="884"/>
    <n v="153"/>
    <n v="262030663"/>
    <s v="Action"/>
    <s v="Adventure"/>
    <s v="Fantasy"/>
    <m/>
    <m/>
    <m/>
    <m/>
    <m/>
    <s v="The Amazing Spider-Man "/>
    <s v="English"/>
    <s v="USA"/>
    <n v="230000000"/>
    <x v="14"/>
  </r>
  <r>
    <x v="537"/>
    <n v="153"/>
    <n v="40911830"/>
    <s v="Action"/>
    <s v="Drama"/>
    <s v="War"/>
    <m/>
    <m/>
    <m/>
    <m/>
    <m/>
    <s v="Windtalkers "/>
    <s v="English"/>
    <s v="USA"/>
    <n v="115000000"/>
    <x v="25"/>
  </r>
  <r>
    <x v="531"/>
    <n v="154"/>
    <n v="85200000"/>
    <s v="Action"/>
    <s v="Adventure"/>
    <s v="Sci-Fi"/>
    <m/>
    <m/>
    <m/>
    <m/>
    <m/>
    <s v="Aliens "/>
    <s v="English"/>
    <s v="USA"/>
    <n v="18500000"/>
    <x v="15"/>
  </r>
  <r>
    <x v="899"/>
    <n v="95"/>
    <m/>
    <s v="Horror"/>
    <m/>
    <m/>
    <m/>
    <m/>
    <m/>
    <m/>
    <m/>
    <s v="Fear Clinic "/>
    <s v="English"/>
    <s v="USA"/>
    <n v="1000000"/>
    <x v="1"/>
  </r>
  <r>
    <x v="900"/>
    <n v="95"/>
    <m/>
    <s v="Action"/>
    <s v="Comedy"/>
    <s v="Horror"/>
    <s v="Thriller"/>
    <m/>
    <m/>
    <m/>
    <m/>
    <s v="Feast "/>
    <s v="English"/>
    <s v="USA"/>
    <n v="3200000"/>
    <x v="55"/>
  </r>
  <r>
    <x v="746"/>
    <n v="154"/>
    <n v="306124059"/>
    <s v="Action"/>
    <s v="Adventure"/>
    <s v="Sci-Fi"/>
    <m/>
    <m/>
    <m/>
    <m/>
    <m/>
    <s v="Independence Day "/>
    <s v="English"/>
    <s v="USA"/>
    <n v="75000000"/>
    <x v="24"/>
  </r>
  <r>
    <x v="702"/>
    <n v="154"/>
    <n v="111110575"/>
    <s v="Action"/>
    <s v="Drama"/>
    <s v="History"/>
    <s v="War"/>
    <m/>
    <m/>
    <m/>
    <m/>
    <s v="The Last Samurai "/>
    <s v="English"/>
    <s v="USA"/>
    <n v="140000000"/>
    <x v="28"/>
  </r>
  <r>
    <x v="725"/>
    <n v="154"/>
    <n v="352358779"/>
    <s v="Action"/>
    <s v="Adventure"/>
    <s v="Sci-Fi"/>
    <m/>
    <m/>
    <m/>
    <m/>
    <m/>
    <s v="Transformers: Dark of the Moon "/>
    <s v="English"/>
    <s v="USA"/>
    <n v="195000000"/>
    <x v="46"/>
  </r>
  <r>
    <x v="519"/>
    <n v="155"/>
    <n v="165500000"/>
    <s v="Action"/>
    <s v="Adventure"/>
    <s v="Drama"/>
    <s v="Romance"/>
    <m/>
    <m/>
    <m/>
    <m/>
    <s v="Robin Hood: Prince of Thieves "/>
    <s v="English"/>
    <s v="USA"/>
    <n v="48000000"/>
    <x v="24"/>
  </r>
  <r>
    <x v="901"/>
    <n v="95"/>
    <m/>
    <s v="Comedy"/>
    <s v="Sci-Fi"/>
    <m/>
    <m/>
    <m/>
    <m/>
    <m/>
    <m/>
    <s v="Galaxina "/>
    <s v="English"/>
    <s v="USA"/>
    <m/>
    <x v="66"/>
  </r>
  <r>
    <x v="127"/>
    <n v="156"/>
    <n v="4535117"/>
    <s v="Action"/>
    <s v="Adventure"/>
    <s v="Fantasy"/>
    <s v="Thriller"/>
    <m/>
    <m/>
    <m/>
    <m/>
    <s v="In the Name of the King: A Dungeon Siege Tale "/>
    <s v="English"/>
    <s v="Germany"/>
    <n v="60000000"/>
    <x v="48"/>
  </r>
  <r>
    <x v="790"/>
    <n v="156"/>
    <n v="105219735"/>
    <s v="Action"/>
    <s v="Adventure"/>
    <s v="Drama"/>
    <s v="History"/>
    <m/>
    <m/>
    <m/>
    <m/>
    <s v="Robin Hood "/>
    <s v="English"/>
    <s v="USA"/>
    <n v="200000000"/>
    <x v="6"/>
  </r>
  <r>
    <x v="529"/>
    <n v="156"/>
    <n v="336530303"/>
    <s v="Action"/>
    <s v="Adventure"/>
    <s v="Romance"/>
    <m/>
    <m/>
    <m/>
    <m/>
    <m/>
    <s v="Spider-Man 3 "/>
    <s v="English"/>
    <s v="USA"/>
    <n v="258000000"/>
    <x v="3"/>
  </r>
  <r>
    <x v="902"/>
    <n v="95"/>
    <m/>
    <s v="Drama"/>
    <m/>
    <m/>
    <m/>
    <m/>
    <m/>
    <m/>
    <m/>
    <s v="Harrison Montgomery "/>
    <s v="English"/>
    <s v="USA"/>
    <n v="850000"/>
    <x v="18"/>
  </r>
  <r>
    <x v="746"/>
    <n v="158"/>
    <n v="166112167"/>
    <s v="Action"/>
    <s v="Adventure"/>
    <s v="Sci-Fi"/>
    <m/>
    <m/>
    <m/>
    <m/>
    <m/>
    <s v="2012 "/>
    <s v="English"/>
    <s v="USA"/>
    <n v="200000000"/>
    <x v="27"/>
  </r>
  <r>
    <x v="903"/>
    <n v="159"/>
    <n v="6498000"/>
    <s v="Action"/>
    <s v="Adventure"/>
    <s v="Drama"/>
    <s v="Fantasy"/>
    <s v="War"/>
    <m/>
    <m/>
    <m/>
    <s v="Baahubali: The Beginning "/>
    <s v="Telugu"/>
    <s v="India"/>
    <n v="18026148"/>
    <x v="15"/>
  </r>
  <r>
    <x v="904"/>
    <n v="160"/>
    <n v="7916887"/>
    <s v="Action"/>
    <s v="Crime"/>
    <s v="Drama"/>
    <s v="Thriller"/>
    <s v="War"/>
    <m/>
    <m/>
    <m/>
    <s v="Miracle at St. Anna "/>
    <s v="English"/>
    <s v="USA"/>
    <n v="45000000"/>
    <x v="25"/>
  </r>
  <r>
    <x v="428"/>
    <n v="160"/>
    <n v="14500000"/>
    <s v="Action"/>
    <s v="Drama"/>
    <s v="History"/>
    <s v="War"/>
    <m/>
    <m/>
    <m/>
    <m/>
    <s v="Tora! Tora! Tora! "/>
    <s v="English"/>
    <s v="Japan"/>
    <n v="25000000"/>
    <x v="20"/>
  </r>
  <r>
    <x v="820"/>
    <n v="164"/>
    <n v="448130642"/>
    <s v="Action"/>
    <s v="Thriller"/>
    <m/>
    <m/>
    <m/>
    <m/>
    <m/>
    <m/>
    <s v="The Dark Knight Rises "/>
    <s v="English"/>
    <s v="USA"/>
    <n v="250000000"/>
    <x v="17"/>
  </r>
  <r>
    <x v="725"/>
    <n v="165"/>
    <n v="245428137"/>
    <s v="Action"/>
    <s v="Adventure"/>
    <s v="Sci-Fi"/>
    <m/>
    <m/>
    <m/>
    <m/>
    <m/>
    <s v="Transformers: Age of Extinction "/>
    <s v="English"/>
    <s v="USA"/>
    <n v="210000000"/>
    <x v="50"/>
  </r>
  <r>
    <x v="886"/>
    <n v="169"/>
    <n v="309404152"/>
    <s v="Action"/>
    <s v="Adventure"/>
    <s v="Fantasy"/>
    <m/>
    <m/>
    <m/>
    <m/>
    <m/>
    <s v="Pirates of the Caribbean: At World's End "/>
    <s v="English"/>
    <s v="USA"/>
    <n v="300000000"/>
    <x v="23"/>
  </r>
  <r>
    <x v="525"/>
    <n v="169"/>
    <n v="216119491"/>
    <s v="Action"/>
    <s v="Drama"/>
    <s v="War"/>
    <m/>
    <m/>
    <m/>
    <m/>
    <m/>
    <s v="Saving Private Ryan "/>
    <s v="English"/>
    <s v="USA"/>
    <n v="70000000"/>
    <x v="29"/>
  </r>
  <r>
    <x v="463"/>
    <n v="169"/>
    <n v="200069408"/>
    <s v="Action"/>
    <s v="Adventure"/>
    <s v="Sci-Fi"/>
    <m/>
    <m/>
    <m/>
    <m/>
    <m/>
    <s v="Superman Returns "/>
    <s v="English"/>
    <s v="USA"/>
    <n v="209000000"/>
    <x v="12"/>
  </r>
  <r>
    <x v="790"/>
    <n v="171"/>
    <n v="187670866"/>
    <s v="Action"/>
    <s v="Drama"/>
    <s v="Romance"/>
    <m/>
    <m/>
    <m/>
    <m/>
    <m/>
    <s v="Gladiator "/>
    <s v="English"/>
    <s v="USA"/>
    <n v="103000000"/>
    <x v="17"/>
  </r>
  <r>
    <x v="905"/>
    <n v="171"/>
    <n v="313837577"/>
    <s v="Action"/>
    <s v="Adventure"/>
    <s v="Drama"/>
    <s v="Fantasy"/>
    <m/>
    <m/>
    <m/>
    <m/>
    <s v="The Lord of the Rings: The Fellowship of the Ring "/>
    <s v="English"/>
    <s v="New Zealand"/>
    <n v="93000000"/>
    <x v="8"/>
  </r>
  <r>
    <x v="905"/>
    <n v="172"/>
    <n v="340478898"/>
    <s v="Action"/>
    <s v="Adventure"/>
    <s v="Drama"/>
    <s v="Fantasy"/>
    <m/>
    <m/>
    <m/>
    <m/>
    <s v="The Lord of the Rings: The Two Towers "/>
    <s v="English"/>
    <s v="USA"/>
    <n v="94000000"/>
    <x v="22"/>
  </r>
  <r>
    <x v="737"/>
    <n v="173"/>
    <n v="623279547"/>
    <s v="Action"/>
    <s v="Adventure"/>
    <s v="Sci-Fi"/>
    <m/>
    <m/>
    <m/>
    <m/>
    <m/>
    <s v="The Avengers "/>
    <s v="English"/>
    <s v="USA"/>
    <n v="220000000"/>
    <x v="11"/>
  </r>
  <r>
    <x v="519"/>
    <n v="176"/>
    <n v="88246220"/>
    <s v="Action"/>
    <s v="Adventure"/>
    <s v="Sci-Fi"/>
    <s v="Thriller"/>
    <m/>
    <m/>
    <m/>
    <m/>
    <s v="Waterworld "/>
    <s v="English"/>
    <s v="USA"/>
    <n v="175000000"/>
    <x v="12"/>
  </r>
  <r>
    <x v="510"/>
    <n v="177"/>
    <n v="27400000"/>
    <s v="Action"/>
    <s v="Adventure"/>
    <s v="Sci-Fi"/>
    <m/>
    <m/>
    <m/>
    <m/>
    <m/>
    <s v="Dune "/>
    <s v="English"/>
    <s v="USA"/>
    <n v="40000000"/>
    <x v="10"/>
  </r>
  <r>
    <x v="906"/>
    <n v="177"/>
    <n v="17593391"/>
    <s v="Action"/>
    <s v="Adventure"/>
    <s v="Drama"/>
    <s v="Sci-Fi"/>
    <m/>
    <m/>
    <m/>
    <m/>
    <s v="The Postman "/>
    <s v="English"/>
    <s v="USA"/>
    <n v="80000000"/>
    <x v="25"/>
  </r>
  <r>
    <x v="531"/>
    <n v="178"/>
    <n v="760505847"/>
    <s v="Action"/>
    <s v="Adventure"/>
    <s v="Fantasy"/>
    <s v="Sci-Fi"/>
    <m/>
    <m/>
    <m/>
    <m/>
    <s v="Avatar "/>
    <s v="English"/>
    <s v="USA"/>
    <n v="237000000"/>
    <x v="13"/>
  </r>
  <r>
    <x v="382"/>
    <n v="183"/>
    <n v="330249062"/>
    <s v="Action"/>
    <s v="Adventure"/>
    <s v="Sci-Fi"/>
    <m/>
    <m/>
    <m/>
    <m/>
    <m/>
    <s v="Batman v Superman: Dawn of Justice "/>
    <s v="English"/>
    <s v="USA"/>
    <n v="250000000"/>
    <x v="24"/>
  </r>
  <r>
    <x v="725"/>
    <n v="184"/>
    <n v="198539855"/>
    <s v="Action"/>
    <s v="Drama"/>
    <s v="History"/>
    <s v="Romance"/>
    <s v="War"/>
    <m/>
    <m/>
    <m/>
    <s v="Pearl Harbor "/>
    <s v="English"/>
    <s v="USA"/>
    <n v="140000000"/>
    <x v="12"/>
  </r>
  <r>
    <x v="907"/>
    <n v="184"/>
    <n v="476270"/>
    <s v="Action"/>
    <s v="Biography"/>
    <s v="Crime"/>
    <s v="Drama"/>
    <m/>
    <m/>
    <m/>
    <m/>
    <s v="The Baader Meinhof Complex "/>
    <s v="German"/>
    <s v="Germany"/>
    <n v="20000000"/>
    <x v="18"/>
  </r>
  <r>
    <x v="908"/>
    <n v="95"/>
    <n v="50562555"/>
    <s v="Comedy"/>
    <s v="Music"/>
    <s v="Romance"/>
    <m/>
    <m/>
    <m/>
    <m/>
    <m/>
    <s v="Music and Lyrics "/>
    <s v="English"/>
    <s v="USA"/>
    <m/>
    <x v="26"/>
  </r>
  <r>
    <x v="398"/>
    <n v="188"/>
    <n v="134218018"/>
    <s v="Action"/>
    <s v="Adventure"/>
    <s v="Drama"/>
    <s v="Romance"/>
    <s v="Sci-Fi"/>
    <m/>
    <m/>
    <m/>
    <s v="Superman "/>
    <s v="English"/>
    <s v="USA"/>
    <n v="55000000"/>
    <x v="9"/>
  </r>
  <r>
    <x v="17"/>
    <n v="189"/>
    <n v="25031037"/>
    <s v="Action"/>
    <s v="Horror"/>
    <s v="Thriller"/>
    <m/>
    <m/>
    <m/>
    <m/>
    <m/>
    <s v="Grindhouse "/>
    <s v="English"/>
    <s v="USA"/>
    <n v="53000000"/>
    <x v="16"/>
  </r>
  <r>
    <x v="905"/>
    <n v="192"/>
    <n v="377019252"/>
    <s v="Action"/>
    <s v="Adventure"/>
    <s v="Drama"/>
    <s v="Fantasy"/>
    <m/>
    <m/>
    <m/>
    <m/>
    <s v="The Lord of the Rings: The Return of the King "/>
    <s v="English"/>
    <s v="USA"/>
    <n v="94000000"/>
    <x v="71"/>
  </r>
  <r>
    <x v="790"/>
    <n v="194"/>
    <n v="47396698"/>
    <s v="Action"/>
    <s v="Adventure"/>
    <s v="Drama"/>
    <s v="History"/>
    <s v="War"/>
    <m/>
    <m/>
    <m/>
    <s v="Kingdom of Heaven "/>
    <s v="English"/>
    <s v="USA"/>
    <n v="130000000"/>
    <x v="5"/>
  </r>
  <r>
    <x v="909"/>
    <n v="195"/>
    <n v="408992272"/>
    <s v="Action"/>
    <s v="Adventure"/>
    <s v="Sci-Fi"/>
    <m/>
    <m/>
    <m/>
    <m/>
    <m/>
    <s v="Iron Man 3 "/>
    <s v="English"/>
    <s v="USA"/>
    <n v="200000000"/>
    <x v="5"/>
  </r>
  <r>
    <x v="910"/>
    <n v="197"/>
    <n v="46300000"/>
    <s v="Action"/>
    <s v="Adventure"/>
    <s v="Comedy"/>
    <s v="Crime"/>
    <m/>
    <m/>
    <m/>
    <m/>
    <s v="It's a Mad, Mad, Mad, Mad World "/>
    <s v="English"/>
    <s v="USA"/>
    <n v="9400000"/>
    <x v="16"/>
  </r>
  <r>
    <x v="905"/>
    <n v="201"/>
    <n v="218051260"/>
    <s v="Action"/>
    <s v="Adventure"/>
    <s v="Drama"/>
    <s v="Romance"/>
    <m/>
    <m/>
    <m/>
    <m/>
    <s v="King Kong "/>
    <s v="English"/>
    <s v="New Zealand"/>
    <n v="207000000"/>
    <x v="5"/>
  </r>
  <r>
    <x v="911"/>
    <n v="202"/>
    <n v="269061"/>
    <s v="Action"/>
    <s v="Adventure"/>
    <s v="Drama"/>
    <m/>
    <m/>
    <m/>
    <m/>
    <m/>
    <s v="Seven Samurai "/>
    <s v="Japanese"/>
    <s v="Japan"/>
    <n v="2000000"/>
    <x v="22"/>
  </r>
  <r>
    <x v="912"/>
    <n v="206"/>
    <n v="34293771"/>
    <s v="Action"/>
    <s v="Adventure"/>
    <s v="Biography"/>
    <s v="Drama"/>
    <s v="History"/>
    <s v="Romance"/>
    <s v="War"/>
    <m/>
    <s v="Alexander "/>
    <s v="English"/>
    <s v="Germany"/>
    <n v="155000000"/>
    <x v="41"/>
  </r>
  <r>
    <x v="382"/>
    <n v="215"/>
    <n v="107503316"/>
    <s v="Action"/>
    <s v="Drama"/>
    <s v="Mystery"/>
    <s v="Sci-Fi"/>
    <m/>
    <m/>
    <m/>
    <m/>
    <s v="Watchmen "/>
    <s v="English"/>
    <s v="USA"/>
    <n v="130000000"/>
    <x v="28"/>
  </r>
  <r>
    <x v="913"/>
    <n v="300"/>
    <n v="454255"/>
    <s v="Action"/>
    <s v="Adventure"/>
    <s v="Drama"/>
    <s v="History"/>
    <s v="War"/>
    <m/>
    <m/>
    <m/>
    <s v="The Legend of Suriyothai "/>
    <s v="Thai"/>
    <s v="Thailand"/>
    <n v="400000000"/>
    <x v="10"/>
  </r>
  <r>
    <x v="914"/>
    <n v="42"/>
    <n v="7518876"/>
    <s v="Adventure"/>
    <s v="Documentary"/>
    <s v="Short"/>
    <m/>
    <m/>
    <m/>
    <m/>
    <m/>
    <s v="Dolphins and Whales 3D: Tribes of the Ocean "/>
    <s v="English"/>
    <s v="UK"/>
    <n v="6000000"/>
    <x v="26"/>
  </r>
  <r>
    <x v="915"/>
    <n v="63"/>
    <n v="26687172"/>
    <s v="Adventure"/>
    <s v="Animation"/>
    <s v="Comedy"/>
    <s v="Family"/>
    <s v="Musical"/>
    <m/>
    <m/>
    <m/>
    <s v="Winnie the Pooh "/>
    <s v="English"/>
    <s v="USA"/>
    <n v="30000000"/>
    <x v="9"/>
  </r>
  <r>
    <x v="223"/>
    <n v="69"/>
    <n v="48092846"/>
    <s v="Adventure"/>
    <s v="Animation"/>
    <s v="Family"/>
    <m/>
    <m/>
    <m/>
    <m/>
    <m/>
    <s v="The Land Before Time "/>
    <s v="English"/>
    <s v="USA"/>
    <n v="12500000"/>
    <x v="9"/>
  </r>
  <r>
    <x v="916"/>
    <n v="72"/>
    <n v="4914"/>
    <s v="Adventure"/>
    <s v="Documentary"/>
    <m/>
    <m/>
    <m/>
    <m/>
    <m/>
    <m/>
    <s v="Antarctic Edge: 70° South "/>
    <s v="English"/>
    <s v="USA"/>
    <n v="150000"/>
    <x v="14"/>
  </r>
  <r>
    <x v="917"/>
    <n v="72"/>
    <n v="48423368"/>
    <s v="Adventure"/>
    <s v="Animation"/>
    <s v="Family"/>
    <s v="Fantasy"/>
    <m/>
    <m/>
    <m/>
    <m/>
    <s v="Return to Never Land "/>
    <s v="English"/>
    <s v="USA"/>
    <n v="20000000"/>
    <x v="27"/>
  </r>
  <r>
    <x v="918"/>
    <n v="95"/>
    <n v="27012"/>
    <s v="Drama"/>
    <m/>
    <m/>
    <m/>
    <m/>
    <m/>
    <m/>
    <m/>
    <s v="Redemption Road "/>
    <s v="English"/>
    <s v="USA"/>
    <m/>
    <x v="19"/>
  </r>
  <r>
    <x v="919"/>
    <n v="72"/>
    <n v="47887943"/>
    <s v="Adventure"/>
    <s v="Animation"/>
    <s v="Family"/>
    <s v="Musical"/>
    <m/>
    <m/>
    <m/>
    <m/>
    <s v="The Jungle Book 2 "/>
    <s v="English"/>
    <s v="USA"/>
    <n v="20000000"/>
    <x v="53"/>
  </r>
  <r>
    <x v="920"/>
    <n v="95"/>
    <m/>
    <s v="Drama"/>
    <m/>
    <m/>
    <m/>
    <m/>
    <m/>
    <m/>
    <m/>
    <s v="Rust "/>
    <s v="English"/>
    <s v="Canada"/>
    <n v="250000"/>
    <x v="50"/>
  </r>
  <r>
    <x v="921"/>
    <n v="73"/>
    <n v="11634458"/>
    <s v="Adventure"/>
    <s v="Comedy"/>
    <s v="Family"/>
    <s v="Fantasy"/>
    <s v="Musical"/>
    <m/>
    <m/>
    <m/>
    <s v="The Adventures of Elmo in Grouchland "/>
    <s v="English"/>
    <s v="USA"/>
    <n v="17000000"/>
    <x v="27"/>
  </r>
  <r>
    <x v="922"/>
    <n v="73"/>
    <n v="422783777"/>
    <s v="Adventure"/>
    <s v="Animation"/>
    <s v="Drama"/>
    <s v="Family"/>
    <s v="Musical"/>
    <m/>
    <m/>
    <m/>
    <s v="The Lion King "/>
    <s v="English"/>
    <s v="USA"/>
    <n v="45000000"/>
    <x v="17"/>
  </r>
  <r>
    <x v="923"/>
    <n v="74"/>
    <n v="191796233"/>
    <s v="Adventure"/>
    <s v="Animation"/>
    <s v="Comedy"/>
    <s v="Family"/>
    <s v="Fantasy"/>
    <m/>
    <m/>
    <m/>
    <s v="Toy Story "/>
    <s v="English"/>
    <s v="USA"/>
    <n v="30000000"/>
    <x v="0"/>
  </r>
  <r>
    <x v="924"/>
    <n v="95"/>
    <m/>
    <s v="Biography"/>
    <s v="Documentary"/>
    <s v="Music"/>
    <m/>
    <m/>
    <m/>
    <m/>
    <m/>
    <s v="Scott Walker: 30 Century Man "/>
    <s v="English"/>
    <s v="UK"/>
    <n v="500000"/>
    <x v="9"/>
  </r>
  <r>
    <x v="925"/>
    <n v="75"/>
    <n v="15519841"/>
    <s v="Adventure"/>
    <s v="Animation"/>
    <s v="Comedy"/>
    <s v="Family"/>
    <s v="Fantasy"/>
    <m/>
    <m/>
    <m/>
    <s v="Happily N'Ever After "/>
    <s v="English"/>
    <s v="USA"/>
    <n v="47000000"/>
    <x v="40"/>
  </r>
  <r>
    <x v="926"/>
    <n v="75"/>
    <n v="686383"/>
    <s v="Adventure"/>
    <s v="Animation"/>
    <s v="Family"/>
    <s v="Fantasy"/>
    <m/>
    <m/>
    <m/>
    <m/>
    <s v="The Secret of Kells "/>
    <s v="English"/>
    <s v="France"/>
    <n v="6500000"/>
    <x v="28"/>
  </r>
  <r>
    <x v="927"/>
    <n v="95"/>
    <m/>
    <s v="Comedy"/>
    <s v="Drama"/>
    <m/>
    <m/>
    <m/>
    <m/>
    <m/>
    <m/>
    <s v="Shooting the Warwicks "/>
    <s v="English"/>
    <s v="USA"/>
    <n v="250000"/>
    <x v="3"/>
  </r>
  <r>
    <x v="928"/>
    <n v="76"/>
    <n v="11144518"/>
    <s v="Adventure"/>
    <s v="Family"/>
    <m/>
    <m/>
    <m/>
    <m/>
    <m/>
    <m/>
    <s v="Barney's Great Adventure "/>
    <s v="English"/>
    <s v="Canada"/>
    <n v="15000000"/>
    <x v="60"/>
  </r>
  <r>
    <x v="929"/>
    <n v="76"/>
    <n v="13684949"/>
    <s v="Adventure"/>
    <s v="Animation"/>
    <s v="Comedy"/>
    <s v="Family"/>
    <m/>
    <m/>
    <m/>
    <m/>
    <s v="Hey Arnold! The Movie "/>
    <s v="English"/>
    <s v="USA"/>
    <n v="3000000"/>
    <x v="19"/>
  </r>
  <r>
    <x v="930"/>
    <n v="95"/>
    <m/>
    <s v="Drama"/>
    <s v="Horror"/>
    <s v="Mystery"/>
    <s v="Thriller"/>
    <m/>
    <m/>
    <m/>
    <m/>
    <s v="Something Wicked "/>
    <s v="English"/>
    <s v="USA"/>
    <n v="3000000"/>
    <x v="47"/>
  </r>
  <r>
    <x v="931"/>
    <n v="95"/>
    <m/>
    <s v="Film-Noir"/>
    <s v="Mystery"/>
    <s v="Romance"/>
    <s v="Thriller"/>
    <m/>
    <m/>
    <m/>
    <m/>
    <s v="Spellbound "/>
    <s v="English"/>
    <s v="USA"/>
    <n v="1696377"/>
    <x v="16"/>
  </r>
  <r>
    <x v="932"/>
    <n v="76"/>
    <n v="19447478"/>
    <s v="Adventure"/>
    <s v="Animation"/>
    <s v="Comedy"/>
    <s v="Family"/>
    <s v="War"/>
    <m/>
    <m/>
    <m/>
    <s v="Valiant "/>
    <s v="English"/>
    <s v="UK"/>
    <n v="35000000"/>
    <x v="39"/>
  </r>
  <r>
    <x v="933"/>
    <n v="77"/>
    <n v="7382993"/>
    <s v="Adventure"/>
    <s v="Animation"/>
    <s v="Comedy"/>
    <s v="Family"/>
    <s v="Fantasy"/>
    <m/>
    <m/>
    <m/>
    <s v="Doogal "/>
    <s v="English"/>
    <s v="USA"/>
    <n v="20000000"/>
    <x v="60"/>
  </r>
  <r>
    <x v="459"/>
    <n v="77"/>
    <n v="64736114"/>
    <s v="Adventure"/>
    <s v="Animation"/>
    <s v="Comedy"/>
    <s v="Family"/>
    <s v="Fantasy"/>
    <m/>
    <m/>
    <m/>
    <s v="Stuart Little 2 "/>
    <s v="English"/>
    <s v="USA"/>
    <n v="120000000"/>
    <x v="53"/>
  </r>
  <r>
    <x v="934"/>
    <n v="78"/>
    <n v="58336565"/>
    <s v="Adventure"/>
    <s v="Animation"/>
    <s v="Comedy"/>
    <s v="Family"/>
    <m/>
    <m/>
    <m/>
    <m/>
    <s v="Curious George "/>
    <s v="English"/>
    <s v="USA"/>
    <n v="50000000"/>
    <x v="10"/>
  </r>
  <r>
    <x v="935"/>
    <n v="95"/>
    <m/>
    <s v="Comedy"/>
    <s v="Drama"/>
    <m/>
    <m/>
    <m/>
    <m/>
    <m/>
    <m/>
    <s v="The Dress "/>
    <s v="Dutch"/>
    <s v="Netherlands"/>
    <n v="2650000"/>
    <x v="14"/>
  </r>
  <r>
    <x v="936"/>
    <n v="95"/>
    <m/>
    <s v="Horror"/>
    <s v="Thriller"/>
    <m/>
    <m/>
    <m/>
    <m/>
    <m/>
    <m/>
    <s v="The Frozen "/>
    <s v="English"/>
    <s v="USA"/>
    <n v="250000"/>
    <x v="45"/>
  </r>
  <r>
    <x v="937"/>
    <n v="78"/>
    <n v="76501438"/>
    <s v="Adventure"/>
    <s v="Animation"/>
    <s v="Comedy"/>
    <s v="Family"/>
    <s v="Romance"/>
    <m/>
    <m/>
    <m/>
    <s v="Rugrats in Paris: The Movie "/>
    <s v="English"/>
    <s v="Germany"/>
    <n v="30000000"/>
    <x v="12"/>
  </r>
  <r>
    <x v="938"/>
    <n v="78"/>
    <n v="89296573"/>
    <s v="Adventure"/>
    <s v="Animation"/>
    <s v="Comedy"/>
    <s v="Family"/>
    <s v="Fantasy"/>
    <m/>
    <m/>
    <m/>
    <s v="The Emperor's New Groove "/>
    <s v="English"/>
    <s v="USA"/>
    <n v="100000000"/>
    <x v="9"/>
  </r>
  <r>
    <x v="939"/>
    <n v="79"/>
    <n v="30500882"/>
    <s v="Adventure"/>
    <s v="Biography"/>
    <s v="Drama"/>
    <s v="Horror"/>
    <s v="Thriller"/>
    <m/>
    <m/>
    <m/>
    <s v="Open Water "/>
    <s v="English"/>
    <s v="USA"/>
    <n v="500000"/>
    <x v="50"/>
  </r>
  <r>
    <x v="940"/>
    <n v="80"/>
    <n v="39399750"/>
    <s v="Adventure"/>
    <s v="Animation"/>
    <s v="Comedy"/>
    <s v="Family"/>
    <s v="Fantasy"/>
    <s v="Musical"/>
    <m/>
    <m/>
    <s v="Rugrats Go Wild "/>
    <s v="English"/>
    <s v="USA"/>
    <n v="25000000"/>
    <x v="39"/>
  </r>
  <r>
    <x v="941"/>
    <n v="95"/>
    <n v="76657000"/>
    <s v="Adventure"/>
    <s v="Comedy"/>
    <s v="Family"/>
    <s v="Musical"/>
    <m/>
    <m/>
    <m/>
    <m/>
    <s v="The Muppet Movie "/>
    <s v="English"/>
    <s v="UK"/>
    <m/>
    <x v="28"/>
  </r>
  <r>
    <x v="942"/>
    <n v="80"/>
    <n v="5000000"/>
    <s v="Adventure"/>
    <s v="Horror"/>
    <s v="Sci-Fi"/>
    <m/>
    <m/>
    <m/>
    <m/>
    <m/>
    <s v="The Beast from 20,000 Fathoms "/>
    <s v="English"/>
    <s v="USA"/>
    <n v="210000"/>
    <x v="6"/>
  </r>
  <r>
    <x v="191"/>
    <n v="80"/>
    <n v="100169068"/>
    <s v="Adventure"/>
    <s v="Animation"/>
    <s v="Comedy"/>
    <s v="Family"/>
    <m/>
    <m/>
    <m/>
    <m/>
    <s v="Yogi Bear "/>
    <s v="English"/>
    <s v="USA"/>
    <n v="80000000"/>
    <x v="56"/>
  </r>
  <r>
    <x v="255"/>
    <n v="81"/>
    <n v="63071133"/>
    <s v="Adventure"/>
    <s v="Animation"/>
    <s v="Comedy"/>
    <s v="Crime"/>
    <m/>
    <m/>
    <m/>
    <m/>
    <s v="Beavis and Butt-Head Do America "/>
    <s v="English"/>
    <s v="USA"/>
    <n v="12000000"/>
    <x v="4"/>
  </r>
  <r>
    <x v="938"/>
    <n v="81"/>
    <n v="135381507"/>
    <s v="Adventure"/>
    <s v="Animation"/>
    <s v="Comedy"/>
    <s v="Family"/>
    <s v="Sci-Fi"/>
    <m/>
    <m/>
    <m/>
    <s v="Chicken Little "/>
    <s v="English"/>
    <s v="USA"/>
    <n v="150000000"/>
    <x v="27"/>
  </r>
  <r>
    <x v="943"/>
    <n v="81"/>
    <n v="30105968"/>
    <s v="Adventure"/>
    <s v="Animation"/>
    <s v="Comedy"/>
    <s v="Family"/>
    <s v="Sci-Fi"/>
    <m/>
    <m/>
    <m/>
    <s v="Space Chimps "/>
    <s v="English"/>
    <s v="USA"/>
    <n v="37000000"/>
    <x v="40"/>
  </r>
  <r>
    <x v="944"/>
    <n v="82"/>
    <n v="137748063"/>
    <s v="Adventure"/>
    <s v="Animation"/>
    <s v="Family"/>
    <s v="Thriller"/>
    <m/>
    <m/>
    <m/>
    <m/>
    <s v="Dinosaur "/>
    <s v="English"/>
    <s v="USA"/>
    <n v="127500000"/>
    <x v="26"/>
  </r>
  <r>
    <x v="945"/>
    <n v="82"/>
    <n v="25571351"/>
    <s v="Adventure"/>
    <s v="Animation"/>
    <s v="Comedy"/>
    <s v="Drama"/>
    <s v="Family"/>
    <s v="Musical"/>
    <m/>
    <m/>
    <s v="Jonah: A VeggieTales Movie "/>
    <s v="English"/>
    <s v="USA"/>
    <n v="14000000"/>
    <x v="10"/>
  </r>
  <r>
    <x v="946"/>
    <n v="82"/>
    <n v="100446895"/>
    <s v="Adventure"/>
    <s v="Comedy"/>
    <s v="Family"/>
    <s v="Fantasy"/>
    <m/>
    <m/>
    <m/>
    <m/>
    <s v="The Cat in the Hat "/>
    <s v="English"/>
    <s v="USA"/>
    <n v="109000000"/>
    <x v="48"/>
  </r>
  <r>
    <x v="923"/>
    <n v="82"/>
    <n v="245823397"/>
    <s v="Adventure"/>
    <s v="Animation"/>
    <s v="Comedy"/>
    <s v="Family"/>
    <s v="Fantasy"/>
    <m/>
    <m/>
    <m/>
    <s v="Toy Story 2 "/>
    <s v="English"/>
    <s v="USA"/>
    <n v="90000000"/>
    <x v="13"/>
  </r>
  <r>
    <x v="120"/>
    <n v="83"/>
    <n v="90646554"/>
    <s v="Adventure"/>
    <s v="Animation"/>
    <s v="Comedy"/>
    <s v="Family"/>
    <m/>
    <m/>
    <m/>
    <m/>
    <s v="Antz "/>
    <s v="English"/>
    <s v="USA"/>
    <n v="105000000"/>
    <x v="10"/>
  </r>
  <r>
    <x v="922"/>
    <n v="83"/>
    <n v="84303558"/>
    <s v="Adventure"/>
    <s v="Animation"/>
    <s v="Comedy"/>
    <s v="Family"/>
    <m/>
    <m/>
    <m/>
    <m/>
    <s v="Open Season "/>
    <s v="English"/>
    <s v="USA"/>
    <n v="85000000"/>
    <x v="3"/>
  </r>
  <r>
    <x v="947"/>
    <n v="95"/>
    <m/>
    <s v="Adventure"/>
    <s v="Drama"/>
    <s v="Romance"/>
    <m/>
    <m/>
    <m/>
    <m/>
    <m/>
    <s v="Tycoon "/>
    <s v="English"/>
    <s v="USA"/>
    <n v="3209000"/>
    <x v="3"/>
  </r>
  <r>
    <x v="948"/>
    <n v="83"/>
    <n v="155019340"/>
    <s v="Adventure"/>
    <s v="Animation"/>
    <s v="Comedy"/>
    <s v="Family"/>
    <m/>
    <m/>
    <m/>
    <m/>
    <s v="Over the Hedge "/>
    <s v="English"/>
    <s v="USA"/>
    <n v="80000000"/>
    <x v="4"/>
  </r>
  <r>
    <x v="949"/>
    <n v="83"/>
    <n v="73215310"/>
    <s v="Adventure"/>
    <s v="Animation"/>
    <s v="Family"/>
    <s v="Western"/>
    <m/>
    <m/>
    <m/>
    <m/>
    <s v="Spirit: Stallion of the Cimarron "/>
    <s v="English"/>
    <s v="USA"/>
    <n v="80000000"/>
    <x v="14"/>
  </r>
  <r>
    <x v="950"/>
    <n v="83"/>
    <n v="100491683"/>
    <s v="Adventure"/>
    <s v="Animation"/>
    <s v="Comedy"/>
    <s v="Drama"/>
    <s v="Family"/>
    <s v="Musical"/>
    <m/>
    <m/>
    <s v="The Rugrats Movie "/>
    <s v="English"/>
    <s v="USA"/>
    <n v="24000000"/>
    <x v="19"/>
  </r>
  <r>
    <x v="951"/>
    <n v="84"/>
    <n v="5002310"/>
    <s v="Adventure"/>
    <s v="Comedy"/>
    <s v="Romance"/>
    <s v="Sci-Fi"/>
    <m/>
    <m/>
    <m/>
    <m/>
    <s v="Bubble Boy "/>
    <s v="English"/>
    <s v="USA"/>
    <n v="13000000"/>
    <x v="39"/>
  </r>
  <r>
    <x v="952"/>
    <n v="96"/>
    <m/>
    <s v="Crime"/>
    <s v="Drama"/>
    <m/>
    <m/>
    <m/>
    <m/>
    <m/>
    <m/>
    <s v="12 Angry Men "/>
    <s v="English"/>
    <s v="USA"/>
    <n v="350000"/>
    <x v="71"/>
  </r>
  <r>
    <x v="953"/>
    <n v="96"/>
    <m/>
    <s v="Horror"/>
    <s v="Thriller"/>
    <m/>
    <m/>
    <m/>
    <m/>
    <m/>
    <m/>
    <s v="2:13 "/>
    <s v="English"/>
    <s v="USA"/>
    <n v="3500000"/>
    <x v="47"/>
  </r>
  <r>
    <x v="568"/>
    <n v="96"/>
    <m/>
    <s v="Comedy"/>
    <s v="Drama"/>
    <s v="Romance"/>
    <s v="Sport"/>
    <m/>
    <m/>
    <m/>
    <m/>
    <s v="24 7: Twenty Four Seven "/>
    <s v="English"/>
    <s v="UK"/>
    <m/>
    <x v="23"/>
  </r>
  <r>
    <x v="954"/>
    <n v="84"/>
    <n v="106793915"/>
    <s v="Adventure"/>
    <s v="Animation"/>
    <s v="Comedy"/>
    <s v="Drama"/>
    <s v="Family"/>
    <m/>
    <m/>
    <m/>
    <s v="Chicken Run "/>
    <s v="English"/>
    <s v="UK"/>
    <n v="45000000"/>
    <x v="14"/>
  </r>
  <r>
    <x v="955"/>
    <n v="84"/>
    <n v="141600000"/>
    <s v="Adventure"/>
    <s v="Animation"/>
    <s v="Drama"/>
    <s v="Family"/>
    <s v="History"/>
    <s v="Musical"/>
    <s v="Romance"/>
    <m/>
    <s v="Pocahontas "/>
    <s v="English"/>
    <s v="USA"/>
    <n v="55000000"/>
    <x v="10"/>
  </r>
  <r>
    <x v="459"/>
    <n v="84"/>
    <n v="140015224"/>
    <s v="Adventure"/>
    <s v="Comedy"/>
    <s v="Family"/>
    <s v="Fantasy"/>
    <m/>
    <m/>
    <m/>
    <m/>
    <s v="Stuart Little "/>
    <s v="English"/>
    <s v="Germany"/>
    <n v="133000000"/>
    <x v="19"/>
  </r>
  <r>
    <x v="956"/>
    <n v="96"/>
    <m/>
    <s v="Comedy"/>
    <m/>
    <m/>
    <m/>
    <m/>
    <m/>
    <m/>
    <m/>
    <s v="A True Story "/>
    <s v="English"/>
    <s v="USA"/>
    <n v="45000"/>
    <x v="41"/>
  </r>
  <r>
    <x v="197"/>
    <n v="85"/>
    <n v="64459316"/>
    <s v="Adventure"/>
    <s v="Animation"/>
    <s v="Comedy"/>
    <s v="Family"/>
    <m/>
    <m/>
    <m/>
    <m/>
    <s v="Flushed Away "/>
    <s v="English"/>
    <s v="UK"/>
    <n v="149000000"/>
    <x v="6"/>
  </r>
  <r>
    <x v="207"/>
    <n v="85"/>
    <n v="42776259"/>
    <s v="Adventure"/>
    <s v="Comedy"/>
    <s v="Family"/>
    <s v="Fantasy"/>
    <m/>
    <m/>
    <m/>
    <m/>
    <s v="Gulliver's Travels "/>
    <s v="English"/>
    <s v="USA"/>
    <n v="112000000"/>
    <x v="54"/>
  </r>
  <r>
    <x v="957"/>
    <n v="96"/>
    <n v="23808111"/>
    <s v="Documentary"/>
    <m/>
    <m/>
    <m/>
    <m/>
    <m/>
    <m/>
    <m/>
    <s v="An Inconvenient Truth "/>
    <s v="English"/>
    <s v="USA"/>
    <m/>
    <x v="20"/>
  </r>
  <r>
    <x v="408"/>
    <n v="85"/>
    <n v="145771527"/>
    <s v="Adventure"/>
    <s v="Animation"/>
    <s v="Comedy"/>
    <s v="Drama"/>
    <s v="Family"/>
    <s v="Fantasy"/>
    <s v="Sci-Fi"/>
    <m/>
    <s v="Lilo &amp; Stitch "/>
    <s v="English"/>
    <s v="USA"/>
    <n v="80000000"/>
    <x v="5"/>
  </r>
  <r>
    <x v="958"/>
    <n v="85"/>
    <n v="26288320"/>
    <s v="Adventure"/>
    <s v="Animation"/>
    <s v="Comedy"/>
    <s v="Drama"/>
    <s v="Family"/>
    <s v="Fantasy"/>
    <s v="Romance"/>
    <m/>
    <s v="Sinbad: Legend of the Seven Seas "/>
    <s v="English"/>
    <s v="USA"/>
    <n v="60000000"/>
    <x v="6"/>
  </r>
  <r>
    <x v="444"/>
    <n v="96"/>
    <m/>
    <s v="Action"/>
    <s v="Sci-Fi"/>
    <m/>
    <m/>
    <m/>
    <m/>
    <m/>
    <m/>
    <s v="Battle for the Planet of the Apes "/>
    <s v="English"/>
    <s v="USA"/>
    <n v="1800000"/>
    <x v="41"/>
  </r>
  <r>
    <x v="959"/>
    <n v="85"/>
    <n v="64238770"/>
    <s v="Adventure"/>
    <s v="Animation"/>
    <s v="Comedy"/>
    <s v="Family"/>
    <m/>
    <m/>
    <m/>
    <m/>
    <s v="The Nut Job "/>
    <s v="English"/>
    <s v="Canada"/>
    <n v="42000000"/>
    <x v="27"/>
  </r>
  <r>
    <x v="945"/>
    <n v="85"/>
    <n v="12701880"/>
    <s v="Adventure"/>
    <s v="Animation"/>
    <s v="Comedy"/>
    <s v="Family"/>
    <m/>
    <m/>
    <m/>
    <m/>
    <s v="The Pirates Who Don't Do Anything: A VeggieTales Movie "/>
    <s v="English"/>
    <s v="USA"/>
    <n v="15000000"/>
    <x v="50"/>
  </r>
  <r>
    <x v="960"/>
    <n v="85"/>
    <n v="39880476"/>
    <s v="Adventure"/>
    <s v="Animation"/>
    <s v="Comedy"/>
    <s v="Family"/>
    <s v="Fantasy"/>
    <m/>
    <m/>
    <m/>
    <s v="The Wild Thornberrys Movie "/>
    <s v="English"/>
    <s v="USA"/>
    <n v="25000000"/>
    <x v="1"/>
  </r>
  <r>
    <x v="961"/>
    <n v="96"/>
    <m/>
    <s v="Horror"/>
    <s v="Sci-Fi"/>
    <m/>
    <m/>
    <m/>
    <m/>
    <m/>
    <m/>
    <s v="C.H.U.D. "/>
    <s v="English"/>
    <s v="USA"/>
    <n v="1250000"/>
    <x v="41"/>
  </r>
  <r>
    <x v="962"/>
    <n v="85"/>
    <n v="15911333"/>
    <s v="Adventure"/>
    <s v="Comedy"/>
    <s v="Drama"/>
    <s v="Family"/>
    <s v="Fantasy"/>
    <m/>
    <m/>
    <m/>
    <s v="Thomas and the Magic Railroad "/>
    <s v="English"/>
    <s v="UK"/>
    <n v="19000000"/>
    <x v="57"/>
  </r>
  <r>
    <x v="963"/>
    <n v="85"/>
    <n v="4091"/>
    <s v="Adventure"/>
    <s v="Animation"/>
    <s v="Comedy"/>
    <s v="Family"/>
    <s v="Fantasy"/>
    <m/>
    <m/>
    <m/>
    <s v="Thunder and the House of Magic "/>
    <s v="English"/>
    <s v="Belgium"/>
    <n v="34000000"/>
    <x v="46"/>
  </r>
  <r>
    <x v="964"/>
    <n v="96"/>
    <n v="444354"/>
    <s v="Comedy"/>
    <s v="Drama"/>
    <m/>
    <m/>
    <m/>
    <m/>
    <m/>
    <m/>
    <s v="Clockwatchers "/>
    <s v="English"/>
    <s v="UK"/>
    <m/>
    <x v="55"/>
  </r>
  <r>
    <x v="965"/>
    <n v="86"/>
    <n v="25200412"/>
    <s v="Adventure"/>
    <s v="Comedy"/>
    <s v="Family"/>
    <s v="Fantasy"/>
    <s v="Sci-Fi"/>
    <m/>
    <m/>
    <m/>
    <s v="Aliens in the Attic "/>
    <s v="English"/>
    <s v="USA"/>
    <n v="45000000"/>
    <x v="53"/>
  </r>
  <r>
    <x v="966"/>
    <n v="86"/>
    <n v="39552600"/>
    <s v="Adventure"/>
    <s v="Family"/>
    <s v="Romance"/>
    <m/>
    <m/>
    <m/>
    <m/>
    <m/>
    <s v="Benji "/>
    <s v="English"/>
    <s v="USA"/>
    <n v="500000"/>
    <x v="12"/>
  </r>
  <r>
    <x v="967"/>
    <n v="86"/>
    <n v="9402410"/>
    <s v="Adventure"/>
    <s v="Comedy"/>
    <m/>
    <m/>
    <m/>
    <m/>
    <m/>
    <m/>
    <s v="Fun Size "/>
    <s v="English"/>
    <s v="USA"/>
    <n v="14000000"/>
    <x v="53"/>
  </r>
  <r>
    <x v="120"/>
    <n v="86"/>
    <n v="193136719"/>
    <s v="Adventure"/>
    <s v="Animation"/>
    <s v="Comedy"/>
    <s v="Family"/>
    <m/>
    <m/>
    <m/>
    <m/>
    <s v="Madagascar "/>
    <s v="English"/>
    <s v="USA"/>
    <n v="75000000"/>
    <x v="24"/>
  </r>
  <r>
    <x v="324"/>
    <n v="86"/>
    <n v="153288182"/>
    <s v="Adventure"/>
    <s v="Comedy"/>
    <s v="Mystery"/>
    <m/>
    <m/>
    <m/>
    <m/>
    <m/>
    <s v="Scooby-Doo "/>
    <s v="English"/>
    <s v="USA"/>
    <n v="84000000"/>
    <x v="54"/>
  </r>
  <r>
    <x v="968"/>
    <n v="86"/>
    <n v="22717758"/>
    <s v="Adventure"/>
    <s v="Animation"/>
    <s v="Comedy"/>
    <s v="Drama"/>
    <s v="Family"/>
    <s v="Fantasy"/>
    <s v="Musical"/>
    <m/>
    <s v="The Magic Sword: Quest for Camelot "/>
    <s v="English"/>
    <s v="USA"/>
    <n v="40000000"/>
    <x v="3"/>
  </r>
  <r>
    <x v="969"/>
    <n v="87"/>
    <n v="133103929"/>
    <s v="Adventure"/>
    <s v="Animation"/>
    <s v="Comedy"/>
    <s v="Family"/>
    <s v="Fantasy"/>
    <s v="Music"/>
    <m/>
    <m/>
    <s v="Alvin and the Chipmunks: Chipwrecked "/>
    <s v="English"/>
    <s v="USA"/>
    <n v="75000000"/>
    <x v="45"/>
  </r>
  <r>
    <x v="970"/>
    <n v="87"/>
    <n v="20999103"/>
    <s v="Adventure"/>
    <s v="Animation"/>
    <s v="Comedy"/>
    <s v="Crime"/>
    <s v="Family"/>
    <m/>
    <m/>
    <m/>
    <s v="Fantastic Mr. Fox "/>
    <s v="English"/>
    <s v="USA"/>
    <n v="40000000"/>
    <x v="2"/>
  </r>
  <r>
    <x v="344"/>
    <n v="87"/>
    <n v="16290976"/>
    <s v="Adventure"/>
    <s v="Comedy"/>
    <s v="Family"/>
    <s v="Fantasy"/>
    <s v="Music"/>
    <s v="Sci-Fi"/>
    <m/>
    <m/>
    <s v="Muppets from Space "/>
    <s v="English"/>
    <s v="USA"/>
    <n v="24000000"/>
    <x v="3"/>
  </r>
  <r>
    <x v="971"/>
    <n v="87"/>
    <n v="6563357"/>
    <s v="Adventure"/>
    <s v="Comedy"/>
    <m/>
    <m/>
    <m/>
    <m/>
    <m/>
    <m/>
    <s v="Strange Wilderness "/>
    <s v="English"/>
    <s v="USA"/>
    <n v="20000000"/>
    <x v="35"/>
  </r>
  <r>
    <x v="972"/>
    <n v="87"/>
    <n v="800000"/>
    <s v="Adventure"/>
    <s v="Fantasy"/>
    <m/>
    <m/>
    <m/>
    <m/>
    <m/>
    <m/>
    <s v="The Barbarians "/>
    <s v="English"/>
    <s v="USA"/>
    <n v="4000000"/>
    <x v="47"/>
  </r>
  <r>
    <x v="973"/>
    <n v="87"/>
    <n v="183132370"/>
    <s v="Adventure"/>
    <s v="Animation"/>
    <s v="Comedy"/>
    <m/>
    <m/>
    <m/>
    <m/>
    <m/>
    <s v="The Simpsons Movie "/>
    <s v="English"/>
    <s v="USA"/>
    <n v="75000000"/>
    <x v="18"/>
  </r>
  <r>
    <x v="974"/>
    <n v="96"/>
    <m/>
    <s v="Crime"/>
    <s v="Horror"/>
    <s v="Mystery"/>
    <s v="Thriller"/>
    <m/>
    <m/>
    <m/>
    <m/>
    <s v="Eye See You "/>
    <s v="English"/>
    <s v="USA"/>
    <n v="55000000"/>
    <x v="35"/>
  </r>
  <r>
    <x v="975"/>
    <n v="87"/>
    <n v="85416609"/>
    <s v="Adventure"/>
    <s v="Animation"/>
    <s v="Comedy"/>
    <s v="Family"/>
    <s v="Fantasy"/>
    <m/>
    <m/>
    <m/>
    <s v="The SpongeBob SquarePants Movie "/>
    <s v="English"/>
    <s v="USA"/>
    <n v="30000000"/>
    <x v="14"/>
  </r>
  <r>
    <x v="976"/>
    <n v="87"/>
    <n v="36073232"/>
    <s v="Adventure"/>
    <s v="Animation"/>
    <s v="Family"/>
    <m/>
    <m/>
    <m/>
    <m/>
    <m/>
    <s v="Walking with Dinosaurs 3D "/>
    <s v="English"/>
    <s v="USA"/>
    <n v="80000000"/>
    <x v="1"/>
  </r>
  <r>
    <x v="977"/>
    <n v="96"/>
    <m/>
    <s v="Horror"/>
    <s v="Mystery"/>
    <m/>
    <m/>
    <m/>
    <m/>
    <m/>
    <m/>
    <s v="Graduation Day "/>
    <s v="English"/>
    <s v="USA"/>
    <n v="250000"/>
    <x v="40"/>
  </r>
  <r>
    <x v="543"/>
    <n v="88"/>
    <n v="47811275"/>
    <s v="Adventure"/>
    <s v="Comedy"/>
    <s v="Family"/>
    <m/>
    <m/>
    <m/>
    <m/>
    <m/>
    <s v="Big Fat Liar "/>
    <s v="English"/>
    <s v="USA"/>
    <n v="15000000"/>
    <x v="53"/>
  </r>
  <r>
    <x v="978"/>
    <n v="96"/>
    <m/>
    <s v="Drama"/>
    <s v="War"/>
    <m/>
    <m/>
    <m/>
    <m/>
    <m/>
    <m/>
    <s v="Hell's Angels "/>
    <s v="English"/>
    <s v="USA"/>
    <n v="3950000"/>
    <x v="2"/>
  </r>
  <r>
    <x v="979"/>
    <n v="88"/>
    <n v="18225165"/>
    <s v="Adventure"/>
    <s v="Comedy"/>
    <m/>
    <m/>
    <m/>
    <m/>
    <m/>
    <m/>
    <s v="Harold &amp; Kumar Go to White Castle "/>
    <s v="English"/>
    <s v="USA"/>
    <n v="9000000"/>
    <x v="23"/>
  </r>
  <r>
    <x v="980"/>
    <n v="96"/>
    <m/>
    <s v="Drama"/>
    <s v="Romance"/>
    <m/>
    <m/>
    <m/>
    <m/>
    <m/>
    <m/>
    <s v="Hidden Away "/>
    <s v="Spanish"/>
    <s v="Spain"/>
    <m/>
    <x v="5"/>
  </r>
  <r>
    <x v="981"/>
    <n v="96"/>
    <m/>
    <s v="Comedy"/>
    <s v="Drama"/>
    <m/>
    <m/>
    <m/>
    <m/>
    <m/>
    <m/>
    <s v="Hits "/>
    <s v="English"/>
    <s v="USA"/>
    <n v="1000000"/>
    <x v="27"/>
  </r>
  <r>
    <x v="982"/>
    <n v="88"/>
    <n v="161317423"/>
    <s v="Adventure"/>
    <s v="Animation"/>
    <s v="Comedy"/>
    <s v="Family"/>
    <m/>
    <m/>
    <m/>
    <m/>
    <s v="Ice Age: Continental Drift "/>
    <s v="English"/>
    <s v="USA"/>
    <n v="95000000"/>
    <x v="10"/>
  </r>
  <r>
    <x v="983"/>
    <n v="88"/>
    <n v="8460990"/>
    <s v="Adventure"/>
    <s v="Animation"/>
    <s v="Family"/>
    <s v="Fantasy"/>
    <s v="Musical"/>
    <m/>
    <m/>
    <m/>
    <s v="Legends of Oz: Dorothy's Return "/>
    <s v="English"/>
    <s v="USA"/>
    <n v="70000000"/>
    <x v="39"/>
  </r>
  <r>
    <x v="984"/>
    <n v="88"/>
    <n v="120618403"/>
    <s v="Adventure"/>
    <s v="Animation"/>
    <s v="Family"/>
    <s v="Fantasy"/>
    <s v="Musical"/>
    <s v="War"/>
    <m/>
    <m/>
    <s v="Mulan "/>
    <s v="English"/>
    <s v="USA"/>
    <n v="90000000"/>
    <x v="20"/>
  </r>
  <r>
    <x v="985"/>
    <n v="88"/>
    <n v="90443603"/>
    <s v="Adventure"/>
    <s v="Animation"/>
    <s v="Comedy"/>
    <s v="Family"/>
    <s v="Fantasy"/>
    <s v="Sci-Fi"/>
    <s v="Sport"/>
    <m/>
    <s v="Space Jam "/>
    <s v="English"/>
    <s v="USA"/>
    <n v="80000000"/>
    <x v="46"/>
  </r>
  <r>
    <x v="986"/>
    <n v="96"/>
    <m/>
    <s v="Crime"/>
    <s v="Drama"/>
    <s v="Thriller"/>
    <m/>
    <m/>
    <m/>
    <m/>
    <m/>
    <s v="Machine Gun McCain "/>
    <s v="English"/>
    <s v="Italy"/>
    <m/>
    <x v="3"/>
  </r>
  <r>
    <x v="39"/>
    <n v="88"/>
    <n v="28133159"/>
    <s v="Adventure"/>
    <s v="Animation"/>
    <s v="Comedy"/>
    <s v="Family"/>
    <s v="Fantasy"/>
    <m/>
    <m/>
    <m/>
    <s v="The Ant Bully "/>
    <s v="English"/>
    <s v="USA"/>
    <n v="50000000"/>
    <x v="19"/>
  </r>
  <r>
    <x v="987"/>
    <n v="88"/>
    <n v="1064277"/>
    <s v="Adventure"/>
    <s v="Family"/>
    <s v="Fantasy"/>
    <s v="Musical"/>
    <m/>
    <m/>
    <m/>
    <m/>
    <s v="The Oogieloves in the Big Balloon Adventure "/>
    <s v="English"/>
    <s v="USA"/>
    <n v="20000000"/>
    <x v="6"/>
  </r>
  <r>
    <x v="387"/>
    <n v="96"/>
    <m/>
    <s v="Drama"/>
    <s v="Horror"/>
    <s v="Mystery"/>
    <m/>
    <m/>
    <m/>
    <m/>
    <m/>
    <s v="Night of the Living Dead "/>
    <s v="English"/>
    <s v="USA"/>
    <n v="114000"/>
    <x v="58"/>
  </r>
  <r>
    <x v="982"/>
    <n v="88"/>
    <n v="130174897"/>
    <s v="Adventure"/>
    <s v="Animation"/>
    <s v="Comedy"/>
    <s v="Family"/>
    <m/>
    <m/>
    <m/>
    <m/>
    <s v="The Peanuts Movie "/>
    <s v="English"/>
    <s v="USA"/>
    <n v="99000000"/>
    <x v="5"/>
  </r>
  <r>
    <x v="954"/>
    <n v="88"/>
    <n v="31051126"/>
    <s v="Adventure"/>
    <s v="Animation"/>
    <s v="Comedy"/>
    <s v="Family"/>
    <m/>
    <m/>
    <m/>
    <m/>
    <s v="The Pirates! Band of Misfits "/>
    <s v="English"/>
    <s v="UK"/>
    <n v="55000000"/>
    <x v="6"/>
  </r>
  <r>
    <x v="43"/>
    <n v="88"/>
    <n v="75590286"/>
    <s v="Adventure"/>
    <s v="Comedy"/>
    <s v="Horror"/>
    <s v="Sci-Fi"/>
    <m/>
    <m/>
    <m/>
    <m/>
    <s v="Zombieland "/>
    <s v="English"/>
    <s v="USA"/>
    <n v="23600000"/>
    <x v="28"/>
  </r>
  <r>
    <x v="988"/>
    <n v="89"/>
    <n v="57011847"/>
    <s v="Adventure"/>
    <s v="Animation"/>
    <s v="Comedy"/>
    <s v="Family"/>
    <s v="Sci-Fi"/>
    <m/>
    <m/>
    <m/>
    <s v="Escape from Planet Earth "/>
    <s v="English"/>
    <s v="USA"/>
    <n v="40000000"/>
    <x v="19"/>
  </r>
  <r>
    <x v="989"/>
    <n v="89"/>
    <n v="60008303"/>
    <s v="Adventure"/>
    <s v="Comedy"/>
    <s v="Family"/>
    <m/>
    <m/>
    <m/>
    <m/>
    <m/>
    <s v="Snow Day "/>
    <s v="English"/>
    <s v="USA"/>
    <n v="13000000"/>
    <x v="54"/>
  </r>
  <r>
    <x v="990"/>
    <n v="89"/>
    <n v="52287414"/>
    <s v="Adventure"/>
    <s v="Drama"/>
    <m/>
    <m/>
    <m/>
    <m/>
    <m/>
    <m/>
    <s v="Stand by Me "/>
    <s v="English"/>
    <s v="USA"/>
    <n v="8000000"/>
    <x v="11"/>
  </r>
  <r>
    <x v="46"/>
    <n v="89"/>
    <n v="22359293"/>
    <s v="Adventure"/>
    <s v="Comedy"/>
    <s v="Family"/>
    <s v="Fantasy"/>
    <m/>
    <m/>
    <m/>
    <m/>
    <s v="The Borrowers "/>
    <s v="English"/>
    <s v="UK"/>
    <n v="29000000"/>
    <x v="27"/>
  </r>
  <r>
    <x v="567"/>
    <n v="89"/>
    <n v="50802661"/>
    <s v="Adventure"/>
    <s v="Animation"/>
    <s v="Comedy"/>
    <s v="Family"/>
    <s v="Romance"/>
    <m/>
    <m/>
    <m/>
    <s v="The Road to El Dorado "/>
    <s v="English"/>
    <s v="USA"/>
    <n v="95000000"/>
    <x v="24"/>
  </r>
  <r>
    <x v="991"/>
    <n v="90"/>
    <n v="35033759"/>
    <s v="Adventure"/>
    <s v="Comedy"/>
    <m/>
    <m/>
    <m/>
    <m/>
    <m/>
    <m/>
    <s v="A Very Harold &amp; Kumar 3D Christmas "/>
    <s v="English"/>
    <s v="USA"/>
    <n v="19000000"/>
    <x v="46"/>
  </r>
  <r>
    <x v="23"/>
    <n v="90"/>
    <n v="108360000"/>
    <s v="Adventure"/>
    <s v="Comedy"/>
    <m/>
    <m/>
    <m/>
    <m/>
    <m/>
    <m/>
    <s v="Ace Ventura: When Nature Calls "/>
    <s v="English"/>
    <s v="USA"/>
    <n v="30000000"/>
    <x v="46"/>
  </r>
  <r>
    <x v="992"/>
    <n v="90"/>
    <n v="217350219"/>
    <s v="Adventure"/>
    <s v="Animation"/>
    <s v="Comedy"/>
    <s v="Family"/>
    <s v="Fantasy"/>
    <s v="Musical"/>
    <s v="Romance"/>
    <m/>
    <s v="Aladdin "/>
    <s v="English"/>
    <s v="USA"/>
    <n v="28000000"/>
    <x v="58"/>
  </r>
  <r>
    <x v="993"/>
    <n v="96"/>
    <n v="1186323"/>
    <s v="Comedy"/>
    <s v="Drama"/>
    <s v="Romance"/>
    <m/>
    <m/>
    <m/>
    <m/>
    <m/>
    <s v="Saving Face "/>
    <s v="English"/>
    <s v="USA"/>
    <m/>
    <x v="16"/>
  </r>
  <r>
    <x v="994"/>
    <n v="90"/>
    <n v="25077977"/>
    <s v="Adventure"/>
    <s v="Animation"/>
    <s v="Comedy"/>
    <s v="Family"/>
    <s v="Romance"/>
    <m/>
    <m/>
    <m/>
    <s v="Alpha and Omega "/>
    <s v="English"/>
    <s v="USA"/>
    <n v="20000000"/>
    <x v="35"/>
  </r>
  <r>
    <x v="361"/>
    <n v="90"/>
    <n v="40485039"/>
    <s v="Adventure"/>
    <s v="Comedy"/>
    <s v="Music"/>
    <s v="Sci-Fi"/>
    <m/>
    <m/>
    <m/>
    <m/>
    <s v="Bill &amp; Ted's Excellent Adventure "/>
    <s v="English"/>
    <s v="USA"/>
    <n v="10000000"/>
    <x v="24"/>
  </r>
  <r>
    <x v="995"/>
    <n v="90"/>
    <n v="26421314"/>
    <s v="Adventure"/>
    <s v="Fantasy"/>
    <s v="Horror"/>
    <s v="Mystery"/>
    <s v="Thriller"/>
    <m/>
    <m/>
    <m/>
    <s v="Book of Shadows: Blair Witch 2 "/>
    <s v="English"/>
    <s v="USA"/>
    <n v="15000000"/>
    <x v="43"/>
  </r>
  <r>
    <x v="996"/>
    <n v="90"/>
    <n v="7871693"/>
    <s v="Adventure"/>
    <s v="Family"/>
    <s v="Fantasy"/>
    <s v="Sci-Fi"/>
    <m/>
    <m/>
    <m/>
    <m/>
    <s v="City of Ember "/>
    <s v="English"/>
    <s v="USA"/>
    <n v="55000000"/>
    <x v="26"/>
  </r>
  <r>
    <x v="997"/>
    <n v="90"/>
    <n v="11802056"/>
    <s v="Adventure"/>
    <s v="Comedy"/>
    <s v="Family"/>
    <s v="Romance"/>
    <s v="Sci-Fi"/>
    <m/>
    <m/>
    <m/>
    <s v="Meet Dave "/>
    <s v="English"/>
    <s v="USA"/>
    <n v="60000000"/>
    <x v="54"/>
  </r>
  <r>
    <x v="567"/>
    <n v="90"/>
    <n v="160762022"/>
    <s v="Adventure"/>
    <s v="Animation"/>
    <s v="Comedy"/>
    <s v="Family"/>
    <m/>
    <m/>
    <m/>
    <m/>
    <s v="Shark Tale "/>
    <s v="English"/>
    <s v="USA"/>
    <n v="75000000"/>
    <x v="25"/>
  </r>
  <r>
    <x v="688"/>
    <n v="90"/>
    <n v="267652016"/>
    <s v="Adventure"/>
    <s v="Animation"/>
    <s v="Comedy"/>
    <s v="Family"/>
    <s v="Fantasy"/>
    <m/>
    <m/>
    <m/>
    <s v="Shrek "/>
    <s v="English"/>
    <s v="USA"/>
    <n v="60000000"/>
    <x v="13"/>
  </r>
  <r>
    <x v="998"/>
    <n v="90"/>
    <n v="15091542"/>
    <s v="Adventure"/>
    <s v="Family"/>
    <s v="Fantasy"/>
    <s v="Musical"/>
    <m/>
    <m/>
    <m/>
    <m/>
    <s v="The Adventures of Pinocchio "/>
    <s v="Italian"/>
    <s v="UK"/>
    <n v="25000000"/>
    <x v="35"/>
  </r>
  <r>
    <x v="999"/>
    <n v="96"/>
    <m/>
    <s v="Comedy"/>
    <s v="Crime"/>
    <s v="Drama"/>
    <m/>
    <m/>
    <m/>
    <m/>
    <m/>
    <s v="Small Apartments "/>
    <s v="English"/>
    <s v="USA"/>
    <n v="2000000"/>
    <x v="12"/>
  </r>
  <r>
    <x v="703"/>
    <n v="90"/>
    <n v="16647384"/>
    <s v="Adventure"/>
    <s v="Comedy"/>
    <s v="Family"/>
    <s v="Romance"/>
    <m/>
    <m/>
    <m/>
    <m/>
    <s v="Unaccompanied Minors "/>
    <s v="English"/>
    <s v="USA"/>
    <n v="26000000"/>
    <x v="52"/>
  </r>
  <r>
    <x v="348"/>
    <n v="91"/>
    <n v="2850263"/>
    <s v="Adventure"/>
    <s v="Comedy"/>
    <s v="Sport"/>
    <m/>
    <m/>
    <m/>
    <m/>
    <m/>
    <s v="Airborne "/>
    <s v="English"/>
    <s v="USA"/>
    <n v="2600000"/>
    <x v="3"/>
  </r>
  <r>
    <x v="1000"/>
    <n v="91"/>
    <n v="287761"/>
    <s v="Adventure"/>
    <s v="Biography"/>
    <s v="Documentary"/>
    <s v="Drama"/>
    <m/>
    <m/>
    <m/>
    <m/>
    <s v="Antarctica: A Year on Ice "/>
    <s v="English"/>
    <s v="New Zealand"/>
    <n v="1000000"/>
    <x v="16"/>
  </r>
  <r>
    <x v="1001"/>
    <n v="91"/>
    <n v="126597121"/>
    <s v="Adventure"/>
    <s v="Animation"/>
    <s v="Comedy"/>
    <s v="Family"/>
    <m/>
    <m/>
    <m/>
    <m/>
    <s v="Bee Movie "/>
    <s v="English"/>
    <s v="USA"/>
    <n v="150000000"/>
    <x v="3"/>
  </r>
  <r>
    <x v="324"/>
    <n v="91"/>
    <n v="94497271"/>
    <s v="Adventure"/>
    <s v="Comedy"/>
    <s v="Drama"/>
    <s v="Family"/>
    <s v="Romance"/>
    <m/>
    <m/>
    <m/>
    <s v="Beverly Hills Chihuahua "/>
    <s v="English"/>
    <s v="USA"/>
    <n v="20000000"/>
    <x v="44"/>
  </r>
  <r>
    <x v="335"/>
    <n v="96"/>
    <m/>
    <s v="Action"/>
    <s v="Crime"/>
    <s v="Thriller"/>
    <m/>
    <m/>
    <m/>
    <m/>
    <m/>
    <s v="Survivor "/>
    <s v="English"/>
    <s v="USA"/>
    <n v="20000000"/>
    <x v="39"/>
  </r>
  <r>
    <x v="1002"/>
    <n v="96"/>
    <m/>
    <s v="Action"/>
    <s v="Crime"/>
    <s v="Drama"/>
    <s v="Thriller"/>
    <m/>
    <m/>
    <m/>
    <m/>
    <s v="Swelter "/>
    <s v="English"/>
    <s v="USA"/>
    <n v="8000000"/>
    <x v="56"/>
  </r>
  <r>
    <x v="654"/>
    <n v="91"/>
    <n v="38916903"/>
    <s v="Adventure"/>
    <s v="Family"/>
    <s v="Sci-Fi"/>
    <m/>
    <m/>
    <m/>
    <m/>
    <m/>
    <s v="Earth to Echo "/>
    <s v="English"/>
    <s v="USA"/>
    <n v="13000000"/>
    <x v="27"/>
  </r>
  <r>
    <x v="21"/>
    <n v="91"/>
    <n v="55747724"/>
    <s v="Adventure"/>
    <s v="Animation"/>
    <s v="Comedy"/>
    <s v="Family"/>
    <m/>
    <m/>
    <m/>
    <m/>
    <s v="Free Birds "/>
    <s v="English"/>
    <s v="USA"/>
    <n v="55000000"/>
    <x v="19"/>
  </r>
  <r>
    <x v="1003"/>
    <n v="91"/>
    <n v="274084951"/>
    <s v="Adventure"/>
    <s v="Drama"/>
    <s v="Sci-Fi"/>
    <s v="Thriller"/>
    <m/>
    <m/>
    <m/>
    <m/>
    <s v="Gravity "/>
    <s v="English"/>
    <s v="UK"/>
    <n v="100000000"/>
    <x v="2"/>
  </r>
  <r>
    <x v="1004"/>
    <n v="96"/>
    <m/>
    <s v="Horror"/>
    <m/>
    <m/>
    <m/>
    <m/>
    <m/>
    <m/>
    <m/>
    <s v="Teeth and Blood "/>
    <s v="English"/>
    <s v="USA"/>
    <n v="300000"/>
    <x v="37"/>
  </r>
  <r>
    <x v="1005"/>
    <n v="91"/>
    <n v="8080116"/>
    <s v="Adventure"/>
    <s v="Comedy"/>
    <s v="Family"/>
    <m/>
    <m/>
    <m/>
    <m/>
    <m/>
    <s v="Hoot "/>
    <s v="English"/>
    <s v="USA"/>
    <n v="15000000"/>
    <x v="39"/>
  </r>
  <r>
    <x v="1006"/>
    <n v="91"/>
    <n v="27087695"/>
    <s v="Adventure"/>
    <s v="Comedy"/>
    <s v="Drama"/>
    <m/>
    <m/>
    <m/>
    <m/>
    <m/>
    <s v="Joe Dirt "/>
    <s v="English"/>
    <s v="USA"/>
    <n v="17700000"/>
    <x v="19"/>
  </r>
  <r>
    <x v="546"/>
    <n v="91"/>
    <n v="20950820"/>
    <s v="Adventure"/>
    <s v="Animation"/>
    <s v="Comedy"/>
    <s v="Family"/>
    <s v="Fantasy"/>
    <s v="Sci-Fi"/>
    <m/>
    <m/>
    <s v="Looney Tunes: Back in Action "/>
    <s v="English"/>
    <s v="Germany"/>
    <n v="80000000"/>
    <x v="50"/>
  </r>
  <r>
    <x v="529"/>
    <n v="96"/>
    <m/>
    <s v="Fantasy"/>
    <s v="Horror"/>
    <m/>
    <m/>
    <m/>
    <m/>
    <m/>
    <m/>
    <s v="The Evil Dead "/>
    <s v="English"/>
    <s v="USA"/>
    <n v="375000"/>
    <x v="16"/>
  </r>
  <r>
    <x v="723"/>
    <n v="91"/>
    <n v="1229197"/>
    <s v="Adventure"/>
    <s v="Comedy"/>
    <s v="Fantasy"/>
    <m/>
    <m/>
    <m/>
    <m/>
    <m/>
    <s v="Monty Python and the Holy Grail "/>
    <s v="English"/>
    <s v="UK"/>
    <n v="229575"/>
    <x v="0"/>
  </r>
  <r>
    <x v="1007"/>
    <n v="91"/>
    <n v="42194060"/>
    <s v="Adventure"/>
    <s v="Animation"/>
    <s v="Comedy"/>
    <s v="Family"/>
    <s v="Sci-Fi"/>
    <m/>
    <m/>
    <m/>
    <s v="Planet 51 "/>
    <s v="English"/>
    <s v="Spain"/>
    <n v="70000000"/>
    <x v="12"/>
  </r>
  <r>
    <x v="1008"/>
    <n v="91"/>
    <n v="128200012"/>
    <s v="Adventure"/>
    <s v="Animation"/>
    <s v="Comedy"/>
    <s v="Family"/>
    <s v="Sci-Fi"/>
    <m/>
    <m/>
    <m/>
    <s v="Robots "/>
    <s v="English"/>
    <s v="USA"/>
    <n v="75000000"/>
    <x v="46"/>
  </r>
  <r>
    <x v="1009"/>
    <n v="92"/>
    <n v="85884815"/>
    <s v="Adventure"/>
    <s v="Animation"/>
    <s v="Comedy"/>
    <s v="Family"/>
    <s v="Fantasy"/>
    <s v="Music"/>
    <m/>
    <m/>
    <s v="Alvin and the Chipmunks: The Road Chip "/>
    <s v="English"/>
    <s v="USA"/>
    <n v="90000000"/>
    <x v="65"/>
  </r>
  <r>
    <x v="301"/>
    <n v="92"/>
    <n v="25590119"/>
    <s v="Adventure"/>
    <s v="Comedy"/>
    <s v="Crime"/>
    <m/>
    <m/>
    <m/>
    <m/>
    <m/>
    <s v="Crocodile Dundee in Los Angeles "/>
    <s v="English"/>
    <s v="Australia"/>
    <n v="21150000"/>
    <x v="47"/>
  </r>
  <r>
    <x v="1010"/>
    <n v="92"/>
    <n v="20763013"/>
    <s v="Adventure"/>
    <s v="Horror"/>
    <s v="Thriller"/>
    <m/>
    <m/>
    <m/>
    <m/>
    <m/>
    <s v="Jaws: The Revenge "/>
    <s v="English"/>
    <s v="USA"/>
    <n v="23000000"/>
    <x v="60"/>
  </r>
  <r>
    <x v="1011"/>
    <n v="92"/>
    <n v="289907418"/>
    <s v="Adventure"/>
    <s v="Animation"/>
    <s v="Comedy"/>
    <s v="Family"/>
    <s v="Fantasy"/>
    <m/>
    <m/>
    <m/>
    <s v="Monsters, Inc. "/>
    <s v="English"/>
    <s v="USA"/>
    <n v="115000000"/>
    <x v="11"/>
  </r>
  <r>
    <x v="459"/>
    <n v="92"/>
    <n v="111505642"/>
    <s v="Adventure"/>
    <s v="Animation"/>
    <s v="Comedy"/>
    <s v="Family"/>
    <s v="Sci-Fi"/>
    <m/>
    <m/>
    <m/>
    <s v="Mr. Peabody &amp; Sherman "/>
    <s v="English"/>
    <s v="USA"/>
    <n v="145000000"/>
    <x v="24"/>
  </r>
  <r>
    <x v="1012"/>
    <n v="96"/>
    <m/>
    <s v="Documentary"/>
    <m/>
    <m/>
    <m/>
    <m/>
    <m/>
    <m/>
    <m/>
    <s v="The Outrageous Sophie Tucker "/>
    <s v="English"/>
    <s v="USA"/>
    <n v="500000"/>
    <x v="5"/>
  </r>
  <r>
    <x v="1013"/>
    <n v="92"/>
    <n v="55994557"/>
    <s v="Adventure"/>
    <s v="Animation"/>
    <s v="Comedy"/>
    <s v="Family"/>
    <s v="Fantasy"/>
    <m/>
    <m/>
    <m/>
    <s v="ParaNorman "/>
    <s v="English"/>
    <s v="USA"/>
    <n v="60000000"/>
    <x v="14"/>
  </r>
  <r>
    <x v="120"/>
    <n v="92"/>
    <n v="83348920"/>
    <s v="Adventure"/>
    <s v="Animation"/>
    <s v="Comedy"/>
    <s v="Family"/>
    <m/>
    <m/>
    <m/>
    <m/>
    <s v="Penguins of Madagascar "/>
    <s v="English"/>
    <s v="USA"/>
    <n v="132000000"/>
    <x v="6"/>
  </r>
  <r>
    <x v="1014"/>
    <n v="92"/>
    <n v="26000610"/>
    <s v="Adventure"/>
    <s v="Animation"/>
    <s v="Comedy"/>
    <s v="Family"/>
    <s v="Fantasy"/>
    <m/>
    <m/>
    <m/>
    <s v="The Adventures of Rocky &amp; Bullwinkle "/>
    <s v="English"/>
    <s v="USA"/>
    <n v="76000000"/>
    <x v="38"/>
  </r>
  <r>
    <x v="1015"/>
    <n v="92"/>
    <n v="162495848"/>
    <s v="Adventure"/>
    <s v="Animation"/>
    <s v="Comedy"/>
    <s v="Family"/>
    <s v="Fantasy"/>
    <m/>
    <m/>
    <m/>
    <s v="The SpongeBob Movie: Sponge Out of Water "/>
    <s v="English"/>
    <s v="USA"/>
    <n v="74000000"/>
    <x v="25"/>
  </r>
  <r>
    <x v="46"/>
    <n v="93"/>
    <n v="38037513"/>
    <s v="Adventure"/>
    <s v="Comedy"/>
    <s v="Fantasy"/>
    <s v="Music"/>
    <s v="Sci-Fi"/>
    <m/>
    <m/>
    <m/>
    <s v="Bill &amp; Ted's Bogus Journey "/>
    <s v="English"/>
    <s v="USA"/>
    <n v="20000000"/>
    <x v="3"/>
  </r>
  <r>
    <x v="1016"/>
    <n v="93"/>
    <n v="237282182"/>
    <s v="Adventure"/>
    <s v="Animation"/>
    <s v="Comedy"/>
    <s v="Family"/>
    <s v="Fantasy"/>
    <m/>
    <m/>
    <m/>
    <s v="Brave "/>
    <s v="English"/>
    <s v="USA"/>
    <n v="185000000"/>
    <x v="5"/>
  </r>
  <r>
    <x v="1017"/>
    <n v="93"/>
    <n v="174635000"/>
    <s v="Adventure"/>
    <s v="Comedy"/>
    <m/>
    <m/>
    <m/>
    <m/>
    <m/>
    <m/>
    <s v="Crocodile Dundee "/>
    <s v="English"/>
    <s v="Australia"/>
    <n v="8800000"/>
    <x v="26"/>
  </r>
  <r>
    <x v="1018"/>
    <n v="93"/>
    <n v="39737645"/>
    <s v="Adventure"/>
    <s v="Comedy"/>
    <m/>
    <m/>
    <m/>
    <m/>
    <m/>
    <m/>
    <s v="Epic Movie "/>
    <s v="English"/>
    <s v="USA"/>
    <n v="20000000"/>
    <x v="72"/>
  </r>
  <r>
    <x v="120"/>
    <n v="93"/>
    <n v="216366733"/>
    <s v="Adventure"/>
    <s v="Animation"/>
    <s v="Comedy"/>
    <s v="Family"/>
    <m/>
    <m/>
    <m/>
    <m/>
    <s v="Madagascar 3: Europe's Most Wanted "/>
    <s v="English"/>
    <s v="USA"/>
    <n v="145000000"/>
    <x v="24"/>
  </r>
  <r>
    <x v="324"/>
    <n v="93"/>
    <n v="84185387"/>
    <s v="Adventure"/>
    <s v="Comedy"/>
    <s v="Family"/>
    <s v="Fantasy"/>
    <s v="Horror"/>
    <s v="Mystery"/>
    <m/>
    <m/>
    <s v="Scooby-Doo 2: Monsters Unleashed "/>
    <s v="English"/>
    <s v="USA"/>
    <n v="80000000"/>
    <x v="54"/>
  </r>
  <r>
    <x v="1019"/>
    <n v="96"/>
    <m/>
    <s v="Horror"/>
    <s v="Mystery"/>
    <m/>
    <m/>
    <m/>
    <m/>
    <m/>
    <m/>
    <s v="Truth or Die "/>
    <s v="English"/>
    <s v="UK"/>
    <n v="1000000"/>
    <x v="39"/>
  </r>
  <r>
    <x v="688"/>
    <n v="93"/>
    <n v="436471036"/>
    <s v="Adventure"/>
    <s v="Animation"/>
    <s v="Comedy"/>
    <s v="Family"/>
    <s v="Fantasy"/>
    <s v="Romance"/>
    <m/>
    <m/>
    <s v="Shrek 2 "/>
    <s v="English"/>
    <s v="USA"/>
    <n v="150000000"/>
    <x v="5"/>
  </r>
  <r>
    <x v="1020"/>
    <n v="96"/>
    <m/>
    <s v="Drama"/>
    <s v="Romance"/>
    <m/>
    <m/>
    <m/>
    <m/>
    <m/>
    <m/>
    <s v="Two Lovers and a Bear "/>
    <s v="English"/>
    <s v="Canada"/>
    <n v="8700000"/>
    <x v="5"/>
  </r>
  <r>
    <x v="969"/>
    <n v="93"/>
    <n v="238371987"/>
    <s v="Adventure"/>
    <s v="Animation"/>
    <s v="Comedy"/>
    <s v="Family"/>
    <s v="Fantasy"/>
    <m/>
    <m/>
    <m/>
    <s v="Shrek Forever After "/>
    <s v="English"/>
    <s v="USA"/>
    <n v="165000000"/>
    <x v="55"/>
  </r>
  <r>
    <x v="139"/>
    <n v="93"/>
    <n v="320706665"/>
    <s v="Adventure"/>
    <s v="Animation"/>
    <s v="Comedy"/>
    <s v="Family"/>
    <s v="Fantasy"/>
    <m/>
    <m/>
    <m/>
    <s v="Shrek the Third "/>
    <s v="English"/>
    <s v="USA"/>
    <n v="160000000"/>
    <x v="12"/>
  </r>
  <r>
    <x v="1021"/>
    <n v="93"/>
    <n v="14888028"/>
    <s v="Adventure"/>
    <s v="Horror"/>
    <s v="Thriller"/>
    <m/>
    <m/>
    <m/>
    <m/>
    <m/>
    <s v="The Cave "/>
    <s v="English"/>
    <s v="USA"/>
    <n v="30000000"/>
    <x v="52"/>
  </r>
  <r>
    <x v="543"/>
    <n v="93"/>
    <n v="82226474"/>
    <s v="Adventure"/>
    <s v="Comedy"/>
    <s v="Crime"/>
    <s v="Family"/>
    <s v="Mystery"/>
    <m/>
    <m/>
    <m/>
    <s v="The Pink Panther "/>
    <s v="English"/>
    <s v="USA"/>
    <n v="65000000"/>
    <x v="39"/>
  </r>
  <r>
    <x v="1022"/>
    <n v="93"/>
    <n v="50818750"/>
    <s v="Adventure"/>
    <s v="Animation"/>
    <s v="Comedy"/>
    <s v="Family"/>
    <s v="Fantasy"/>
    <m/>
    <m/>
    <m/>
    <s v="The Tale of Despereaux "/>
    <s v="English"/>
    <s v="UK"/>
    <n v="60000000"/>
    <x v="12"/>
  </r>
  <r>
    <x v="1023"/>
    <n v="94"/>
    <n v="18329466"/>
    <s v="Adventure"/>
    <s v="Biography"/>
    <s v="Drama"/>
    <s v="Thriller"/>
    <m/>
    <m/>
    <m/>
    <m/>
    <s v="127 Hours "/>
    <s v="English"/>
    <s v="USA"/>
    <n v="18000000"/>
    <x v="16"/>
  </r>
  <r>
    <x v="223"/>
    <n v="94"/>
    <n v="58297830"/>
    <s v="Adventure"/>
    <s v="Animation"/>
    <s v="Drama"/>
    <s v="Family"/>
    <s v="Fantasy"/>
    <s v="Musical"/>
    <s v="Mystery"/>
    <s v="Romance"/>
    <s v="Anastasia "/>
    <s v="English"/>
    <s v="USA"/>
    <n v="50000000"/>
    <x v="23"/>
  </r>
  <r>
    <x v="119"/>
    <n v="94"/>
    <n v="15131330"/>
    <s v="Adventure"/>
    <s v="Animation"/>
    <s v="Family"/>
    <s v="Fantasy"/>
    <m/>
    <m/>
    <m/>
    <m/>
    <s v="Arthur and the Invisibles "/>
    <s v="English"/>
    <s v="France"/>
    <n v="86000000"/>
    <x v="25"/>
  </r>
  <r>
    <x v="1024"/>
    <n v="97"/>
    <m/>
    <s v="Horror"/>
    <s v="Musical"/>
    <m/>
    <m/>
    <m/>
    <m/>
    <m/>
    <m/>
    <s v="Alleluia! The Devil's Carnival "/>
    <s v="English"/>
    <s v="USA"/>
    <n v="500000"/>
    <x v="18"/>
  </r>
  <r>
    <x v="249"/>
    <n v="94"/>
    <n v="82569532"/>
    <s v="Adventure"/>
    <s v="Comedy"/>
    <s v="Family"/>
    <m/>
    <m/>
    <m/>
    <m/>
    <m/>
    <s v="Cheaper by the Dozen 2 "/>
    <s v="English"/>
    <s v="USA"/>
    <n v="60000000"/>
    <x v="53"/>
  </r>
  <r>
    <x v="1025"/>
    <n v="97"/>
    <m/>
    <s v="Comedy"/>
    <s v="Music"/>
    <s v="Romance"/>
    <m/>
    <m/>
    <m/>
    <m/>
    <m/>
    <s v="Always Woodstock "/>
    <s v="English"/>
    <s v="USA"/>
    <n v="2400000"/>
    <x v="35"/>
  </r>
  <r>
    <x v="1026"/>
    <n v="94"/>
    <n v="511920"/>
    <s v="Adventure"/>
    <s v="Animation"/>
    <s v="Comedy"/>
    <s v="Fantasy"/>
    <s v="Romance"/>
    <m/>
    <m/>
    <m/>
    <s v="Delgo "/>
    <s v="English"/>
    <s v="USA"/>
    <n v="40000000"/>
    <x v="45"/>
  </r>
  <r>
    <x v="948"/>
    <n v="94"/>
    <n v="177343675"/>
    <s v="Adventure"/>
    <s v="Animation"/>
    <s v="Comedy"/>
    <s v="Family"/>
    <s v="Fantasy"/>
    <s v="Sci-Fi"/>
    <m/>
    <m/>
    <s v="Home "/>
    <s v="English"/>
    <s v="USA"/>
    <n v="135000000"/>
    <x v="6"/>
  </r>
  <r>
    <x v="1027"/>
    <n v="94"/>
    <n v="36830"/>
    <s v="Adventure"/>
    <s v="Comedy"/>
    <s v="Horror"/>
    <m/>
    <m/>
    <m/>
    <m/>
    <m/>
    <s v="Incident at Loch Ness "/>
    <s v="English"/>
    <s v="UK"/>
    <n v="1400000"/>
    <x v="10"/>
  </r>
  <r>
    <x v="970"/>
    <n v="94"/>
    <n v="45507053"/>
    <s v="Adventure"/>
    <s v="Comedy"/>
    <s v="Drama"/>
    <s v="Romance"/>
    <m/>
    <m/>
    <m/>
    <m/>
    <s v="Moonrise Kingdom "/>
    <s v="English"/>
    <s v="USA"/>
    <n v="16000000"/>
    <x v="2"/>
  </r>
  <r>
    <x v="392"/>
    <n v="94"/>
    <n v="6165429"/>
    <s v="Adventure"/>
    <s v="Biography"/>
    <s v="Drama"/>
    <s v="History"/>
    <m/>
    <m/>
    <m/>
    <m/>
    <s v="Rabbit-Proof Fence "/>
    <s v="Aboriginal"/>
    <s v="Australia"/>
    <n v="6000000"/>
    <x v="20"/>
  </r>
  <r>
    <x v="1028"/>
    <n v="94"/>
    <n v="42672630"/>
    <s v="Adventure"/>
    <s v="Comedy"/>
    <s v="Family"/>
    <s v="Music"/>
    <s v="Romance"/>
    <m/>
    <m/>
    <m/>
    <s v="The Lizzie McGuire Movie "/>
    <s v="English"/>
    <s v="USA"/>
    <n v="17000000"/>
    <x v="35"/>
  </r>
  <r>
    <x v="923"/>
    <n v="95"/>
    <n v="162792677"/>
    <s v="Adventure"/>
    <s v="Animation"/>
    <s v="Comedy"/>
    <s v="Family"/>
    <s v="Fantasy"/>
    <m/>
    <m/>
    <m/>
    <s v="A Bug's Life "/>
    <s v="English"/>
    <s v="USA"/>
    <n v="120000000"/>
    <x v="5"/>
  </r>
  <r>
    <x v="222"/>
    <n v="95"/>
    <n v="82301521"/>
    <s v="Adventure"/>
    <s v="Comedy"/>
    <s v="Family"/>
    <s v="Romance"/>
    <m/>
    <m/>
    <m/>
    <m/>
    <s v="Are We There Yet? "/>
    <s v="English"/>
    <s v="USA"/>
    <n v="32000000"/>
    <x v="56"/>
  </r>
  <r>
    <x v="1029"/>
    <n v="95"/>
    <n v="33422806"/>
    <s v="Adventure"/>
    <s v="Comedy"/>
    <s v="Fantasy"/>
    <m/>
    <m/>
    <m/>
    <m/>
    <m/>
    <s v="Black Knight "/>
    <s v="English"/>
    <s v="USA"/>
    <n v="50000000"/>
    <x v="47"/>
  </r>
  <r>
    <x v="1030"/>
    <n v="95"/>
    <n v="20998709"/>
    <s v="Adventure"/>
    <s v="Drama"/>
    <s v="Family"/>
    <m/>
    <m/>
    <m/>
    <m/>
    <m/>
    <s v="Flicka "/>
    <s v="English"/>
    <s v="USA"/>
    <n v="15000000"/>
    <x v="3"/>
  </r>
  <r>
    <x v="662"/>
    <n v="97"/>
    <n v="122288"/>
    <s v="Action"/>
    <s v="Adventure"/>
    <s v="Drama"/>
    <s v="History"/>
    <s v="Thriller"/>
    <s v="War"/>
    <m/>
    <m/>
    <s v="Centurion "/>
    <s v="English"/>
    <s v="UK"/>
    <m/>
    <x v="55"/>
  </r>
  <r>
    <x v="1031"/>
    <n v="95"/>
    <n v="20047715"/>
    <s v="Adventure"/>
    <s v="Family"/>
    <m/>
    <m/>
    <m/>
    <m/>
    <m/>
    <m/>
    <s v="Flipper "/>
    <s v="English"/>
    <s v="USA"/>
    <n v="25530000"/>
    <x v="1"/>
  </r>
  <r>
    <x v="1032"/>
    <n v="97"/>
    <n v="82506325"/>
    <s v="Comedy"/>
    <s v="Family"/>
    <s v="Fantasy"/>
    <m/>
    <m/>
    <m/>
    <m/>
    <m/>
    <s v="Charlotte's Web "/>
    <s v="English"/>
    <s v="USA"/>
    <m/>
    <x v="55"/>
  </r>
  <r>
    <x v="1033"/>
    <n v="97"/>
    <m/>
    <s v="Action"/>
    <s v="Crime"/>
    <s v="Thriller"/>
    <m/>
    <m/>
    <m/>
    <m/>
    <m/>
    <s v="Checkmate "/>
    <s v="English"/>
    <s v="USA"/>
    <n v="1500000"/>
    <x v="67"/>
  </r>
  <r>
    <x v="344"/>
    <n v="95"/>
    <n v="108012170"/>
    <s v="Adventure"/>
    <s v="Animation"/>
    <s v="Comedy"/>
    <s v="Family"/>
    <s v="Fantasy"/>
    <m/>
    <m/>
    <m/>
    <s v="Hop "/>
    <s v="English"/>
    <s v="USA"/>
    <n v="63000000"/>
    <x v="41"/>
  </r>
  <r>
    <x v="1011"/>
    <n v="95"/>
    <n v="356454367"/>
    <s v="Adventure"/>
    <s v="Animation"/>
    <s v="Comedy"/>
    <s v="Drama"/>
    <s v="Family"/>
    <s v="Fantasy"/>
    <m/>
    <m/>
    <s v="Inside Out "/>
    <s v="English"/>
    <s v="USA"/>
    <n v="175000000"/>
    <x v="0"/>
  </r>
  <r>
    <x v="1034"/>
    <n v="95"/>
    <n v="17529157"/>
    <s v="Adventure"/>
    <s v="Drama"/>
    <s v="Horror"/>
    <s v="Mystery"/>
    <s v="Thriller"/>
    <m/>
    <m/>
    <m/>
    <s v="Silent Hill: Revelation 3D "/>
    <s v="English"/>
    <s v="France"/>
    <n v="20000000"/>
    <x v="65"/>
  </r>
  <r>
    <x v="1035"/>
    <n v="95"/>
    <n v="50150619"/>
    <s v="Adventure"/>
    <s v="Animation"/>
    <s v="Comedy"/>
    <s v="Family"/>
    <s v="Fantasy"/>
    <s v="Romance"/>
    <m/>
    <m/>
    <s v="The Book of Life "/>
    <s v="English"/>
    <s v="USA"/>
    <n v="50000000"/>
    <x v="9"/>
  </r>
  <r>
    <x v="1036"/>
    <n v="97"/>
    <m/>
    <s v="Action"/>
    <s v="Comedy"/>
    <m/>
    <m/>
    <m/>
    <m/>
    <m/>
    <m/>
    <s v="Cotton Comes to Harlem "/>
    <s v="English"/>
    <s v="USA"/>
    <n v="1200000"/>
    <x v="10"/>
  </r>
  <r>
    <x v="907"/>
    <n v="95"/>
    <n v="13555988"/>
    <s v="Adventure"/>
    <s v="Comedy"/>
    <s v="Family"/>
    <s v="Fantasy"/>
    <m/>
    <m/>
    <m/>
    <m/>
    <s v="The Little Vampire "/>
    <s v="English"/>
    <s v="Germany"/>
    <n v="22000000"/>
    <x v="50"/>
  </r>
  <r>
    <x v="992"/>
    <n v="95"/>
    <n v="38120554"/>
    <s v="Adventure"/>
    <s v="Animation"/>
    <s v="Family"/>
    <s v="Sci-Fi"/>
    <m/>
    <m/>
    <m/>
    <m/>
    <s v="Treasure Planet "/>
    <s v="English"/>
    <s v="USA"/>
    <n v="140000000"/>
    <x v="23"/>
  </r>
  <r>
    <x v="1037"/>
    <n v="97"/>
    <n v="565592"/>
    <s v="Comedy"/>
    <s v="Drama"/>
    <s v="Family"/>
    <m/>
    <m/>
    <m/>
    <m/>
    <m/>
    <s v="Dancer, Texas Pop. 81 "/>
    <s v="English"/>
    <s v="USA"/>
    <m/>
    <x v="4"/>
  </r>
  <r>
    <x v="1038"/>
    <n v="95"/>
    <n v="58156435"/>
    <s v="Adventure"/>
    <s v="Comedy"/>
    <s v="Mystery"/>
    <m/>
    <m/>
    <m/>
    <m/>
    <m/>
    <s v="Without a Paddle "/>
    <s v="English"/>
    <s v="USA"/>
    <n v="19000000"/>
    <x v="19"/>
  </r>
  <r>
    <x v="1039"/>
    <n v="96"/>
    <n v="114053579"/>
    <s v="Adventure"/>
    <s v="Animation"/>
    <s v="Comedy"/>
    <s v="Drama"/>
    <s v="Family"/>
    <m/>
    <m/>
    <m/>
    <s v="Bolt "/>
    <s v="English"/>
    <s v="USA"/>
    <n v="150000000"/>
    <x v="24"/>
  </r>
  <r>
    <x v="1040"/>
    <n v="96"/>
    <n v="82234139"/>
    <s v="Adventure"/>
    <s v="Drama"/>
    <s v="Family"/>
    <s v="Fantasy"/>
    <m/>
    <m/>
    <m/>
    <m/>
    <s v="Bridge to Terabithia "/>
    <s v="English"/>
    <s v="USA"/>
    <n v="17000000"/>
    <x v="5"/>
  </r>
  <r>
    <x v="1041"/>
    <n v="96"/>
    <n v="28876924"/>
    <s v="Adventure"/>
    <s v="Crime"/>
    <s v="Mystery"/>
    <s v="Sci-Fi"/>
    <s v="Thriller"/>
    <m/>
    <m/>
    <m/>
    <s v="Nerve "/>
    <s v="English"/>
    <s v="USA"/>
    <n v="20000000"/>
    <x v="23"/>
  </r>
  <r>
    <x v="1042"/>
    <n v="97"/>
    <n v="2656324"/>
    <s v="Comedy"/>
    <s v="Romance"/>
    <m/>
    <m/>
    <m/>
    <m/>
    <m/>
    <m/>
    <s v="Easy Virtue "/>
    <s v="English"/>
    <s v="UK"/>
    <m/>
    <x v="6"/>
  </r>
  <r>
    <x v="1043"/>
    <n v="96"/>
    <n v="48006503"/>
    <s v="Adventure"/>
    <s v="Comedy"/>
    <s v="Family"/>
    <s v="Fantasy"/>
    <m/>
    <m/>
    <m/>
    <m/>
    <s v="Nim's Island "/>
    <s v="English"/>
    <s v="USA"/>
    <n v="37000000"/>
    <x v="25"/>
  </r>
  <r>
    <x v="1044"/>
    <n v="97"/>
    <m/>
    <s v="Comedy"/>
    <s v="Drama"/>
    <s v="Romance"/>
    <m/>
    <m/>
    <m/>
    <m/>
    <m/>
    <s v="Elsa &amp; Fred "/>
    <s v="English"/>
    <s v="USA"/>
    <n v="10000000"/>
    <x v="26"/>
  </r>
  <r>
    <x v="204"/>
    <n v="96"/>
    <n v="143618384"/>
    <s v="Adventure"/>
    <s v="Animation"/>
    <s v="Comedy"/>
    <s v="Family"/>
    <s v="Musical"/>
    <m/>
    <m/>
    <m/>
    <s v="Rio "/>
    <s v="English"/>
    <s v="USA"/>
    <n v="90000000"/>
    <x v="14"/>
  </r>
  <r>
    <x v="1045"/>
    <n v="97"/>
    <m/>
    <s v="Documentary"/>
    <m/>
    <m/>
    <m/>
    <m/>
    <m/>
    <m/>
    <m/>
    <s v="Fat, Sick &amp; Nearly Dead "/>
    <s v="English"/>
    <s v="Australia"/>
    <n v="2500000"/>
    <x v="16"/>
  </r>
  <r>
    <x v="1046"/>
    <n v="97"/>
    <n v="304137"/>
    <s v="Comedy"/>
    <s v="Crime"/>
    <s v="Drama"/>
    <m/>
    <m/>
    <m/>
    <m/>
    <m/>
    <s v="Four Lions "/>
    <s v="English"/>
    <s v="UK"/>
    <m/>
    <x v="9"/>
  </r>
  <r>
    <x v="412"/>
    <n v="96"/>
    <n v="38119483"/>
    <s v="Adventure"/>
    <s v="Comedy"/>
    <s v="Sci-Fi"/>
    <m/>
    <m/>
    <m/>
    <m/>
    <m/>
    <s v="Spaceballs "/>
    <s v="English"/>
    <s v="USA"/>
    <n v="22700000"/>
    <x v="23"/>
  </r>
  <r>
    <x v="1047"/>
    <n v="96"/>
    <n v="50807639"/>
    <s v="Adventure"/>
    <s v="Animation"/>
    <s v="Comedy"/>
    <s v="Family"/>
    <s v="Fantasy"/>
    <m/>
    <m/>
    <m/>
    <s v="The Boxtrolls "/>
    <s v="English"/>
    <s v="USA"/>
    <n v="60000000"/>
    <x v="4"/>
  </r>
  <r>
    <x v="1048"/>
    <n v="96"/>
    <n v="83024900"/>
    <s v="Adventure"/>
    <s v="Animation"/>
    <s v="Comedy"/>
    <s v="Family"/>
    <s v="Sport"/>
    <m/>
    <m/>
    <m/>
    <s v="Turbo "/>
    <s v="English"/>
    <s v="USA"/>
    <n v="135000000"/>
    <x v="26"/>
  </r>
  <r>
    <x v="1011"/>
    <n v="96"/>
    <n v="292979556"/>
    <s v="Adventure"/>
    <s v="Animation"/>
    <s v="Comedy"/>
    <s v="Family"/>
    <m/>
    <m/>
    <m/>
    <m/>
    <s v="Up "/>
    <s v="English"/>
    <s v="USA"/>
    <n v="175000000"/>
    <x v="0"/>
  </r>
  <r>
    <x v="1049"/>
    <n v="97"/>
    <n v="46440491"/>
    <s v="Adventure"/>
    <s v="Animation"/>
    <s v="Comedy"/>
    <s v="Family"/>
    <s v="Fantasy"/>
    <m/>
    <m/>
    <m/>
    <s v="Arthur Christmas "/>
    <s v="English"/>
    <s v="UK"/>
    <n v="100000000"/>
    <x v="23"/>
  </r>
  <r>
    <x v="80"/>
    <n v="97"/>
    <n v="18318000"/>
    <s v="Adventure"/>
    <s v="Comedy"/>
    <s v="Drama"/>
    <s v="Family"/>
    <s v="Fantasy"/>
    <m/>
    <m/>
    <m/>
    <s v="Babe: Pig in the City "/>
    <s v="English"/>
    <s v="Australia"/>
    <n v="80000000"/>
    <x v="27"/>
  </r>
  <r>
    <x v="1050"/>
    <n v="97"/>
    <n v="103400692"/>
    <s v="Adventure"/>
    <s v="Animation"/>
    <s v="Family"/>
    <s v="Fantasy"/>
    <m/>
    <m/>
    <m/>
    <m/>
    <s v="Rise of the Guardians "/>
    <s v="English"/>
    <s v="USA"/>
    <n v="145000000"/>
    <x v="9"/>
  </r>
  <r>
    <x v="716"/>
    <n v="97"/>
    <m/>
    <s v="Crime"/>
    <s v="Drama"/>
    <m/>
    <m/>
    <m/>
    <m/>
    <m/>
    <m/>
    <s v="Highway "/>
    <s v="English"/>
    <s v="USA"/>
    <n v="14000000"/>
    <x v="46"/>
  </r>
  <r>
    <x v="1051"/>
    <n v="97"/>
    <n v="2315683"/>
    <s v="Adventure"/>
    <s v="Crime"/>
    <s v="Drama"/>
    <s v="Romance"/>
    <m/>
    <m/>
    <m/>
    <m/>
    <s v="Shanghai Surprise "/>
    <s v="English"/>
    <s v="UK"/>
    <n v="17000000"/>
    <x v="64"/>
  </r>
  <r>
    <x v="1052"/>
    <n v="97"/>
    <m/>
    <s v="Adventure"/>
    <s v="Crime"/>
    <s v="Drama"/>
    <m/>
    <m/>
    <m/>
    <m/>
    <m/>
    <s v="Iguana "/>
    <s v="English"/>
    <s v="Italy"/>
    <n v="3000000"/>
    <x v="3"/>
  </r>
  <r>
    <x v="990"/>
    <n v="97"/>
    <n v="93452056"/>
    <s v="Adventure"/>
    <s v="Comedy"/>
    <s v="Drama"/>
    <m/>
    <m/>
    <m/>
    <m/>
    <m/>
    <s v="The Bucket List "/>
    <s v="English"/>
    <s v="USA"/>
    <n v="45000000"/>
    <x v="18"/>
  </r>
  <r>
    <x v="588"/>
    <n v="98"/>
    <n v="68856263"/>
    <s v="Adventure"/>
    <s v="Comedy"/>
    <s v="Family"/>
    <s v="Sport"/>
    <m/>
    <m/>
    <m/>
    <m/>
    <s v="Cool Runnings "/>
    <s v="English"/>
    <s v="USA"/>
    <n v="15000000"/>
    <x v="24"/>
  </r>
  <r>
    <x v="408"/>
    <n v="98"/>
    <n v="217387997"/>
    <s v="Adventure"/>
    <s v="Animation"/>
    <s v="Family"/>
    <s v="Fantasy"/>
    <m/>
    <m/>
    <m/>
    <m/>
    <s v="How to Train Your Dragon "/>
    <s v="English"/>
    <s v="USA"/>
    <n v="165000000"/>
    <x v="7"/>
  </r>
  <r>
    <x v="1053"/>
    <n v="97"/>
    <m/>
    <s v="Comedy"/>
    <s v="Music"/>
    <s v="Romance"/>
    <m/>
    <m/>
    <m/>
    <m/>
    <m/>
    <s v="Johnny Suede "/>
    <s v="English"/>
    <s v="Switzerland"/>
    <n v="500000"/>
    <x v="27"/>
  </r>
  <r>
    <x v="106"/>
    <n v="98"/>
    <n v="250147615"/>
    <s v="Adventure"/>
    <s v="Comedy"/>
    <s v="Family"/>
    <s v="Mystery"/>
    <s v="Sci-Fi"/>
    <m/>
    <m/>
    <m/>
    <s v="Men in Black "/>
    <s v="English"/>
    <s v="USA"/>
    <n v="90000000"/>
    <x v="9"/>
  </r>
  <r>
    <x v="1054"/>
    <n v="98"/>
    <n v="61400000"/>
    <s v="Adventure"/>
    <s v="Comedy"/>
    <m/>
    <m/>
    <m/>
    <m/>
    <m/>
    <m/>
    <s v="National Lampoon's Vacation "/>
    <s v="English"/>
    <s v="USA"/>
    <n v="15000000"/>
    <x v="18"/>
  </r>
  <r>
    <x v="543"/>
    <n v="98"/>
    <n v="113733726"/>
    <s v="Adventure"/>
    <s v="Comedy"/>
    <s v="Family"/>
    <s v="Fantasy"/>
    <m/>
    <m/>
    <m/>
    <m/>
    <s v="Night at the Museum: Secret of the Tomb "/>
    <s v="English"/>
    <s v="USA"/>
    <n v="127000000"/>
    <x v="3"/>
  </r>
  <r>
    <x v="1055"/>
    <n v="98"/>
    <n v="1953732"/>
    <s v="Adventure"/>
    <s v="Drama"/>
    <s v="Fantasy"/>
    <m/>
    <m/>
    <m/>
    <m/>
    <m/>
    <s v="The Clan of the Cave Bear "/>
    <s v="English"/>
    <s v="USA"/>
    <n v="15000000"/>
    <x v="35"/>
  </r>
  <r>
    <x v="943"/>
    <n v="98"/>
    <n v="187165546"/>
    <s v="Adventure"/>
    <s v="Animation"/>
    <s v="Comedy"/>
    <s v="Family"/>
    <s v="Fantasy"/>
    <m/>
    <m/>
    <m/>
    <s v="The Croods "/>
    <s v="English"/>
    <s v="USA"/>
    <n v="135000000"/>
    <x v="9"/>
  </r>
  <r>
    <x v="990"/>
    <n v="98"/>
    <n v="30857814"/>
    <s v="Adventure"/>
    <s v="Family"/>
    <s v="Fantasy"/>
    <s v="Romance"/>
    <m/>
    <m/>
    <m/>
    <m/>
    <s v="The Princess Bride "/>
    <s v="English"/>
    <s v="USA"/>
    <n v="16000000"/>
    <x v="11"/>
  </r>
  <r>
    <x v="585"/>
    <n v="97"/>
    <m/>
    <s v="Comedy"/>
    <s v="Drama"/>
    <s v="Music"/>
    <m/>
    <m/>
    <m/>
    <m/>
    <m/>
    <s v="Krush Groove "/>
    <s v="English"/>
    <s v="USA"/>
    <n v="3000000"/>
    <x v="10"/>
  </r>
  <r>
    <x v="839"/>
    <n v="98"/>
    <n v="223806889"/>
    <s v="Adventure"/>
    <s v="Animation"/>
    <s v="Family"/>
    <s v="Sci-Fi"/>
    <m/>
    <m/>
    <m/>
    <m/>
    <s v="WALL·E "/>
    <s v="English"/>
    <s v="USA"/>
    <n v="180000000"/>
    <x v="15"/>
  </r>
  <r>
    <x v="1056"/>
    <n v="99"/>
    <n v="16671505"/>
    <s v="Adventure"/>
    <s v="Comedy"/>
    <s v="Crime"/>
    <s v="Drama"/>
    <s v="Family"/>
    <m/>
    <m/>
    <m/>
    <s v="Baby's Day Out "/>
    <s v="English"/>
    <s v="USA"/>
    <n v="50000000"/>
    <x v="19"/>
  </r>
  <r>
    <x v="1057"/>
    <n v="97"/>
    <n v="4595000"/>
    <s v="Comedy"/>
    <s v="Drama"/>
    <s v="Music"/>
    <s v="Romance"/>
    <m/>
    <m/>
    <m/>
    <m/>
    <s v="Little Voice "/>
    <s v="English"/>
    <s v="UK"/>
    <m/>
    <x v="14"/>
  </r>
  <r>
    <x v="1058"/>
    <n v="97"/>
    <m/>
    <s v="Comedy"/>
    <s v="Drama"/>
    <s v="Romance"/>
    <m/>
    <m/>
    <m/>
    <m/>
    <m/>
    <s v="LOL "/>
    <s v="English"/>
    <s v="USA"/>
    <n v="11000000"/>
    <x v="37"/>
  </r>
  <r>
    <x v="1059"/>
    <n v="99"/>
    <n v="8855646"/>
    <s v="Adventure"/>
    <s v="Drama"/>
    <m/>
    <m/>
    <m/>
    <m/>
    <m/>
    <m/>
    <s v="Everybody's Fine "/>
    <s v="English"/>
    <s v="USA"/>
    <n v="21000000"/>
    <x v="5"/>
  </r>
  <r>
    <x v="1060"/>
    <n v="97"/>
    <m/>
    <s v="Comedy"/>
    <s v="Horror"/>
    <m/>
    <m/>
    <m/>
    <m/>
    <m/>
    <m/>
    <s v="Love in the Time of Monsters "/>
    <s v="English"/>
    <s v="USA"/>
    <n v="500000"/>
    <x v="53"/>
  </r>
  <r>
    <x v="222"/>
    <n v="99"/>
    <n v="81150692"/>
    <s v="Adventure"/>
    <s v="Comedy"/>
    <s v="Family"/>
    <s v="Sport"/>
    <m/>
    <m/>
    <m/>
    <m/>
    <s v="Snow Dogs "/>
    <s v="English"/>
    <s v="Canada"/>
    <n v="35000000"/>
    <x v="52"/>
  </r>
  <r>
    <x v="970"/>
    <n v="99"/>
    <n v="59073773"/>
    <s v="Adventure"/>
    <s v="Comedy"/>
    <s v="Crime"/>
    <s v="Drama"/>
    <m/>
    <m/>
    <m/>
    <m/>
    <s v="The Grand Budapest Hotel "/>
    <s v="English"/>
    <s v="USA"/>
    <n v="25000000"/>
    <x v="11"/>
  </r>
  <r>
    <x v="1061"/>
    <n v="99"/>
    <n v="101217900"/>
    <s v="Adventure"/>
    <s v="Animation"/>
    <s v="Biography"/>
    <s v="Drama"/>
    <s v="Family"/>
    <s v="Fantasy"/>
    <s v="Musical"/>
    <m/>
    <s v="The Prince of Egypt "/>
    <s v="English"/>
    <s v="USA"/>
    <n v="70000000"/>
    <x v="14"/>
  </r>
  <r>
    <x v="1062"/>
    <n v="99"/>
    <n v="58879132"/>
    <s v="Adventure"/>
    <s v="Comedy"/>
    <m/>
    <m/>
    <m/>
    <m/>
    <m/>
    <m/>
    <s v="Vacation "/>
    <s v="English"/>
    <s v="USA"/>
    <n v="31000000"/>
    <x v="12"/>
  </r>
  <r>
    <x v="1063"/>
    <n v="100"/>
    <n v="66941559"/>
    <s v="Adventure"/>
    <s v="Comedy"/>
    <s v="Family"/>
    <m/>
    <m/>
    <m/>
    <m/>
    <m/>
    <s v="102 Dalmatians "/>
    <s v="English"/>
    <s v="USA"/>
    <n v="85000000"/>
    <x v="47"/>
  </r>
  <r>
    <x v="1064"/>
    <n v="100"/>
    <n v="860002"/>
    <s v="Adventure"/>
    <s v="Drama"/>
    <s v="Family"/>
    <m/>
    <m/>
    <m/>
    <m/>
    <m/>
    <s v="Duma "/>
    <s v="English"/>
    <s v="USA"/>
    <n v="12000000"/>
    <x v="9"/>
  </r>
  <r>
    <x v="1065"/>
    <n v="97"/>
    <n v="267194"/>
    <s v="Drama"/>
    <m/>
    <m/>
    <m/>
    <m/>
    <m/>
    <m/>
    <m/>
    <s v="Morvern Callar "/>
    <s v="English"/>
    <s v="UK"/>
    <m/>
    <x v="6"/>
  </r>
  <r>
    <x v="1066"/>
    <n v="97"/>
    <m/>
    <s v="Comedy"/>
    <s v="Drama"/>
    <s v="Romance"/>
    <m/>
    <m/>
    <m/>
    <m/>
    <m/>
    <s v="My Beautiful Laundrette "/>
    <s v="English"/>
    <s v="UK"/>
    <n v="650000"/>
    <x v="24"/>
  </r>
  <r>
    <x v="839"/>
    <n v="100"/>
    <n v="380838870"/>
    <s v="Adventure"/>
    <s v="Animation"/>
    <s v="Comedy"/>
    <s v="Family"/>
    <m/>
    <m/>
    <m/>
    <m/>
    <s v="Finding Nemo "/>
    <s v="English"/>
    <s v="USA"/>
    <n v="94000000"/>
    <x v="7"/>
  </r>
  <r>
    <x v="1067"/>
    <n v="97"/>
    <m/>
    <s v="Action"/>
    <s v="Horror"/>
    <m/>
    <m/>
    <m/>
    <m/>
    <m/>
    <m/>
    <s v="Navy Seals vs. Zombies "/>
    <s v="English"/>
    <s v="USA"/>
    <m/>
    <x v="66"/>
  </r>
  <r>
    <x v="1068"/>
    <n v="100"/>
    <n v="14343976"/>
    <s v="Adventure"/>
    <s v="Horror"/>
    <m/>
    <m/>
    <m/>
    <m/>
    <m/>
    <m/>
    <s v="Friday the 13th Part VIII: Jason Takes Manhattan "/>
    <s v="English"/>
    <s v="USA"/>
    <n v="5000000"/>
    <x v="40"/>
  </r>
  <r>
    <x v="969"/>
    <n v="100"/>
    <n v="63939454"/>
    <s v="Adventure"/>
    <s v="Comedy"/>
    <s v="Family"/>
    <s v="Sci-Fi"/>
    <m/>
    <m/>
    <m/>
    <m/>
    <s v="Sky High "/>
    <s v="English"/>
    <s v="USA"/>
    <n v="35000000"/>
    <x v="3"/>
  </r>
  <r>
    <x v="1056"/>
    <n v="100"/>
    <n v="15369573"/>
    <s v="Adventure"/>
    <s v="Comedy"/>
    <s v="Sci-Fi"/>
    <m/>
    <m/>
    <m/>
    <m/>
    <m/>
    <s v="Spaced Invaders "/>
    <s v="English"/>
    <s v="USA"/>
    <n v="3000000"/>
    <x v="35"/>
  </r>
  <r>
    <x v="1069"/>
    <n v="100"/>
    <n v="200807262"/>
    <s v="Adventure"/>
    <s v="Animation"/>
    <s v="Comedy"/>
    <s v="Family"/>
    <s v="Fantasy"/>
    <s v="Musical"/>
    <s v="Romance"/>
    <m/>
    <s v="Tangled "/>
    <s v="English"/>
    <s v="USA"/>
    <n v="260000000"/>
    <x v="2"/>
  </r>
  <r>
    <x v="1070"/>
    <n v="100"/>
    <n v="4756"/>
    <s v="Adventure"/>
    <s v="Family"/>
    <s v="Fantasy"/>
    <m/>
    <m/>
    <m/>
    <m/>
    <m/>
    <s v="The Adventurer: The Curse of the Midas Box "/>
    <s v="English"/>
    <s v="UK"/>
    <n v="25000000"/>
    <x v="53"/>
  </r>
  <r>
    <x v="662"/>
    <n v="100"/>
    <n v="26005908"/>
    <s v="Adventure"/>
    <s v="Horror"/>
    <s v="Thriller"/>
    <m/>
    <m/>
    <m/>
    <m/>
    <m/>
    <s v="The Descent "/>
    <s v="English"/>
    <s v="UK"/>
    <n v="3500000"/>
    <x v="5"/>
  </r>
  <r>
    <x v="1071"/>
    <n v="100"/>
    <n v="7186670"/>
    <s v="Adventure"/>
    <s v="Horror"/>
    <m/>
    <m/>
    <m/>
    <m/>
    <m/>
    <m/>
    <s v="The Green Inferno "/>
    <s v="English"/>
    <s v="USA"/>
    <n v="6000000"/>
    <x v="53"/>
  </r>
  <r>
    <x v="684"/>
    <n v="100"/>
    <n v="665426"/>
    <s v="Adventure"/>
    <s v="Animation"/>
    <s v="Family"/>
    <s v="Fantasy"/>
    <m/>
    <m/>
    <m/>
    <m/>
    <s v="The Polar Express "/>
    <s v="English"/>
    <s v="USA"/>
    <n v="165000000"/>
    <x v="10"/>
  </r>
  <r>
    <x v="1072"/>
    <n v="97"/>
    <m/>
    <s v="Horror"/>
    <s v="Romance"/>
    <s v="Sci-Fi"/>
    <m/>
    <m/>
    <m/>
    <m/>
    <m/>
    <s v="Return of the Living Dead III "/>
    <s v="English"/>
    <s v="USA"/>
    <n v="2000000"/>
    <x v="19"/>
  </r>
  <r>
    <x v="1054"/>
    <n v="100"/>
    <n v="43337279"/>
    <s v="Adventure"/>
    <s v="Comedy"/>
    <m/>
    <m/>
    <m/>
    <m/>
    <m/>
    <m/>
    <s v="Year One "/>
    <s v="English"/>
    <s v="USA"/>
    <n v="60000000"/>
    <x v="54"/>
  </r>
  <r>
    <x v="147"/>
    <n v="101"/>
    <n v="66002004"/>
    <s v="Adventure"/>
    <s v="Comedy"/>
    <s v="Family"/>
    <s v="Fantasy"/>
    <s v="Romance"/>
    <s v="Sport"/>
    <m/>
    <m/>
    <s v="Herbie Fully Loaded "/>
    <s v="English"/>
    <s v="USA"/>
    <n v="50000000"/>
    <x v="33"/>
  </r>
  <r>
    <x v="1073"/>
    <n v="101"/>
    <n v="864959"/>
    <s v="Adventure"/>
    <s v="Fantasy"/>
    <m/>
    <m/>
    <m/>
    <m/>
    <m/>
    <m/>
    <s v="Mirrormask "/>
    <s v="English"/>
    <s v="UK"/>
    <n v="4000000"/>
    <x v="24"/>
  </r>
  <r>
    <x v="1074"/>
    <n v="97"/>
    <m/>
    <s v="Horror"/>
    <m/>
    <m/>
    <m/>
    <m/>
    <m/>
    <m/>
    <m/>
    <s v="Sharknado "/>
    <s v="English"/>
    <s v="USA"/>
    <n v="1000000"/>
    <x v="51"/>
  </r>
  <r>
    <x v="1075"/>
    <n v="97"/>
    <m/>
    <s v="Drama"/>
    <s v="Thriller"/>
    <m/>
    <m/>
    <m/>
    <m/>
    <m/>
    <m/>
    <s v="Show Me "/>
    <s v="French"/>
    <s v="Canada"/>
    <n v="900000"/>
    <x v="25"/>
  </r>
  <r>
    <x v="603"/>
    <n v="101"/>
    <n v="22294341"/>
    <s v="Adventure"/>
    <s v="Comedy"/>
    <m/>
    <m/>
    <m/>
    <m/>
    <m/>
    <m/>
    <s v="My Fellow Americans "/>
    <s v="English"/>
    <s v="USA"/>
    <n v="21500000"/>
    <x v="26"/>
  </r>
  <r>
    <x v="1076"/>
    <n v="101"/>
    <n v="15081783"/>
    <s v="Adventure"/>
    <s v="Animation"/>
    <s v="Family"/>
    <s v="Fantasy"/>
    <m/>
    <m/>
    <m/>
    <m/>
    <s v="Ponyo "/>
    <s v="Japanese"/>
    <s v="Japan"/>
    <n v="34000000"/>
    <x v="28"/>
  </r>
  <r>
    <x v="1077"/>
    <n v="97"/>
    <m/>
    <s v="Comedy"/>
    <s v="Crime"/>
    <s v="Drama"/>
    <s v="Horror"/>
    <s v="Mystery"/>
    <s v="Thriller"/>
    <m/>
    <m/>
    <s v="Some Guy Who Kills People "/>
    <s v="English"/>
    <s v="USA"/>
    <n v="300000"/>
    <x v="55"/>
  </r>
  <r>
    <x v="204"/>
    <n v="101"/>
    <n v="131536019"/>
    <s v="Adventure"/>
    <s v="Animation"/>
    <s v="Comedy"/>
    <s v="Family"/>
    <s v="Musical"/>
    <m/>
    <m/>
    <m/>
    <s v="Rio 2 "/>
    <s v="English"/>
    <s v="USA"/>
    <n v="103000000"/>
    <x v="55"/>
  </r>
  <r>
    <x v="1078"/>
    <n v="101"/>
    <n v="6619173"/>
    <s v="Adventure"/>
    <s v="Comedy"/>
    <s v="Drama"/>
    <s v="Romance"/>
    <s v="Sci-Fi"/>
    <m/>
    <m/>
    <m/>
    <s v="Seeking a Friend for the End of the World "/>
    <s v="English"/>
    <s v="USA"/>
    <n v="10000000"/>
    <x v="6"/>
  </r>
  <r>
    <x v="1079"/>
    <n v="97"/>
    <m/>
    <s v="Action"/>
    <s v="Adventure"/>
    <s v="Drama"/>
    <s v="Fantasy"/>
    <s v="Sci-Fi"/>
    <m/>
    <m/>
    <m/>
    <s v="Stargate: The Ark of Truth "/>
    <s v="English"/>
    <s v="USA"/>
    <m/>
    <x v="18"/>
  </r>
  <r>
    <x v="796"/>
    <n v="101"/>
    <n v="876671"/>
    <s v="Adventure"/>
    <s v="Comedy"/>
    <s v="Drama"/>
    <s v="Romance"/>
    <s v="Thriller"/>
    <s v="War"/>
    <m/>
    <m/>
    <s v="The Hunting Party "/>
    <s v="English"/>
    <s v="USA"/>
    <n v="25000000"/>
    <x v="24"/>
  </r>
  <r>
    <x v="1080"/>
    <n v="97"/>
    <n v="466702"/>
    <s v="Comedy"/>
    <s v="Drama"/>
    <s v="Romance"/>
    <m/>
    <m/>
    <m/>
    <m/>
    <m/>
    <s v="Submarine "/>
    <s v="English"/>
    <s v="UK"/>
    <m/>
    <x v="9"/>
  </r>
  <r>
    <x v="1081"/>
    <n v="101"/>
    <n v="77222184"/>
    <s v="Adventure"/>
    <s v="Drama"/>
    <s v="Family"/>
    <s v="Fantasy"/>
    <m/>
    <m/>
    <m/>
    <m/>
    <s v="Where the Wild Things Are "/>
    <s v="English"/>
    <s v="Germany"/>
    <n v="100000000"/>
    <x v="4"/>
  </r>
  <r>
    <x v="1082"/>
    <n v="101"/>
    <n v="189412677"/>
    <s v="Adventure"/>
    <s v="Animation"/>
    <s v="Comedy"/>
    <s v="Family"/>
    <s v="Sci-Fi"/>
    <m/>
    <m/>
    <m/>
    <s v="Wreck-It Ralph "/>
    <s v="English"/>
    <s v="USA"/>
    <n v="165000000"/>
    <x v="2"/>
  </r>
  <r>
    <x v="1008"/>
    <n v="102"/>
    <n v="107515297"/>
    <s v="Adventure"/>
    <s v="Animation"/>
    <s v="Family"/>
    <s v="Fantasy"/>
    <m/>
    <m/>
    <m/>
    <m/>
    <s v="Epic "/>
    <s v="English"/>
    <s v="USA"/>
    <n v="100000000"/>
    <x v="6"/>
  </r>
  <r>
    <x v="1083"/>
    <n v="102"/>
    <n v="400736600"/>
    <s v="Adventure"/>
    <s v="Animation"/>
    <s v="Comedy"/>
    <s v="Family"/>
    <s v="Fantasy"/>
    <s v="Musical"/>
    <m/>
    <m/>
    <s v="Frozen "/>
    <s v="English"/>
    <s v="USA"/>
    <n v="150000000"/>
    <x v="16"/>
  </r>
  <r>
    <x v="1084"/>
    <n v="97"/>
    <m/>
    <s v="Adventure"/>
    <s v="Drama"/>
    <m/>
    <m/>
    <m/>
    <m/>
    <m/>
    <m/>
    <s v="The Blue Butterfly "/>
    <s v="English"/>
    <s v="Canada"/>
    <n v="12500000"/>
    <x v="46"/>
  </r>
  <r>
    <x v="707"/>
    <n v="102"/>
    <n v="71423726"/>
    <s v="Adventure"/>
    <s v="Comedy"/>
    <s v="Sci-Fi"/>
    <m/>
    <m/>
    <m/>
    <m/>
    <m/>
    <s v="Galaxy Quest "/>
    <s v="English"/>
    <s v="USA"/>
    <n v="45000000"/>
    <x v="9"/>
  </r>
  <r>
    <x v="1085"/>
    <n v="102"/>
    <n v="38087366"/>
    <s v="Adventure"/>
    <s v="Comedy"/>
    <m/>
    <m/>
    <m/>
    <m/>
    <m/>
    <m/>
    <s v="Harold &amp; Kumar Escape from Guantanamo Bay "/>
    <s v="English"/>
    <s v="USA"/>
    <n v="12000000"/>
    <x v="10"/>
  </r>
  <r>
    <x v="1086"/>
    <n v="102"/>
    <n v="49392095"/>
    <s v="Adventure"/>
    <s v="Comedy"/>
    <s v="Sci-Fi"/>
    <m/>
    <m/>
    <m/>
    <m/>
    <m/>
    <s v="Land of the Lost "/>
    <s v="English"/>
    <s v="USA"/>
    <n v="100000000"/>
    <x v="53"/>
  </r>
  <r>
    <x v="1087"/>
    <n v="97"/>
    <n v="11540112"/>
    <s v="Comedy"/>
    <m/>
    <m/>
    <m/>
    <m/>
    <m/>
    <m/>
    <m/>
    <s v="The Cookout "/>
    <s v="English"/>
    <s v="USA"/>
    <m/>
    <x v="57"/>
  </r>
  <r>
    <x v="1088"/>
    <n v="102"/>
    <n v="2807854"/>
    <s v="Adventure"/>
    <s v="Drama"/>
    <s v="Romance"/>
    <m/>
    <m/>
    <m/>
    <m/>
    <m/>
    <s v="Return to the Blue Lagoon "/>
    <s v="English"/>
    <s v="USA"/>
    <n v="11000000"/>
    <x v="52"/>
  </r>
  <r>
    <x v="743"/>
    <n v="97"/>
    <m/>
    <s v="Action"/>
    <s v="Crime"/>
    <s v="Thriller"/>
    <m/>
    <m/>
    <m/>
    <m/>
    <m/>
    <s v="The Death and Life of Bobby Z "/>
    <s v="English"/>
    <s v="USA"/>
    <n v="22000000"/>
    <x v="19"/>
  </r>
  <r>
    <x v="1089"/>
    <n v="102"/>
    <n v="2000000"/>
    <s v="Adventure"/>
    <s v="Horror"/>
    <s v="Thriller"/>
    <m/>
    <m/>
    <m/>
    <m/>
    <m/>
    <s v="Roar "/>
    <s v="English"/>
    <s v="USA"/>
    <n v="17000000"/>
    <x v="55"/>
  </r>
  <r>
    <x v="1090"/>
    <n v="97"/>
    <m/>
    <s v="Action"/>
    <s v="Adventure"/>
    <s v="Comedy"/>
    <s v="Fantasy"/>
    <s v="Sci-Fi"/>
    <m/>
    <m/>
    <m/>
    <s v="The Helix... Loaded "/>
    <s v="English"/>
    <s v="USA"/>
    <n v="1000000"/>
    <x v="73"/>
  </r>
  <r>
    <x v="1091"/>
    <n v="97"/>
    <m/>
    <s v="Horror"/>
    <m/>
    <m/>
    <m/>
    <m/>
    <m/>
    <m/>
    <m/>
    <s v="The Horror Network Vol. 1 "/>
    <s v="English"/>
    <s v="USA"/>
    <n v="3000000"/>
    <x v="9"/>
  </r>
  <r>
    <x v="1092"/>
    <n v="102"/>
    <n v="2956000"/>
    <s v="Adventure"/>
    <s v="Comedy"/>
    <s v="Musical"/>
    <s v="Romance"/>
    <m/>
    <m/>
    <m/>
    <m/>
    <s v="The Pirate "/>
    <s v="English"/>
    <s v="USA"/>
    <n v="3700000"/>
    <x v="23"/>
  </r>
  <r>
    <x v="1093"/>
    <n v="102"/>
    <n v="22202612"/>
    <s v="Adventure"/>
    <s v="Family"/>
    <s v="Fantasy"/>
    <s v="Musical"/>
    <m/>
    <m/>
    <m/>
    <m/>
    <s v="The Wizard of Oz "/>
    <s v="English"/>
    <s v="USA"/>
    <n v="2800000"/>
    <x v="11"/>
  </r>
  <r>
    <x v="423"/>
    <n v="102"/>
    <n v="21557240"/>
    <s v="Adventure"/>
    <s v="Comedy"/>
    <s v="Fantasy"/>
    <m/>
    <m/>
    <m/>
    <m/>
    <m/>
    <s v="Your Highness "/>
    <s v="English"/>
    <s v="USA"/>
    <n v="49900000"/>
    <x v="39"/>
  </r>
  <r>
    <x v="700"/>
    <n v="97"/>
    <n v="32222567"/>
    <s v="Comedy"/>
    <s v="Fantasy"/>
    <s v="Horror"/>
    <m/>
    <m/>
    <m/>
    <m/>
    <m/>
    <s v="The Lost Boys "/>
    <s v="English"/>
    <s v="USA"/>
    <m/>
    <x v="5"/>
  </r>
  <r>
    <x v="1094"/>
    <n v="97"/>
    <n v="549632"/>
    <s v="Adventure"/>
    <s v="Family"/>
    <s v="Fantasy"/>
    <m/>
    <m/>
    <m/>
    <m/>
    <m/>
    <s v="The Lost Medallion: The Adventures of Billy Stone "/>
    <s v="English"/>
    <s v="Thailand"/>
    <m/>
    <x v="47"/>
  </r>
  <r>
    <x v="1095"/>
    <n v="103"/>
    <n v="236266"/>
    <s v="Adventure"/>
    <s v="Drama"/>
    <s v="Mystery"/>
    <m/>
    <m/>
    <m/>
    <m/>
    <m/>
    <s v="Gerry "/>
    <s v="English"/>
    <s v="USA"/>
    <n v="3500000"/>
    <x v="3"/>
  </r>
  <r>
    <x v="1096"/>
    <n v="97"/>
    <m/>
    <s v="Comedy"/>
    <m/>
    <m/>
    <m/>
    <m/>
    <m/>
    <m/>
    <m/>
    <s v="The Opposite Sex "/>
    <s v="English"/>
    <s v="USA"/>
    <n v="3300000"/>
    <x v="40"/>
  </r>
  <r>
    <x v="207"/>
    <n v="103"/>
    <n v="80021740"/>
    <s v="Adventure"/>
    <s v="Comedy"/>
    <s v="Family"/>
    <s v="Fantasy"/>
    <s v="Horror"/>
    <m/>
    <m/>
    <m/>
    <s v="Goosebumps "/>
    <s v="English"/>
    <s v="USA"/>
    <n v="58000000"/>
    <x v="55"/>
  </r>
  <r>
    <x v="1008"/>
    <n v="103"/>
    <n v="176387405"/>
    <s v="Adventure"/>
    <s v="Animation"/>
    <s v="Comedy"/>
    <s v="Family"/>
    <m/>
    <m/>
    <m/>
    <m/>
    <s v="Ice Age "/>
    <s v="English"/>
    <s v="USA"/>
    <n v="59000000"/>
    <x v="16"/>
  </r>
  <r>
    <x v="1097"/>
    <n v="97"/>
    <m/>
    <s v="Sci-Fi"/>
    <s v="Thriller"/>
    <m/>
    <m/>
    <m/>
    <m/>
    <m/>
    <m/>
    <s v="The Signal "/>
    <s v="English"/>
    <s v="USA"/>
    <n v="4000000"/>
    <x v="12"/>
  </r>
  <r>
    <x v="1098"/>
    <n v="103"/>
    <n v="26161406"/>
    <s v="Adventure"/>
    <s v="Comedy"/>
    <s v="Family"/>
    <s v="Fantasy"/>
    <m/>
    <m/>
    <m/>
    <m/>
    <s v="Ramona and Beezus "/>
    <s v="English"/>
    <s v="USA"/>
    <n v="15000000"/>
    <x v="6"/>
  </r>
  <r>
    <x v="1099"/>
    <n v="103"/>
    <n v="88625922"/>
    <s v="Adventure"/>
    <s v="Comedy"/>
    <s v="Family"/>
    <s v="Musical"/>
    <m/>
    <m/>
    <m/>
    <m/>
    <s v="The Muppets "/>
    <s v="English"/>
    <s v="USA"/>
    <n v="45000000"/>
    <x v="23"/>
  </r>
  <r>
    <x v="324"/>
    <n v="103"/>
    <n v="142614158"/>
    <s v="Adventure"/>
    <s v="Animation"/>
    <s v="Comedy"/>
    <s v="Family"/>
    <s v="Fantasy"/>
    <m/>
    <m/>
    <m/>
    <s v="The Smurfs "/>
    <s v="English"/>
    <s v="USA"/>
    <n v="110000000"/>
    <x v="41"/>
  </r>
  <r>
    <x v="1100"/>
    <n v="97"/>
    <m/>
    <s v="Adventure"/>
    <s v="Comedy"/>
    <s v="History"/>
    <s v="Romance"/>
    <m/>
    <m/>
    <m/>
    <m/>
    <s v="Virgin Territory "/>
    <s v="English"/>
    <s v="Italy"/>
    <n v="38000000"/>
    <x v="47"/>
  </r>
  <r>
    <x v="723"/>
    <n v="103"/>
    <n v="42365600"/>
    <s v="Adventure"/>
    <s v="Comedy"/>
    <s v="Fantasy"/>
    <s v="Sci-Fi"/>
    <m/>
    <m/>
    <m/>
    <m/>
    <s v="Time Bandits "/>
    <s v="English"/>
    <s v="UK"/>
    <n v="5000000"/>
    <x v="14"/>
  </r>
  <r>
    <x v="1101"/>
    <n v="103"/>
    <n v="414984497"/>
    <s v="Adventure"/>
    <s v="Animation"/>
    <s v="Comedy"/>
    <s v="Family"/>
    <s v="Fantasy"/>
    <m/>
    <m/>
    <m/>
    <s v="Toy Story 3 "/>
    <s v="English"/>
    <s v="USA"/>
    <n v="200000000"/>
    <x v="0"/>
  </r>
  <r>
    <x v="1102"/>
    <n v="103"/>
    <n v="9013113"/>
    <s v="Adventure"/>
    <s v="Comedy"/>
    <s v="Drama"/>
    <m/>
    <m/>
    <m/>
    <m/>
    <m/>
    <s v="Transamerica "/>
    <s v="English"/>
    <s v="USA"/>
    <n v="1000000"/>
    <x v="18"/>
  </r>
  <r>
    <x v="1103"/>
    <n v="104"/>
    <n v="268488329"/>
    <s v="Adventure"/>
    <s v="Animation"/>
    <s v="Comedy"/>
    <s v="Family"/>
    <s v="Fantasy"/>
    <m/>
    <m/>
    <m/>
    <s v="Monsters University "/>
    <s v="English"/>
    <s v="USA"/>
    <n v="200000000"/>
    <x v="9"/>
  </r>
  <r>
    <x v="1104"/>
    <n v="104"/>
    <n v="20915465"/>
    <s v="Adventure"/>
    <s v="Comedy"/>
    <s v="Family"/>
    <s v="Fantasy"/>
    <s v="Sci-Fi"/>
    <m/>
    <m/>
    <m/>
    <s v="Super Mario Bros. "/>
    <s v="English"/>
    <s v="UK"/>
    <n v="42000000"/>
    <x v="43"/>
  </r>
  <r>
    <x v="578"/>
    <n v="104"/>
    <n v="10996440"/>
    <s v="Adventure"/>
    <s v="Drama"/>
    <s v="Sci-Fi"/>
    <m/>
    <m/>
    <m/>
    <m/>
    <m/>
    <s v="The Astronaut Farmer "/>
    <s v="English"/>
    <s v="USA"/>
    <n v="13000000"/>
    <x v="46"/>
  </r>
  <r>
    <x v="543"/>
    <n v="105"/>
    <n v="177243721"/>
    <s v="Adventure"/>
    <s v="Comedy"/>
    <s v="Family"/>
    <s v="Fantasy"/>
    <m/>
    <m/>
    <m/>
    <m/>
    <s v="Night at the Museum: Battle of the Smithsonian "/>
    <s v="English"/>
    <s v="USA"/>
    <n v="150000000"/>
    <x v="19"/>
  </r>
  <r>
    <x v="324"/>
    <n v="105"/>
    <n v="71017784"/>
    <s v="Adventure"/>
    <s v="Animation"/>
    <s v="Comedy"/>
    <s v="Family"/>
    <s v="Fantasy"/>
    <m/>
    <m/>
    <m/>
    <s v="The Smurfs 2 "/>
    <s v="English"/>
    <s v="USA"/>
    <n v="105000000"/>
    <x v="53"/>
  </r>
  <r>
    <x v="1105"/>
    <n v="105"/>
    <n v="8508843"/>
    <s v="Adventure"/>
    <s v="Comedy"/>
    <m/>
    <m/>
    <m/>
    <m/>
    <m/>
    <m/>
    <s v="Troop Beverly Hills "/>
    <s v="English"/>
    <s v="USA"/>
    <n v="18000000"/>
    <x v="41"/>
  </r>
  <r>
    <x v="1106"/>
    <n v="98"/>
    <m/>
    <s v="Comedy"/>
    <s v="Drama"/>
    <s v="Romance"/>
    <m/>
    <m/>
    <m/>
    <m/>
    <m/>
    <s v="Anderson's Cross "/>
    <s v="English"/>
    <s v="USA"/>
    <n v="300000"/>
    <x v="5"/>
  </r>
  <r>
    <x v="923"/>
    <n v="106"/>
    <n v="191450875"/>
    <s v="Adventure"/>
    <s v="Animation"/>
    <s v="Comedy"/>
    <s v="Family"/>
    <s v="Sport"/>
    <m/>
    <m/>
    <m/>
    <s v="Cars 2 "/>
    <s v="English"/>
    <s v="USA"/>
    <n v="200000000"/>
    <x v="46"/>
  </r>
  <r>
    <x v="1107"/>
    <n v="106"/>
    <n v="17281832"/>
    <s v="Adventure"/>
    <s v="Family"/>
    <s v="Fantasy"/>
    <m/>
    <m/>
    <m/>
    <m/>
    <m/>
    <s v="Inkheart "/>
    <s v="English"/>
    <s v="Germany"/>
    <n v="60000000"/>
    <x v="12"/>
  </r>
  <r>
    <x v="1108"/>
    <n v="98"/>
    <m/>
    <s v="Crime"/>
    <s v="Drama"/>
    <m/>
    <m/>
    <m/>
    <m/>
    <m/>
    <m/>
    <s v="Bang "/>
    <s v="English"/>
    <s v="USA"/>
    <m/>
    <x v="55"/>
  </r>
  <r>
    <x v="1109"/>
    <n v="98"/>
    <m/>
    <s v="Adventure"/>
    <s v="Comedy"/>
    <s v="Fantasy"/>
    <s v="Sci-Fi"/>
    <m/>
    <m/>
    <m/>
    <m/>
    <s v="Barbarella "/>
    <s v="English"/>
    <s v="France"/>
    <n v="9000000"/>
    <x v="19"/>
  </r>
  <r>
    <x v="1110"/>
    <n v="98"/>
    <m/>
    <s v="Comedy"/>
    <m/>
    <m/>
    <m/>
    <m/>
    <m/>
    <m/>
    <m/>
    <s v="Barbecue "/>
    <s v="French"/>
    <s v="France"/>
    <m/>
    <x v="12"/>
  </r>
  <r>
    <x v="291"/>
    <n v="106"/>
    <n v="45500797"/>
    <s v="Adventure"/>
    <s v="Drama"/>
    <s v="Romance"/>
    <m/>
    <m/>
    <m/>
    <m/>
    <m/>
    <s v="Medicine Man "/>
    <s v="English"/>
    <s v="USA"/>
    <n v="40000000"/>
    <x v="25"/>
  </r>
  <r>
    <x v="610"/>
    <n v="106"/>
    <n v="64933670"/>
    <s v="Adventure"/>
    <s v="Comedy"/>
    <s v="Drama"/>
    <s v="Family"/>
    <s v="Fantasy"/>
    <m/>
    <m/>
    <m/>
    <s v="Mirror Mirror "/>
    <s v="English"/>
    <s v="USA"/>
    <n v="85000000"/>
    <x v="39"/>
  </r>
  <r>
    <x v="1111"/>
    <n v="98"/>
    <m/>
    <s v="Drama"/>
    <s v="Musical"/>
    <s v="Romance"/>
    <m/>
    <m/>
    <m/>
    <m/>
    <m/>
    <s v="Bizarre "/>
    <s v="English"/>
    <s v="France"/>
    <n v="500000"/>
    <x v="37"/>
  </r>
  <r>
    <x v="1112"/>
    <n v="98"/>
    <n v="3525161"/>
    <s v="Drama"/>
    <s v="Fantasy"/>
    <s v="Horror"/>
    <s v="Romance"/>
    <m/>
    <m/>
    <m/>
    <m/>
    <s v="Blood and Chocolate "/>
    <s v="English"/>
    <s v="USA"/>
    <m/>
    <x v="41"/>
  </r>
  <r>
    <x v="1113"/>
    <n v="106"/>
    <n v="68558662"/>
    <s v="Adventure"/>
    <s v="Family"/>
    <s v="Fantasy"/>
    <m/>
    <m/>
    <m/>
    <m/>
    <m/>
    <s v="Percy Jackson: Sea of Monsters "/>
    <s v="English"/>
    <s v="USA"/>
    <n v="90000000"/>
    <x v="19"/>
  </r>
  <r>
    <x v="397"/>
    <n v="106"/>
    <n v="362645141"/>
    <s v="Adventure"/>
    <s v="Drama"/>
    <s v="Family"/>
    <s v="Fantasy"/>
    <m/>
    <m/>
    <m/>
    <m/>
    <s v="The Jungle Book "/>
    <s v="English"/>
    <s v="UK"/>
    <n v="175000000"/>
    <x v="2"/>
  </r>
  <r>
    <x v="1003"/>
    <n v="106"/>
    <n v="13622333"/>
    <s v="Adventure"/>
    <s v="Comedy"/>
    <s v="Drama"/>
    <s v="Romance"/>
    <m/>
    <m/>
    <m/>
    <m/>
    <s v="Y Tu Mamá También "/>
    <s v="Spanish"/>
    <s v="Mexico"/>
    <n v="2000000"/>
    <x v="28"/>
  </r>
  <r>
    <x v="1114"/>
    <n v="107"/>
    <n v="1000000"/>
    <s v="Adventure"/>
    <s v="Drama"/>
    <s v="Romance"/>
    <s v="War"/>
    <m/>
    <m/>
    <m/>
    <m/>
    <s v="March or Die "/>
    <s v="English"/>
    <s v="UK"/>
    <n v="9000000"/>
    <x v="46"/>
  </r>
  <r>
    <x v="1115"/>
    <n v="107"/>
    <n v="45506619"/>
    <s v="Adventure"/>
    <s v="Comedy"/>
    <s v="Crime"/>
    <s v="Music"/>
    <m/>
    <m/>
    <m/>
    <m/>
    <s v="O Brother, Where Art Thou? "/>
    <s v="English"/>
    <s v="UK"/>
    <n v="26000000"/>
    <x v="2"/>
  </r>
  <r>
    <x v="886"/>
    <n v="107"/>
    <n v="123207194"/>
    <s v="Adventure"/>
    <s v="Animation"/>
    <s v="Comedy"/>
    <s v="Family"/>
    <s v="Western"/>
    <m/>
    <m/>
    <m/>
    <s v="Rango "/>
    <s v="English"/>
    <s v="USA"/>
    <n v="135000000"/>
    <x v="5"/>
  </r>
  <r>
    <x v="1116"/>
    <n v="98"/>
    <m/>
    <s v="Biography"/>
    <m/>
    <m/>
    <m/>
    <m/>
    <m/>
    <m/>
    <m/>
    <s v="Chiamatemi Francesco - Il Papa della gente "/>
    <s v="Spanish"/>
    <s v="Italy"/>
    <n v="15000000"/>
    <x v="50"/>
  </r>
  <r>
    <x v="9"/>
    <n v="98"/>
    <m/>
    <s v="Action"/>
    <s v="Crime"/>
    <s v="Drama"/>
    <s v="Thriller"/>
    <m/>
    <m/>
    <m/>
    <m/>
    <s v="Class of 1984 "/>
    <s v="English"/>
    <s v="Canada"/>
    <n v="4300000"/>
    <x v="10"/>
  </r>
  <r>
    <x v="1023"/>
    <n v="107"/>
    <n v="3675072"/>
    <s v="Adventure"/>
    <s v="Sci-Fi"/>
    <s v="Thriller"/>
    <m/>
    <m/>
    <m/>
    <m/>
    <m/>
    <s v="Sunshine "/>
    <s v="English"/>
    <s v="UK"/>
    <n v="26000000"/>
    <x v="9"/>
  </r>
  <r>
    <x v="1117"/>
    <n v="107"/>
    <n v="71148699"/>
    <s v="Adventure"/>
    <s v="Family"/>
    <s v="Fantasy"/>
    <m/>
    <m/>
    <m/>
    <m/>
    <m/>
    <s v="The Spiderwick Chronicles "/>
    <s v="English"/>
    <s v="USA"/>
    <n v="90000000"/>
    <x v="10"/>
  </r>
  <r>
    <x v="1118"/>
    <n v="98"/>
    <m/>
    <s v="Comedy"/>
    <s v="Crime"/>
    <m/>
    <m/>
    <m/>
    <m/>
    <m/>
    <m/>
    <s v="Crazy Stone "/>
    <s v="Mandarin"/>
    <s v="China"/>
    <n v="3000000"/>
    <x v="28"/>
  </r>
  <r>
    <x v="1119"/>
    <n v="107"/>
    <n v="5023275"/>
    <s v="Adventure"/>
    <s v="Crime"/>
    <s v="Drama"/>
    <s v="Mystery"/>
    <s v="Western"/>
    <m/>
    <m/>
    <m/>
    <s v="Three Burials "/>
    <s v="English"/>
    <s v="France"/>
    <n v="15000000"/>
    <x v="20"/>
  </r>
  <r>
    <x v="1120"/>
    <n v="107"/>
    <n v="34793160"/>
    <s v="Adventure"/>
    <s v="Drama"/>
    <m/>
    <m/>
    <m/>
    <m/>
    <m/>
    <m/>
    <s v="White Fang "/>
    <s v="English"/>
    <s v="USA"/>
    <n v="14000000"/>
    <x v="6"/>
  </r>
  <r>
    <x v="816"/>
    <n v="108"/>
    <n v="15483540"/>
    <s v="Adventure"/>
    <s v="Mystery"/>
    <s v="Thriller"/>
    <m/>
    <m/>
    <m/>
    <m/>
    <m/>
    <s v="A Perfect Getaway "/>
    <s v="English"/>
    <s v="USA"/>
    <n v="14000000"/>
    <x v="26"/>
  </r>
  <r>
    <x v="489"/>
    <n v="108"/>
    <n v="334185206"/>
    <s v="Adventure"/>
    <s v="Family"/>
    <s v="Fantasy"/>
    <m/>
    <m/>
    <m/>
    <m/>
    <m/>
    <s v="Alice in Wonderland "/>
    <s v="English"/>
    <s v="USA"/>
    <n v="200000000"/>
    <x v="26"/>
  </r>
  <r>
    <x v="1121"/>
    <n v="98"/>
    <n v="238774"/>
    <s v="Comedy"/>
    <s v="Drama"/>
    <m/>
    <m/>
    <m/>
    <m/>
    <m/>
    <m/>
    <s v="Driving Lessons "/>
    <s v="English"/>
    <s v="UK"/>
    <m/>
    <x v="4"/>
  </r>
  <r>
    <x v="1122"/>
    <n v="98"/>
    <m/>
    <s v="Animation"/>
    <m/>
    <m/>
    <m/>
    <m/>
    <m/>
    <m/>
    <m/>
    <s v="Dwegons and Leprechauns "/>
    <s v="English"/>
    <s v="USA"/>
    <n v="20000000"/>
    <x v="47"/>
  </r>
  <r>
    <x v="1123"/>
    <n v="98"/>
    <m/>
    <s v="Action"/>
    <s v="Sci-Fi"/>
    <m/>
    <m/>
    <m/>
    <m/>
    <m/>
    <m/>
    <s v="Escape from the Planet of the Apes "/>
    <s v="English"/>
    <s v="USA"/>
    <n v="2500000"/>
    <x v="46"/>
  </r>
  <r>
    <x v="684"/>
    <n v="108"/>
    <n v="118500000"/>
    <s v="Adventure"/>
    <s v="Comedy"/>
    <s v="Sci-Fi"/>
    <m/>
    <m/>
    <m/>
    <m/>
    <m/>
    <s v="Back to the Future Part II "/>
    <s v="English"/>
    <s v="USA"/>
    <n v="40000000"/>
    <x v="2"/>
  </r>
  <r>
    <x v="1124"/>
    <n v="108"/>
    <n v="11703287"/>
    <s v="Adventure"/>
    <s v="Drama"/>
    <m/>
    <m/>
    <m/>
    <m/>
    <m/>
    <m/>
    <s v="End of the Spear "/>
    <s v="English"/>
    <s v="USA"/>
    <n v="10000000"/>
    <x v="14"/>
  </r>
  <r>
    <x v="1125"/>
    <n v="108"/>
    <n v="23070045"/>
    <s v="Adventure"/>
    <s v="Drama"/>
    <s v="Thriller"/>
    <m/>
    <m/>
    <m/>
    <m/>
    <m/>
    <s v="Sanctum "/>
    <s v="English"/>
    <s v="USA"/>
    <n v="30000000"/>
    <x v="19"/>
  </r>
  <r>
    <x v="486"/>
    <n v="108"/>
    <n v="24103594"/>
    <s v="Adventure"/>
    <s v="Comedy"/>
    <s v="Drama"/>
    <s v="Family"/>
    <m/>
    <m/>
    <m/>
    <m/>
    <s v="The Adventures of Huck Finn "/>
    <s v="English"/>
    <s v="USA"/>
    <n v="6500000"/>
    <x v="3"/>
  </r>
  <r>
    <x v="170"/>
    <n v="108"/>
    <n v="1339152"/>
    <s v="Adventure"/>
    <s v="Animation"/>
    <s v="Drama"/>
    <s v="Family"/>
    <s v="Fantasy"/>
    <m/>
    <m/>
    <m/>
    <s v="The Little Prince "/>
    <s v="English"/>
    <s v="France"/>
    <n v="81200000"/>
    <x v="2"/>
  </r>
  <r>
    <x v="1126"/>
    <n v="108"/>
    <n v="505295"/>
    <s v="Adventure"/>
    <s v="Drama"/>
    <m/>
    <m/>
    <m/>
    <m/>
    <m/>
    <m/>
    <s v="Travelers and Magicians "/>
    <s v="Dzongkha"/>
    <s v="Australia"/>
    <n v="1800000"/>
    <x v="20"/>
  </r>
  <r>
    <x v="1127"/>
    <n v="109"/>
    <n v="23179303"/>
    <s v="Adventure"/>
    <s v="Comedy"/>
    <s v="Family"/>
    <s v="Romance"/>
    <m/>
    <m/>
    <m/>
    <m/>
    <s v="Monte Carlo "/>
    <s v="English"/>
    <s v="Hungary"/>
    <n v="20000000"/>
    <x v="27"/>
  </r>
  <r>
    <x v="1128"/>
    <n v="109"/>
    <n v="37371385"/>
    <s v="Adventure"/>
    <s v="Comedy"/>
    <s v="Sci-Fi"/>
    <m/>
    <m/>
    <m/>
    <m/>
    <m/>
    <s v="Paul "/>
    <s v="English"/>
    <s v="USA"/>
    <n v="40000000"/>
    <x v="14"/>
  </r>
  <r>
    <x v="1129"/>
    <n v="109"/>
    <n v="51019112"/>
    <s v="Adventure"/>
    <s v="Comedy"/>
    <s v="Sci-Fi"/>
    <m/>
    <m/>
    <m/>
    <m/>
    <m/>
    <s v="The Hitchhiker's Guide to the Galaxy "/>
    <s v="English"/>
    <s v="USA"/>
    <n v="50000000"/>
    <x v="4"/>
  </r>
  <r>
    <x v="1130"/>
    <n v="109"/>
    <n v="18947630"/>
    <s v="Adventure"/>
    <s v="Drama"/>
    <s v="Family"/>
    <m/>
    <m/>
    <m/>
    <m/>
    <m/>
    <s v="Two Brothers "/>
    <s v="English"/>
    <s v="France"/>
    <n v="59660000"/>
    <x v="23"/>
  </r>
  <r>
    <x v="1131"/>
    <n v="98"/>
    <m/>
    <s v="Action"/>
    <s v="Drama"/>
    <s v="Sport"/>
    <m/>
    <m/>
    <m/>
    <m/>
    <m/>
    <s v="Heroes of Dirt "/>
    <s v="English"/>
    <s v="USA"/>
    <m/>
    <x v="23"/>
  </r>
  <r>
    <x v="1132"/>
    <n v="98"/>
    <m/>
    <s v="Comedy"/>
    <s v="Drama"/>
    <s v="Family"/>
    <s v="Music"/>
    <s v="Musical"/>
    <s v="Romance"/>
    <m/>
    <m/>
    <s v="High School Musical "/>
    <s v="English"/>
    <s v="USA"/>
    <n v="4200000"/>
    <x v="1"/>
  </r>
  <r>
    <x v="1133"/>
    <n v="109"/>
    <n v="4250320"/>
    <s v="Adventure"/>
    <s v="Fantasy"/>
    <s v="Mystery"/>
    <s v="Thriller"/>
    <m/>
    <m/>
    <m/>
    <m/>
    <s v="Young Sherlock Holmes "/>
    <s v="English"/>
    <s v="USA"/>
    <n v="18000000"/>
    <x v="4"/>
  </r>
  <r>
    <x v="1134"/>
    <n v="98"/>
    <n v="24381334"/>
    <s v="Comedy"/>
    <s v="Drama"/>
    <s v="Family"/>
    <s v="Sport"/>
    <m/>
    <m/>
    <m/>
    <m/>
    <s v="Ice Princess "/>
    <s v="English"/>
    <s v="USA"/>
    <m/>
    <x v="25"/>
  </r>
  <r>
    <x v="438"/>
    <n v="110"/>
    <n v="38553833"/>
    <s v="Adventure"/>
    <s v="Drama"/>
    <s v="Horror"/>
    <s v="Thriller"/>
    <m/>
    <m/>
    <m/>
    <m/>
    <s v="The Ghost and the Darkness "/>
    <s v="English"/>
    <s v="USA"/>
    <n v="55000000"/>
    <x v="4"/>
  </r>
  <r>
    <x v="1135"/>
    <n v="110"/>
    <n v="171031347"/>
    <s v="Adventure"/>
    <s v="Drama"/>
    <s v="Western"/>
    <m/>
    <m/>
    <m/>
    <m/>
    <m/>
    <s v="True Grit "/>
    <s v="English"/>
    <s v="USA"/>
    <n v="38000000"/>
    <x v="28"/>
  </r>
  <r>
    <x v="215"/>
    <n v="111"/>
    <n v="42652003"/>
    <s v="Adventure"/>
    <s v="Family"/>
    <m/>
    <m/>
    <m/>
    <m/>
    <m/>
    <m/>
    <s v="Max "/>
    <s v="English"/>
    <s v="USA"/>
    <n v="20000000"/>
    <x v="4"/>
  </r>
  <r>
    <x v="642"/>
    <n v="111"/>
    <n v="34964818"/>
    <s v="Adventure"/>
    <s v="Family"/>
    <s v="Fantasy"/>
    <m/>
    <m/>
    <m/>
    <m/>
    <m/>
    <s v="Pan "/>
    <s v="English"/>
    <s v="USA"/>
    <n v="150000000"/>
    <x v="27"/>
  </r>
  <r>
    <x v="699"/>
    <n v="111"/>
    <n v="56692"/>
    <s v="Adventure"/>
    <s v="Drama"/>
    <m/>
    <m/>
    <m/>
    <m/>
    <m/>
    <m/>
    <s v="The Road "/>
    <s v="English"/>
    <s v="USA"/>
    <n v="25000000"/>
    <x v="9"/>
  </r>
  <r>
    <x v="1136"/>
    <n v="112"/>
    <n v="38360195"/>
    <s v="Adventure"/>
    <s v="Comedy"/>
    <s v="Drama"/>
    <m/>
    <m/>
    <m/>
    <m/>
    <m/>
    <s v="Last Holiday "/>
    <s v="English"/>
    <s v="USA"/>
    <n v="45000000"/>
    <x v="55"/>
  </r>
  <r>
    <x v="771"/>
    <n v="112"/>
    <n v="3707794"/>
    <s v="Adventure"/>
    <s v="Drama"/>
    <s v="Sci-Fi"/>
    <s v="Thriller"/>
    <m/>
    <m/>
    <m/>
    <m/>
    <s v="Midnight Special "/>
    <s v="English"/>
    <s v="Greece"/>
    <n v="18000000"/>
    <x v="6"/>
  </r>
  <r>
    <x v="1137"/>
    <n v="98"/>
    <n v="278821"/>
    <s v="Comedy"/>
    <s v="Drama"/>
    <m/>
    <m/>
    <m/>
    <m/>
    <m/>
    <m/>
    <s v="Life During Wartime "/>
    <s v="English"/>
    <s v="USA"/>
    <m/>
    <x v="26"/>
  </r>
  <r>
    <x v="853"/>
    <n v="112"/>
    <n v="56607223"/>
    <s v="Adventure"/>
    <s v="Comedy"/>
    <m/>
    <m/>
    <m/>
    <m/>
    <m/>
    <m/>
    <s v="Rat Race "/>
    <s v="English"/>
    <s v="Canada"/>
    <n v="48000000"/>
    <x v="55"/>
  </r>
  <r>
    <x v="1099"/>
    <n v="113"/>
    <n v="76846624"/>
    <s v="Adventure"/>
    <s v="Family"/>
    <s v="Fantasy"/>
    <m/>
    <m/>
    <m/>
    <m/>
    <m/>
    <s v="Alice Through the Looking Glass "/>
    <s v="English"/>
    <s v="USA"/>
    <n v="170000000"/>
    <x v="55"/>
  </r>
  <r>
    <x v="821"/>
    <n v="113"/>
    <n v="104383624"/>
    <s v="Adventure"/>
    <s v="Family"/>
    <s v="Fantasy"/>
    <m/>
    <m/>
    <m/>
    <m/>
    <m/>
    <s v="The Chronicles of Narnia: The Voyage of the Dawn Treader "/>
    <s v="English"/>
    <s v="USA"/>
    <n v="155000000"/>
    <x v="46"/>
  </r>
  <r>
    <x v="1138"/>
    <n v="113"/>
    <n v="70083519"/>
    <s v="Adventure"/>
    <s v="Family"/>
    <s v="Fantasy"/>
    <m/>
    <m/>
    <m/>
    <m/>
    <m/>
    <s v="The Golden Compass "/>
    <s v="English"/>
    <s v="USA"/>
    <n v="180000000"/>
    <x v="12"/>
  </r>
  <r>
    <x v="895"/>
    <n v="113"/>
    <n v="4720371"/>
    <s v="Adventure"/>
    <s v="Biography"/>
    <s v="Drama"/>
    <m/>
    <m/>
    <m/>
    <m/>
    <m/>
    <s v="The Other Side of Heaven "/>
    <s v="English"/>
    <s v="USA"/>
    <n v="7000000"/>
    <x v="26"/>
  </r>
  <r>
    <x v="1139"/>
    <n v="114"/>
    <n v="6543194"/>
    <s v="Adventure"/>
    <s v="Drama"/>
    <s v="Romance"/>
    <m/>
    <m/>
    <m/>
    <m/>
    <m/>
    <s v="I Dreamed of Africa "/>
    <s v="English"/>
    <s v="USA"/>
    <n v="34000000"/>
    <x v="39"/>
  </r>
  <r>
    <x v="463"/>
    <n v="114"/>
    <n v="65171860"/>
    <s v="Adventure"/>
    <s v="Fantasy"/>
    <m/>
    <m/>
    <m/>
    <m/>
    <m/>
    <m/>
    <s v="Jack the Giant Slayer "/>
    <s v="English"/>
    <s v="USA"/>
    <n v="195000000"/>
    <x v="46"/>
  </r>
  <r>
    <x v="622"/>
    <n v="114"/>
    <n v="60874615"/>
    <s v="Adventure"/>
    <s v="Sci-Fi"/>
    <s v="Thriller"/>
    <m/>
    <m/>
    <m/>
    <m/>
    <m/>
    <s v="Mission to Mars "/>
    <s v="English"/>
    <s v="USA"/>
    <n v="90000000"/>
    <x v="39"/>
  </r>
  <r>
    <x v="732"/>
    <n v="114"/>
    <n v="3519627"/>
    <s v="Adventure"/>
    <s v="Comedy"/>
    <s v="Drama"/>
    <s v="Romance"/>
    <m/>
    <m/>
    <m/>
    <m/>
    <s v="The Brothers Bloom "/>
    <s v="English"/>
    <s v="USA"/>
    <n v="20000000"/>
    <x v="24"/>
  </r>
  <r>
    <x v="757"/>
    <n v="114"/>
    <n v="58229120"/>
    <s v="Adventure"/>
    <s v="Comedy"/>
    <s v="Drama"/>
    <s v="Fantasy"/>
    <s v="Romance"/>
    <m/>
    <m/>
    <m/>
    <s v="The Secret Life of Walter Mitty "/>
    <s v="English"/>
    <s v="USA"/>
    <n v="90000000"/>
    <x v="9"/>
  </r>
  <r>
    <x v="489"/>
    <n v="115"/>
    <n v="206456431"/>
    <s v="Adventure"/>
    <s v="Comedy"/>
    <s v="Family"/>
    <s v="Fantasy"/>
    <m/>
    <m/>
    <m/>
    <m/>
    <s v="Charlie and the Chocolate Factory "/>
    <s v="English"/>
    <s v="USA"/>
    <n v="150000000"/>
    <x v="6"/>
  </r>
  <r>
    <x v="1140"/>
    <n v="115"/>
    <n v="17613460"/>
    <s v="Adventure"/>
    <s v="Comedy"/>
    <s v="Drama"/>
    <m/>
    <m/>
    <m/>
    <m/>
    <m/>
    <s v="Nebraska "/>
    <s v="English"/>
    <s v="USA"/>
    <n v="12000000"/>
    <x v="2"/>
  </r>
  <r>
    <x v="1141"/>
    <n v="115"/>
    <n v="292298923"/>
    <s v="Adventure"/>
    <s v="Drama"/>
    <s v="Fantasy"/>
    <s v="Romance"/>
    <m/>
    <m/>
    <m/>
    <m/>
    <s v="The Twilight Saga: Breaking Dawn - Part 2 "/>
    <s v="English"/>
    <s v="USA"/>
    <n v="120000000"/>
    <x v="41"/>
  </r>
  <r>
    <x v="1142"/>
    <n v="115"/>
    <n v="37877959"/>
    <s v="Adventure"/>
    <s v="Biography"/>
    <s v="Drama"/>
    <m/>
    <m/>
    <m/>
    <m/>
    <m/>
    <s v="Wild "/>
    <s v="English"/>
    <s v="USA"/>
    <n v="15000000"/>
    <x v="23"/>
  </r>
  <r>
    <x v="684"/>
    <n v="116"/>
    <n v="210609762"/>
    <s v="Adventure"/>
    <s v="Comedy"/>
    <s v="Sci-Fi"/>
    <m/>
    <m/>
    <m/>
    <m/>
    <m/>
    <s v="Back to the Future "/>
    <s v="English"/>
    <s v="USA"/>
    <n v="19000000"/>
    <x v="17"/>
  </r>
  <r>
    <x v="1143"/>
    <n v="98"/>
    <n v="1445366"/>
    <s v="Biography"/>
    <s v="Drama"/>
    <s v="Music"/>
    <m/>
    <m/>
    <m/>
    <m/>
    <m/>
    <s v="Nowhere Boy "/>
    <s v="English"/>
    <s v="UK"/>
    <m/>
    <x v="5"/>
  </r>
  <r>
    <x v="1144"/>
    <n v="98"/>
    <m/>
    <s v="Comedy"/>
    <s v="Drama"/>
    <m/>
    <m/>
    <m/>
    <m/>
    <m/>
    <m/>
    <s v="Once Upon a Time in Queens "/>
    <s v="English"/>
    <s v="USA"/>
    <n v="1500000"/>
    <x v="46"/>
  </r>
  <r>
    <x v="525"/>
    <n v="116"/>
    <n v="234277056"/>
    <s v="Adventure"/>
    <s v="Sci-Fi"/>
    <s v="Thriller"/>
    <m/>
    <m/>
    <m/>
    <m/>
    <m/>
    <s v="War of the Worlds "/>
    <s v="English"/>
    <s v="USA"/>
    <n v="132000000"/>
    <x v="26"/>
  </r>
  <r>
    <x v="923"/>
    <n v="117"/>
    <n v="244052771"/>
    <s v="Adventure"/>
    <s v="Animation"/>
    <s v="Comedy"/>
    <s v="Family"/>
    <s v="Sport"/>
    <m/>
    <m/>
    <m/>
    <s v="Cars "/>
    <s v="English"/>
    <s v="USA"/>
    <n v="120000000"/>
    <x v="5"/>
  </r>
  <r>
    <x v="507"/>
    <n v="117"/>
    <n v="67325559"/>
    <s v="Adventure"/>
    <s v="Comedy"/>
    <s v="Drama"/>
    <s v="Family"/>
    <s v="Mystery"/>
    <m/>
    <m/>
    <m/>
    <s v="Holes "/>
    <s v="English"/>
    <s v="USA"/>
    <n v="20000000"/>
    <x v="23"/>
  </r>
  <r>
    <x v="525"/>
    <n v="117"/>
    <n v="52792307"/>
    <s v="Adventure"/>
    <s v="Family"/>
    <s v="Fantasy"/>
    <m/>
    <m/>
    <m/>
    <m/>
    <m/>
    <s v="The BFG "/>
    <s v="English"/>
    <s v="UK"/>
    <n v="140000000"/>
    <x v="4"/>
  </r>
  <r>
    <x v="684"/>
    <n v="118"/>
    <n v="87666629"/>
    <s v="Adventure"/>
    <s v="Comedy"/>
    <s v="Sci-Fi"/>
    <s v="Western"/>
    <m/>
    <m/>
    <m/>
    <m/>
    <s v="Back to the Future Part III "/>
    <s v="English"/>
    <s v="USA"/>
    <n v="40000000"/>
    <x v="18"/>
  </r>
  <r>
    <x v="723"/>
    <n v="118"/>
    <n v="10562387"/>
    <s v="Adventure"/>
    <s v="Comedy"/>
    <s v="Drama"/>
    <m/>
    <m/>
    <m/>
    <m/>
    <m/>
    <s v="Fear and Loathing in Las Vegas "/>
    <s v="English"/>
    <s v="USA"/>
    <n v="18500000"/>
    <x v="28"/>
  </r>
  <r>
    <x v="496"/>
    <n v="118"/>
    <n v="88761720"/>
    <s v="Adventure"/>
    <s v="Family"/>
    <s v="Fantasy"/>
    <m/>
    <m/>
    <m/>
    <m/>
    <m/>
    <s v="Percy Jackson &amp; the Olympians: The Lightning Thief "/>
    <s v="English"/>
    <s v="UK"/>
    <n v="95000000"/>
    <x v="19"/>
  </r>
  <r>
    <x v="1145"/>
    <n v="118"/>
    <n v="800000"/>
    <s v="Adventure"/>
    <s v="Mystery"/>
    <s v="Thriller"/>
    <m/>
    <m/>
    <m/>
    <m/>
    <m/>
    <s v="Sphinx "/>
    <s v="English"/>
    <s v="USA"/>
    <n v="14000000"/>
    <x v="1"/>
  </r>
  <r>
    <x v="952"/>
    <n v="118"/>
    <n v="13000000"/>
    <s v="Adventure"/>
    <s v="Family"/>
    <s v="Fantasy"/>
    <s v="Music"/>
    <s v="Musical"/>
    <m/>
    <m/>
    <m/>
    <s v="The Wiz "/>
    <s v="English"/>
    <s v="USA"/>
    <n v="24000000"/>
    <x v="1"/>
  </r>
  <r>
    <x v="1076"/>
    <n v="119"/>
    <n v="4710455"/>
    <s v="Adventure"/>
    <s v="Animation"/>
    <s v="Family"/>
    <s v="Fantasy"/>
    <m/>
    <m/>
    <m/>
    <m/>
    <s v="Howl's Moving Castle "/>
    <s v="Japanese"/>
    <s v="Japan"/>
    <n v="24000000"/>
    <x v="7"/>
  </r>
  <r>
    <x v="1146"/>
    <n v="98"/>
    <m/>
    <s v="Family"/>
    <s v="Sci-Fi"/>
    <m/>
    <m/>
    <m/>
    <m/>
    <m/>
    <m/>
    <s v="Rotor DR1 "/>
    <s v="English"/>
    <s v="USA"/>
    <n v="350000"/>
    <x v="66"/>
  </r>
  <r>
    <x v="256"/>
    <n v="119"/>
    <n v="129995817"/>
    <s v="Adventure"/>
    <s v="Sci-Fi"/>
    <s v="Thriller"/>
    <m/>
    <m/>
    <m/>
    <m/>
    <m/>
    <s v="Insurgent "/>
    <s v="English"/>
    <s v="USA"/>
    <n v="110000000"/>
    <x v="46"/>
  </r>
  <r>
    <x v="1147"/>
    <n v="98"/>
    <m/>
    <s v="Crime"/>
    <s v="Drama"/>
    <s v="Thriller"/>
    <m/>
    <m/>
    <m/>
    <m/>
    <m/>
    <s v="Shattered "/>
    <s v="English"/>
    <s v="UK"/>
    <n v="20000000"/>
    <x v="6"/>
  </r>
  <r>
    <x v="1099"/>
    <n v="119"/>
    <n v="51178893"/>
    <s v="Adventure"/>
    <s v="Comedy"/>
    <s v="Crime"/>
    <s v="Family"/>
    <s v="Musical"/>
    <m/>
    <m/>
    <m/>
    <s v="Muppets Most Wanted "/>
    <s v="English"/>
    <s v="USA"/>
    <n v="50000000"/>
    <x v="55"/>
  </r>
  <r>
    <x v="481"/>
    <n v="119"/>
    <n v="109713132"/>
    <s v="Adventure"/>
    <s v="Comedy"/>
    <s v="Sci-Fi"/>
    <m/>
    <m/>
    <m/>
    <m/>
    <m/>
    <s v="Star Trek IV: The Voyage Home "/>
    <s v="English"/>
    <s v="USA"/>
    <n v="25000000"/>
    <x v="9"/>
  </r>
  <r>
    <x v="1023"/>
    <n v="119"/>
    <n v="39778599"/>
    <s v="Adventure"/>
    <s v="Drama"/>
    <s v="Thriller"/>
    <m/>
    <m/>
    <m/>
    <m/>
    <m/>
    <s v="The Beach "/>
    <s v="English"/>
    <s v="USA"/>
    <n v="50000000"/>
    <x v="10"/>
  </r>
  <r>
    <x v="970"/>
    <n v="119"/>
    <n v="24006726"/>
    <s v="Adventure"/>
    <s v="Comedy"/>
    <s v="Drama"/>
    <m/>
    <m/>
    <m/>
    <m/>
    <m/>
    <s v="The Life Aquatic with Steve Zissou "/>
    <s v="English"/>
    <s v="USA"/>
    <n v="50000000"/>
    <x v="9"/>
  </r>
  <r>
    <x v="569"/>
    <n v="120"/>
    <n v="36733909"/>
    <s v="Adventure"/>
    <s v="Biography"/>
    <s v="Drama"/>
    <s v="Thriller"/>
    <m/>
    <m/>
    <m/>
    <m/>
    <s v="Alive "/>
    <s v="English"/>
    <s v="USA"/>
    <n v="32000000"/>
    <x v="23"/>
  </r>
  <r>
    <x v="569"/>
    <n v="120"/>
    <n v="81593527"/>
    <s v="Adventure"/>
    <s v="Drama"/>
    <s v="Family"/>
    <m/>
    <m/>
    <m/>
    <m/>
    <m/>
    <s v="Eight Below "/>
    <s v="English"/>
    <s v="USA"/>
    <n v="40000000"/>
    <x v="9"/>
  </r>
  <r>
    <x v="119"/>
    <n v="98"/>
    <m/>
    <s v="Comedy"/>
    <s v="Drama"/>
    <s v="Thriller"/>
    <m/>
    <m/>
    <m/>
    <m/>
    <m/>
    <s v="Subway "/>
    <s v="French"/>
    <s v="France"/>
    <n v="17000000"/>
    <x v="26"/>
  </r>
  <r>
    <x v="496"/>
    <n v="120"/>
    <n v="173585516"/>
    <s v="Adventure"/>
    <s v="Comedy"/>
    <s v="Family"/>
    <m/>
    <m/>
    <m/>
    <m/>
    <m/>
    <s v="Home Alone 2: Lost in New York "/>
    <s v="English"/>
    <s v="USA"/>
    <n v="18000000"/>
    <x v="10"/>
  </r>
  <r>
    <x v="1148"/>
    <n v="120"/>
    <n v="5484375"/>
    <s v="Adventure"/>
    <s v="Biography"/>
    <s v="Drama"/>
    <s v="War"/>
    <m/>
    <m/>
    <m/>
    <m/>
    <s v="Rescue Dawn "/>
    <s v="English"/>
    <s v="USA"/>
    <n v="10000000"/>
    <x v="9"/>
  </r>
  <r>
    <x v="1149"/>
    <n v="120"/>
    <n v="1098224"/>
    <s v="Adventure"/>
    <m/>
    <m/>
    <m/>
    <m/>
    <m/>
    <m/>
    <m/>
    <s v="The Book of Mormon Movie, Volume 1: The Journey "/>
    <s v="English"/>
    <s v="USA"/>
    <n v="2000000"/>
    <x v="51"/>
  </r>
  <r>
    <x v="552"/>
    <n v="121"/>
    <n v="43247140"/>
    <s v="Adventure"/>
    <s v="Biography"/>
    <s v="Drama"/>
    <s v="History"/>
    <s v="Sport"/>
    <s v="Thriller"/>
    <m/>
    <m/>
    <s v="Everest "/>
    <s v="English"/>
    <s v="UK"/>
    <n v="55000000"/>
    <x v="23"/>
  </r>
  <r>
    <x v="715"/>
    <n v="122"/>
    <n v="53574088"/>
    <s v="Adventure"/>
    <s v="Crime"/>
    <s v="Drama"/>
    <s v="Western"/>
    <m/>
    <m/>
    <m/>
    <m/>
    <s v="3:10 to Yuma "/>
    <s v="English"/>
    <s v="USA"/>
    <n v="55000000"/>
    <x v="2"/>
  </r>
  <r>
    <x v="1150"/>
    <n v="123"/>
    <n v="337103873"/>
    <s v="Adventure"/>
    <s v="Sci-Fi"/>
    <s v="Thriller"/>
    <m/>
    <m/>
    <m/>
    <m/>
    <m/>
    <s v="The Hunger Games: Mockingjay - Part 1 "/>
    <s v="English"/>
    <s v="USA"/>
    <n v="125000000"/>
    <x v="6"/>
  </r>
  <r>
    <x v="1151"/>
    <n v="98"/>
    <m/>
    <s v="Crime"/>
    <s v="Drama"/>
    <s v="Mystery"/>
    <s v="Thriller"/>
    <m/>
    <m/>
    <m/>
    <m/>
    <s v="The Betrayed "/>
    <s v="English"/>
    <s v="USA"/>
    <n v="3500000"/>
    <x v="12"/>
  </r>
  <r>
    <x v="1152"/>
    <n v="98"/>
    <m/>
    <s v="Action"/>
    <s v="Sci-Fi"/>
    <m/>
    <m/>
    <m/>
    <m/>
    <m/>
    <m/>
    <s v="The Black Hole "/>
    <s v="English"/>
    <s v="USA"/>
    <n v="20000000"/>
    <x v="19"/>
  </r>
  <r>
    <x v="723"/>
    <n v="123"/>
    <n v="7689458"/>
    <s v="Adventure"/>
    <s v="Fantasy"/>
    <s v="Mystery"/>
    <m/>
    <m/>
    <m/>
    <m/>
    <m/>
    <s v="The Imaginarium of Doctor Parnassus "/>
    <s v="English"/>
    <s v="UK"/>
    <n v="40000000"/>
    <x v="4"/>
  </r>
  <r>
    <x v="1153"/>
    <n v="98"/>
    <m/>
    <s v="Drama"/>
    <s v="Family"/>
    <m/>
    <m/>
    <m/>
    <m/>
    <m/>
    <m/>
    <s v="The Christmas Bunny "/>
    <s v="English"/>
    <s v="USA"/>
    <n v="250000"/>
    <x v="3"/>
  </r>
  <r>
    <x v="886"/>
    <n v="123"/>
    <n v="66808615"/>
    <s v="Adventure"/>
    <s v="Comedy"/>
    <s v="Crime"/>
    <s v="Romance"/>
    <m/>
    <m/>
    <m/>
    <m/>
    <s v="The Mexican "/>
    <s v="English"/>
    <s v="USA"/>
    <n v="34000000"/>
    <x v="12"/>
  </r>
  <r>
    <x v="684"/>
    <n v="123"/>
    <n v="10137502"/>
    <s v="Adventure"/>
    <s v="Biography"/>
    <s v="Drama"/>
    <s v="Thriller"/>
    <m/>
    <m/>
    <m/>
    <m/>
    <s v="The Walk "/>
    <s v="English"/>
    <s v="USA"/>
    <n v="35000000"/>
    <x v="18"/>
  </r>
  <r>
    <x v="790"/>
    <n v="124"/>
    <n v="126464904"/>
    <s v="Adventure"/>
    <s v="Mystery"/>
    <s v="Sci-Fi"/>
    <m/>
    <m/>
    <m/>
    <m/>
    <m/>
    <s v="Prometheus "/>
    <s v="English"/>
    <s v="USA"/>
    <n v="130000000"/>
    <x v="14"/>
  </r>
  <r>
    <x v="1154"/>
    <n v="124"/>
    <n v="300523113"/>
    <s v="Adventure"/>
    <s v="Drama"/>
    <s v="Fantasy"/>
    <s v="Romance"/>
    <m/>
    <m/>
    <m/>
    <m/>
    <s v="The Twilight Saga: Eclipse "/>
    <s v="English"/>
    <s v="USA"/>
    <n v="68000000"/>
    <x v="54"/>
  </r>
  <r>
    <x v="489"/>
    <n v="125"/>
    <n v="66257002"/>
    <s v="Adventure"/>
    <s v="Drama"/>
    <s v="Fantasy"/>
    <m/>
    <m/>
    <m/>
    <m/>
    <m/>
    <s v="Big Fish "/>
    <s v="English"/>
    <s v="USA"/>
    <n v="70000000"/>
    <x v="58"/>
  </r>
  <r>
    <x v="865"/>
    <n v="125"/>
    <n v="127997349"/>
    <s v="Adventure"/>
    <s v="Comedy"/>
    <s v="Drama"/>
    <s v="Fantasy"/>
    <s v="Musical"/>
    <m/>
    <m/>
    <m/>
    <s v="Into the Woods "/>
    <s v="English"/>
    <s v="USA"/>
    <n v="50000000"/>
    <x v="25"/>
  </r>
  <r>
    <x v="1155"/>
    <n v="98"/>
    <m/>
    <s v="Crime"/>
    <s v="Drama"/>
    <s v="Thriller"/>
    <m/>
    <m/>
    <m/>
    <m/>
    <m/>
    <s v="The Informers "/>
    <s v="English"/>
    <s v="Germany"/>
    <n v="18000000"/>
    <x v="52"/>
  </r>
  <r>
    <x v="1156"/>
    <n v="98"/>
    <n v="22434"/>
    <s v="Comedy"/>
    <s v="Drama"/>
    <m/>
    <m/>
    <m/>
    <m/>
    <m/>
    <m/>
    <s v="The Last Big Thing "/>
    <s v="English"/>
    <s v="USA"/>
    <m/>
    <x v="24"/>
  </r>
  <r>
    <x v="1076"/>
    <n v="125"/>
    <n v="10049886"/>
    <s v="Adventure"/>
    <s v="Animation"/>
    <s v="Family"/>
    <s v="Fantasy"/>
    <m/>
    <m/>
    <m/>
    <m/>
    <s v="Spirited Away "/>
    <s v="Japanese"/>
    <s v="Japan"/>
    <n v="19000000"/>
    <x v="29"/>
  </r>
  <r>
    <x v="1157"/>
    <n v="125"/>
    <n v="18306166"/>
    <s v="Adventure"/>
    <s v="Drama"/>
    <s v="Romance"/>
    <s v="War"/>
    <m/>
    <m/>
    <m/>
    <m/>
    <s v="The Four Feathers "/>
    <s v="English"/>
    <s v="UK"/>
    <n v="35000000"/>
    <x v="26"/>
  </r>
  <r>
    <x v="1158"/>
    <n v="98"/>
    <m/>
    <s v="Thriller"/>
    <m/>
    <m/>
    <m/>
    <m/>
    <m/>
    <m/>
    <m/>
    <s v="The Maid's Room "/>
    <s v="English"/>
    <s v="USA"/>
    <n v="600000"/>
    <x v="40"/>
  </r>
  <r>
    <x v="1159"/>
    <n v="126"/>
    <n v="73820094"/>
    <s v="Adventure"/>
    <s v="Drama"/>
    <s v="Family"/>
    <s v="Mystery"/>
    <m/>
    <m/>
    <m/>
    <m/>
    <s v="Hugo "/>
    <s v="English"/>
    <s v="USA"/>
    <n v="170000000"/>
    <x v="20"/>
  </r>
  <r>
    <x v="53"/>
    <n v="98"/>
    <m/>
    <s v="Comedy"/>
    <s v="Romance"/>
    <m/>
    <m/>
    <m/>
    <m/>
    <m/>
    <m/>
    <s v="The Pallbearer "/>
    <s v="English"/>
    <s v="USA"/>
    <n v="8000000"/>
    <x v="54"/>
  </r>
  <r>
    <x v="1160"/>
    <n v="126"/>
    <n v="1997807"/>
    <s v="Adventure"/>
    <s v="Drama"/>
    <s v="Thriller"/>
    <m/>
    <m/>
    <m/>
    <m/>
    <m/>
    <s v="Limbo "/>
    <s v="English"/>
    <s v="USA"/>
    <n v="8000000"/>
    <x v="23"/>
  </r>
  <r>
    <x v="413"/>
    <n v="126"/>
    <n v="5701643"/>
    <s v="Adventure"/>
    <s v="Biography"/>
    <s v="Drama"/>
    <s v="History"/>
    <s v="War"/>
    <m/>
    <m/>
    <m/>
    <s v="Mongol: The Rise of Genghis Khan "/>
    <s v="Mongolian"/>
    <s v="Russia"/>
    <n v="20000000"/>
    <x v="9"/>
  </r>
  <r>
    <x v="1140"/>
    <n v="126"/>
    <n v="71502303"/>
    <s v="Adventure"/>
    <s v="Comedy"/>
    <s v="Drama"/>
    <s v="Romance"/>
    <m/>
    <m/>
    <m/>
    <m/>
    <s v="Sideways "/>
    <s v="English"/>
    <s v="USA"/>
    <n v="12000000"/>
    <x v="20"/>
  </r>
  <r>
    <x v="774"/>
    <n v="127"/>
    <n v="4426297"/>
    <s v="Adventure"/>
    <s v="Drama"/>
    <s v="Romance"/>
    <s v="War"/>
    <m/>
    <m/>
    <m/>
    <m/>
    <s v="Beyond Borders "/>
    <s v="English"/>
    <s v="USA"/>
    <n v="35000000"/>
    <x v="26"/>
  </r>
  <r>
    <x v="525"/>
    <n v="127"/>
    <n v="356784000"/>
    <s v="Adventure"/>
    <s v="Sci-Fi"/>
    <s v="Thriller"/>
    <m/>
    <m/>
    <m/>
    <m/>
    <m/>
    <s v="Jurassic Park "/>
    <s v="English"/>
    <s v="USA"/>
    <n v="63000000"/>
    <x v="11"/>
  </r>
  <r>
    <x v="744"/>
    <n v="127"/>
    <n v="124976634"/>
    <s v="Adventure"/>
    <s v="Drama"/>
    <s v="Fantasy"/>
    <m/>
    <m/>
    <m/>
    <m/>
    <m/>
    <s v="Life of Pi "/>
    <s v="English"/>
    <s v="USA"/>
    <n v="120000000"/>
    <x v="58"/>
  </r>
  <r>
    <x v="1161"/>
    <n v="98"/>
    <m/>
    <s v="Adventure"/>
    <s v="Drama"/>
    <m/>
    <m/>
    <m/>
    <m/>
    <m/>
    <m/>
    <s v="The Wicked Lady "/>
    <s v="English"/>
    <s v="UK"/>
    <n v="8000000"/>
    <x v="43"/>
  </r>
  <r>
    <x v="714"/>
    <n v="127"/>
    <n v="38345403"/>
    <s v="Adventure"/>
    <s v="Family"/>
    <s v="Fantasy"/>
    <s v="Romance"/>
    <m/>
    <m/>
    <m/>
    <m/>
    <s v="Stardust "/>
    <s v="English"/>
    <s v="UK"/>
    <n v="70000000"/>
    <x v="28"/>
  </r>
  <r>
    <x v="1162"/>
    <n v="128"/>
    <n v="4018695"/>
    <s v="Adventure"/>
    <s v="Drama"/>
    <s v="Thriller"/>
    <m/>
    <m/>
    <m/>
    <m/>
    <m/>
    <s v="My Name Is Khan "/>
    <s v="Hindi"/>
    <s v="India"/>
    <n v="12000000"/>
    <x v="58"/>
  </r>
  <r>
    <x v="687"/>
    <n v="129"/>
    <n v="37567440"/>
    <s v="Adventure"/>
    <s v="Fantasy"/>
    <m/>
    <m/>
    <m/>
    <m/>
    <m/>
    <m/>
    <s v="Conan the Barbarian "/>
    <s v="English"/>
    <s v="USA"/>
    <n v="20000000"/>
    <x v="24"/>
  </r>
  <r>
    <x v="1163"/>
    <n v="129"/>
    <n v="31836745"/>
    <s v="Adventure"/>
    <s v="Drama"/>
    <s v="Mystery"/>
    <m/>
    <m/>
    <m/>
    <m/>
    <m/>
    <s v="Extremely Loud &amp; Incredibly Close "/>
    <s v="English"/>
    <s v="USA"/>
    <n v="40000000"/>
    <x v="24"/>
  </r>
  <r>
    <x v="1164"/>
    <n v="129"/>
    <n v="8396942"/>
    <s v="Adventure"/>
    <s v="Comedy"/>
    <s v="Romance"/>
    <m/>
    <m/>
    <m/>
    <m/>
    <m/>
    <s v="Sex Drive "/>
    <s v="English"/>
    <s v="USA"/>
    <n v="19000000"/>
    <x v="26"/>
  </r>
  <r>
    <x v="790"/>
    <n v="129"/>
    <n v="10300000"/>
    <s v="Adventure"/>
    <s v="Drama"/>
    <m/>
    <m/>
    <m/>
    <m/>
    <m/>
    <m/>
    <s v="White Squall "/>
    <s v="English"/>
    <s v="USA"/>
    <n v="38000000"/>
    <x v="10"/>
  </r>
  <r>
    <x v="233"/>
    <n v="98"/>
    <n v="17225675"/>
    <s v="Comedy"/>
    <m/>
    <m/>
    <m/>
    <m/>
    <m/>
    <m/>
    <m/>
    <s v="Wanderlust "/>
    <s v="English"/>
    <s v="USA"/>
    <m/>
    <x v="39"/>
  </r>
  <r>
    <x v="469"/>
    <n v="130"/>
    <n v="30651422"/>
    <s v="Adventure"/>
    <s v="Comedy"/>
    <s v="Drama"/>
    <s v="Fantasy"/>
    <m/>
    <m/>
    <m/>
    <m/>
    <s v="Dogma "/>
    <s v="English"/>
    <s v="USA"/>
    <n v="10000000"/>
    <x v="18"/>
  </r>
  <r>
    <x v="525"/>
    <n v="130"/>
    <n v="260000000"/>
    <s v="Adventure"/>
    <s v="Drama"/>
    <s v="Thriller"/>
    <m/>
    <m/>
    <m/>
    <m/>
    <m/>
    <s v="Jaws "/>
    <s v="English"/>
    <s v="USA"/>
    <n v="8000000"/>
    <x v="58"/>
  </r>
  <r>
    <x v="529"/>
    <n v="130"/>
    <n v="234903076"/>
    <s v="Adventure"/>
    <s v="Family"/>
    <s v="Fantasy"/>
    <m/>
    <m/>
    <m/>
    <m/>
    <m/>
    <s v="Oz the Great and Powerful "/>
    <s v="English"/>
    <s v="USA"/>
    <n v="215000000"/>
    <x v="55"/>
  </r>
  <r>
    <x v="1138"/>
    <n v="130"/>
    <n v="296623634"/>
    <s v="Adventure"/>
    <s v="Drama"/>
    <s v="Fantasy"/>
    <s v="Romance"/>
    <m/>
    <m/>
    <m/>
    <m/>
    <s v="The Twilight Saga: New Moon "/>
    <s v="English"/>
    <s v="USA"/>
    <n v="50000000"/>
    <x v="56"/>
  </r>
  <r>
    <x v="1165"/>
    <n v="131"/>
    <n v="102922376"/>
    <s v="Adventure"/>
    <s v="Horror"/>
    <s v="Thriller"/>
    <m/>
    <m/>
    <m/>
    <m/>
    <m/>
    <s v="Jaws 2 "/>
    <s v="English"/>
    <s v="USA"/>
    <n v="20000000"/>
    <x v="50"/>
  </r>
  <r>
    <x v="1166"/>
    <n v="132"/>
    <n v="46982632"/>
    <s v="Adventure"/>
    <s v="Horror"/>
    <s v="Mystery"/>
    <m/>
    <m/>
    <m/>
    <m/>
    <m/>
    <s v="Silent Hill "/>
    <s v="English"/>
    <s v="Canada"/>
    <n v="50000000"/>
    <x v="10"/>
  </r>
  <r>
    <x v="1076"/>
    <n v="134"/>
    <n v="2298191"/>
    <s v="Adventure"/>
    <s v="Animation"/>
    <s v="Fantasy"/>
    <m/>
    <m/>
    <m/>
    <m/>
    <m/>
    <s v="Princess Mononoke "/>
    <s v="Japanese"/>
    <s v="Japan"/>
    <n v="2400000000"/>
    <x v="15"/>
  </r>
  <r>
    <x v="1130"/>
    <n v="136"/>
    <n v="37901509"/>
    <s v="Adventure"/>
    <s v="Biography"/>
    <s v="Drama"/>
    <s v="History"/>
    <s v="War"/>
    <m/>
    <m/>
    <m/>
    <s v="Seven Years in Tibet "/>
    <s v="English"/>
    <s v="USA"/>
    <n v="70000000"/>
    <x v="14"/>
  </r>
  <r>
    <x v="1167"/>
    <n v="137"/>
    <n v="717753"/>
    <s v="Adventure"/>
    <s v="Drama"/>
    <m/>
    <m/>
    <m/>
    <m/>
    <m/>
    <m/>
    <s v="On the Road "/>
    <s v="English"/>
    <s v="France"/>
    <n v="25000000"/>
    <x v="12"/>
  </r>
  <r>
    <x v="1150"/>
    <n v="137"/>
    <n v="281666058"/>
    <s v="Adventure"/>
    <s v="Sci-Fi"/>
    <m/>
    <m/>
    <m/>
    <m/>
    <m/>
    <m/>
    <s v="The Hunger Games: Mockingjay - Part 2 "/>
    <s v="English"/>
    <s v="USA"/>
    <n v="160000000"/>
    <x v="10"/>
  </r>
  <r>
    <x v="710"/>
    <n v="99"/>
    <m/>
    <s v="Comedy"/>
    <s v="Musical"/>
    <m/>
    <m/>
    <m/>
    <m/>
    <m/>
    <m/>
    <s v="A Funny Thing Happened on the Way to the Forum "/>
    <s v="English"/>
    <s v="USA"/>
    <n v="2000000"/>
    <x v="14"/>
  </r>
  <r>
    <x v="1168"/>
    <n v="99"/>
    <m/>
    <s v="Action"/>
    <s v="Adventure"/>
    <s v="Crime"/>
    <s v="Thriller"/>
    <m/>
    <m/>
    <m/>
    <m/>
    <s v="A Lonely Place to Die "/>
    <s v="English"/>
    <s v="UK"/>
    <n v="4000000"/>
    <x v="46"/>
  </r>
  <r>
    <x v="636"/>
    <n v="138"/>
    <n v="292000866"/>
    <s v="Adventure"/>
    <s v="Family"/>
    <s v="Fantasy"/>
    <s v="Mystery"/>
    <m/>
    <m/>
    <m/>
    <m/>
    <s v="Harry Potter and the Order of the Phoenix "/>
    <s v="English"/>
    <s v="UK"/>
    <n v="150000000"/>
    <x v="20"/>
  </r>
  <r>
    <x v="1169"/>
    <n v="139"/>
    <n v="150832203"/>
    <s v="Adventure"/>
    <s v="Mystery"/>
    <s v="Sci-Fi"/>
    <m/>
    <m/>
    <m/>
    <m/>
    <m/>
    <s v="Divergent "/>
    <s v="English"/>
    <s v="USA"/>
    <n v="85000000"/>
    <x v="6"/>
  </r>
  <r>
    <x v="786"/>
    <n v="139"/>
    <n v="31600000"/>
    <s v="Adventure"/>
    <s v="Biography"/>
    <m/>
    <m/>
    <m/>
    <m/>
    <m/>
    <m/>
    <s v="Rob Roy "/>
    <s v="English"/>
    <s v="USA"/>
    <n v="28000000"/>
    <x v="24"/>
  </r>
  <r>
    <x v="1170"/>
    <n v="99"/>
    <n v="2277396"/>
    <s v="Drama"/>
    <s v="Romance"/>
    <m/>
    <m/>
    <m/>
    <m/>
    <m/>
    <m/>
    <s v="Adam "/>
    <s v="English"/>
    <s v="USA"/>
    <m/>
    <x v="5"/>
  </r>
  <r>
    <x v="762"/>
    <n v="140"/>
    <n v="172071312"/>
    <s v="Adventure"/>
    <s v="Drama"/>
    <s v="History"/>
    <m/>
    <m/>
    <m/>
    <m/>
    <m/>
    <s v="Apollo 13 "/>
    <s v="English"/>
    <s v="USA"/>
    <n v="62000000"/>
    <x v="16"/>
  </r>
  <r>
    <x v="1171"/>
    <n v="141"/>
    <n v="617840"/>
    <s v="Adventure"/>
    <s v="Drama"/>
    <s v="History"/>
    <s v="Romance"/>
    <m/>
    <m/>
    <m/>
    <m/>
    <s v="Agora "/>
    <s v="English"/>
    <s v="Spain"/>
    <n v="70000000"/>
    <x v="5"/>
  </r>
  <r>
    <x v="1003"/>
    <n v="142"/>
    <n v="249358727"/>
    <s v="Adventure"/>
    <s v="Family"/>
    <s v="Fantasy"/>
    <s v="Mystery"/>
    <m/>
    <m/>
    <m/>
    <m/>
    <s v="Harry Potter and the Prisoner of Azkaban "/>
    <s v="English"/>
    <s v="UK"/>
    <n v="130000000"/>
    <x v="2"/>
  </r>
  <r>
    <x v="1172"/>
    <n v="99"/>
    <m/>
    <s v="Drama"/>
    <s v="Romance"/>
    <m/>
    <m/>
    <m/>
    <m/>
    <m/>
    <m/>
    <s v="August "/>
    <s v="English"/>
    <s v="USA"/>
    <m/>
    <x v="12"/>
  </r>
  <r>
    <x v="525"/>
    <n v="142"/>
    <n v="119654900"/>
    <s v="Adventure"/>
    <s v="Comedy"/>
    <s v="Family"/>
    <s v="Fantasy"/>
    <m/>
    <m/>
    <m/>
    <m/>
    <s v="Hook "/>
    <s v="English"/>
    <s v="USA"/>
    <n v="70000000"/>
    <x v="6"/>
  </r>
  <r>
    <x v="873"/>
    <n v="142"/>
    <n v="407999255"/>
    <s v="Adventure"/>
    <s v="Drama"/>
    <s v="Sci-Fi"/>
    <s v="Thriller"/>
    <m/>
    <m/>
    <m/>
    <m/>
    <s v="The Hunger Games "/>
    <s v="English"/>
    <s v="USA"/>
    <n v="78000000"/>
    <x v="9"/>
  </r>
  <r>
    <x v="702"/>
    <n v="143"/>
    <n v="57366262"/>
    <s v="Adventure"/>
    <s v="Drama"/>
    <s v="Thriller"/>
    <m/>
    <m/>
    <m/>
    <m/>
    <m/>
    <s v="Blood Diamond "/>
    <s v="English"/>
    <s v="Germany"/>
    <n v="100000000"/>
    <x v="58"/>
  </r>
  <r>
    <x v="684"/>
    <n v="143"/>
    <n v="233630478"/>
    <s v="Adventure"/>
    <s v="Drama"/>
    <s v="Romance"/>
    <m/>
    <m/>
    <m/>
    <m/>
    <m/>
    <s v="Cast Away "/>
    <s v="English"/>
    <s v="USA"/>
    <n v="90000000"/>
    <x v="28"/>
  </r>
  <r>
    <x v="1173"/>
    <n v="99"/>
    <m/>
    <s v="Thriller"/>
    <m/>
    <m/>
    <m/>
    <m/>
    <m/>
    <m/>
    <m/>
    <s v="Below Zero "/>
    <s v="English"/>
    <s v="Canada"/>
    <n v="1200000"/>
    <x v="40"/>
  </r>
  <r>
    <x v="1174"/>
    <n v="143"/>
    <n v="82300000"/>
    <s v="Adventure"/>
    <s v="Mystery"/>
    <s v="Sci-Fi"/>
    <m/>
    <m/>
    <m/>
    <m/>
    <m/>
    <s v="Star Trek: The Motion Picture "/>
    <s v="English"/>
    <s v="USA"/>
    <n v="35000000"/>
    <x v="55"/>
  </r>
  <r>
    <x v="525"/>
    <n v="146"/>
    <n v="78616689"/>
    <s v="Adventure"/>
    <s v="Drama"/>
    <s v="Sci-Fi"/>
    <m/>
    <m/>
    <m/>
    <m/>
    <m/>
    <s v="A.I. Artificial Intelligence "/>
    <s v="English"/>
    <s v="USA"/>
    <n v="100000000"/>
    <x v="23"/>
  </r>
  <r>
    <x v="1150"/>
    <n v="146"/>
    <n v="424645577"/>
    <s v="Adventure"/>
    <s v="Sci-Fi"/>
    <s v="Thriller"/>
    <m/>
    <m/>
    <m/>
    <m/>
    <m/>
    <s v="The Hunger Games: Catching Fire "/>
    <s v="English"/>
    <s v="USA"/>
    <n v="130000000"/>
    <x v="16"/>
  </r>
  <r>
    <x v="1175"/>
    <n v="148"/>
    <n v="18352454"/>
    <s v="Adventure"/>
    <s v="Biography"/>
    <s v="Drama"/>
    <m/>
    <m/>
    <m/>
    <m/>
    <m/>
    <s v="Into the Wild "/>
    <s v="English"/>
    <s v="USA"/>
    <n v="15000000"/>
    <x v="7"/>
  </r>
  <r>
    <x v="688"/>
    <n v="150"/>
    <n v="291709845"/>
    <s v="Adventure"/>
    <s v="Family"/>
    <s v="Fantasy"/>
    <m/>
    <m/>
    <m/>
    <m/>
    <m/>
    <s v="The Chronicles of Narnia: The Lion, the Witch and the Wardrobe "/>
    <s v="English"/>
    <s v="USA"/>
    <n v="180000000"/>
    <x v="24"/>
  </r>
  <r>
    <x v="1176"/>
    <n v="99"/>
    <m/>
    <s v="Horror"/>
    <m/>
    <m/>
    <m/>
    <m/>
    <m/>
    <m/>
    <m/>
    <s v="Cabin Fever "/>
    <s v="English"/>
    <s v="USA"/>
    <m/>
    <x v="44"/>
  </r>
  <r>
    <x v="790"/>
    <n v="151"/>
    <n v="228430993"/>
    <s v="Adventure"/>
    <s v="Drama"/>
    <s v="Sci-Fi"/>
    <m/>
    <m/>
    <m/>
    <m/>
    <m/>
    <s v="The Martian "/>
    <s v="English"/>
    <s v="USA"/>
    <n v="108000000"/>
    <x v="11"/>
  </r>
  <r>
    <x v="1177"/>
    <n v="152"/>
    <n v="32522352"/>
    <s v="Adventure"/>
    <s v="Comedy"/>
    <s v="Drama"/>
    <s v="Music"/>
    <m/>
    <m/>
    <m/>
    <m/>
    <s v="Almost Famous "/>
    <s v="English"/>
    <s v="USA"/>
    <n v="60000000"/>
    <x v="13"/>
  </r>
  <r>
    <x v="1178"/>
    <n v="152"/>
    <n v="14873"/>
    <s v="Adventure"/>
    <s v="War"/>
    <s v="Western"/>
    <m/>
    <m/>
    <m/>
    <m/>
    <m/>
    <s v="Major Dundee "/>
    <s v="English"/>
    <s v="USA"/>
    <n v="3800000"/>
    <x v="4"/>
  </r>
  <r>
    <x v="1179"/>
    <n v="99"/>
    <n v="1007535"/>
    <s v="Comedy"/>
    <s v="Drama"/>
    <s v="Romance"/>
    <m/>
    <m/>
    <m/>
    <m/>
    <m/>
    <s v="Damsels in Distress "/>
    <s v="English"/>
    <s v="USA"/>
    <m/>
    <x v="50"/>
  </r>
  <r>
    <x v="636"/>
    <n v="153"/>
    <n v="301956980"/>
    <s v="Adventure"/>
    <s v="Family"/>
    <s v="Fantasy"/>
    <s v="Mystery"/>
    <m/>
    <m/>
    <m/>
    <m/>
    <s v="Harry Potter and the Half-Blood Prince "/>
    <s v="English"/>
    <s v="UK"/>
    <n v="250000000"/>
    <x v="20"/>
  </r>
  <r>
    <x v="1180"/>
    <n v="99"/>
    <n v="110000"/>
    <s v="Crime"/>
    <s v="Drama"/>
    <s v="Romance"/>
    <m/>
    <m/>
    <m/>
    <m/>
    <m/>
    <s v="Dinner Rush "/>
    <s v="English"/>
    <s v="USA"/>
    <m/>
    <x v="9"/>
  </r>
  <r>
    <x v="643"/>
    <n v="153"/>
    <n v="120523073"/>
    <s v="Adventure"/>
    <s v="Drama"/>
    <s v="War"/>
    <m/>
    <m/>
    <m/>
    <m/>
    <m/>
    <s v="Inglourious Basterds "/>
    <s v="English"/>
    <s v="USA"/>
    <n v="75000000"/>
    <x v="0"/>
  </r>
  <r>
    <x v="1181"/>
    <n v="154"/>
    <n v="95632614"/>
    <s v="Adventure"/>
    <s v="Drama"/>
    <s v="History"/>
    <s v="Romance"/>
    <s v="War"/>
    <m/>
    <m/>
    <m/>
    <s v="Cold Mountain "/>
    <s v="English"/>
    <s v="USA"/>
    <n v="79000000"/>
    <x v="5"/>
  </r>
  <r>
    <x v="1182"/>
    <n v="156"/>
    <n v="183635922"/>
    <s v="Adventure"/>
    <s v="Drama"/>
    <s v="Thriller"/>
    <s v="Western"/>
    <m/>
    <m/>
    <m/>
    <m/>
    <s v="The Revenant "/>
    <s v="English"/>
    <s v="USA"/>
    <n v="135000000"/>
    <x v="11"/>
  </r>
  <r>
    <x v="706"/>
    <n v="157"/>
    <n v="289994397"/>
    <s v="Adventure"/>
    <s v="Family"/>
    <s v="Fantasy"/>
    <s v="Mystery"/>
    <m/>
    <m/>
    <m/>
    <m/>
    <s v="Harry Potter and the Goblet of Fire "/>
    <s v="English"/>
    <s v="UK"/>
    <n v="150000000"/>
    <x v="16"/>
  </r>
  <r>
    <x v="119"/>
    <n v="158"/>
    <n v="14131298"/>
    <s v="Adventure"/>
    <s v="Biography"/>
    <s v="Drama"/>
    <s v="History"/>
    <s v="War"/>
    <m/>
    <m/>
    <m/>
    <s v="The Messenger: The Story of Joan of Arc "/>
    <s v="English"/>
    <s v="France"/>
    <n v="390000000"/>
    <x v="55"/>
  </r>
  <r>
    <x v="496"/>
    <n v="159"/>
    <n v="317557891"/>
    <s v="Adventure"/>
    <s v="Family"/>
    <s v="Fantasy"/>
    <m/>
    <m/>
    <m/>
    <m/>
    <m/>
    <s v="Harry Potter and the Sorcerer's Stone "/>
    <s v="English"/>
    <s v="UK"/>
    <n v="125000000"/>
    <x v="20"/>
  </r>
  <r>
    <x v="898"/>
    <n v="161"/>
    <n v="56715371"/>
    <s v="Adventure"/>
    <s v="Mystery"/>
    <s v="Sci-Fi"/>
    <m/>
    <m/>
    <m/>
    <m/>
    <m/>
    <s v="2001: A Space Odyssey "/>
    <s v="English"/>
    <s v="UK"/>
    <n v="12000000"/>
    <x v="0"/>
  </r>
  <r>
    <x v="1183"/>
    <n v="161"/>
    <n v="27200000"/>
    <s v="Adventure"/>
    <s v="Drama"/>
    <s v="War"/>
    <m/>
    <m/>
    <m/>
    <m/>
    <m/>
    <s v="The Bridge on the River Kwai "/>
    <s v="English"/>
    <s v="UK"/>
    <n v="3000000"/>
    <x v="7"/>
  </r>
  <r>
    <x v="1183"/>
    <n v="164"/>
    <n v="26400000"/>
    <s v="Adventure"/>
    <s v="Drama"/>
    <s v="History"/>
    <m/>
    <m/>
    <m/>
    <m/>
    <m/>
    <s v="A Passage to India "/>
    <s v="English"/>
    <s v="UK"/>
    <n v="16000000"/>
    <x v="18"/>
  </r>
  <r>
    <x v="1184"/>
    <n v="99"/>
    <m/>
    <s v="Crime"/>
    <s v="Drama"/>
    <s v="Thriller"/>
    <m/>
    <m/>
    <m/>
    <m/>
    <m/>
    <s v="Freeze Frame "/>
    <s v="English"/>
    <s v="UK"/>
    <n v="2000000"/>
    <x v="55"/>
  </r>
  <r>
    <x v="1185"/>
    <n v="99"/>
    <m/>
    <s v="Comedy"/>
    <s v="Drama"/>
    <s v="Romance"/>
    <m/>
    <m/>
    <m/>
    <m/>
    <m/>
    <s v="Gabriela "/>
    <s v="Portuguese"/>
    <s v="Brazil"/>
    <m/>
    <x v="55"/>
  </r>
  <r>
    <x v="621"/>
    <n v="99"/>
    <m/>
    <s v="Horror"/>
    <s v="Thriller"/>
    <m/>
    <m/>
    <m/>
    <m/>
    <m/>
    <m/>
    <s v="Girl House "/>
    <s v="English"/>
    <s v="Canada"/>
    <n v="3150000"/>
    <x v="41"/>
  </r>
  <r>
    <x v="905"/>
    <n v="164"/>
    <n v="255108370"/>
    <s v="Adventure"/>
    <s v="Fantasy"/>
    <m/>
    <m/>
    <m/>
    <m/>
    <m/>
    <m/>
    <s v="The Hobbit: The Battle of the Five Armies "/>
    <s v="English"/>
    <s v="New Zealand"/>
    <n v="250000000"/>
    <x v="20"/>
  </r>
  <r>
    <x v="1186"/>
    <n v="165"/>
    <n v="49551662"/>
    <s v="Adventure"/>
    <s v="Drama"/>
    <s v="Romance"/>
    <s v="War"/>
    <m/>
    <m/>
    <m/>
    <m/>
    <s v="Australia "/>
    <s v="English"/>
    <s v="Australia"/>
    <n v="130000000"/>
    <x v="10"/>
  </r>
  <r>
    <x v="820"/>
    <n v="169"/>
    <n v="187991439"/>
    <s v="Adventure"/>
    <s v="Drama"/>
    <s v="Sci-Fi"/>
    <m/>
    <m/>
    <m/>
    <m/>
    <m/>
    <s v="Interstellar "/>
    <s v="English"/>
    <s v="USA"/>
    <n v="165000000"/>
    <x v="29"/>
  </r>
  <r>
    <x v="531"/>
    <n v="171"/>
    <n v="54222000"/>
    <s v="Adventure"/>
    <s v="Drama"/>
    <s v="Sci-Fi"/>
    <s v="Thriller"/>
    <m/>
    <m/>
    <m/>
    <m/>
    <s v="The Abyss "/>
    <s v="English"/>
    <s v="USA"/>
    <n v="69500000"/>
    <x v="16"/>
  </r>
  <r>
    <x v="496"/>
    <n v="174"/>
    <n v="261970615"/>
    <s v="Adventure"/>
    <s v="Family"/>
    <s v="Fantasy"/>
    <s v="Mystery"/>
    <m/>
    <m/>
    <m/>
    <m/>
    <s v="Harry Potter and the Chamber of Secrets "/>
    <s v="English"/>
    <s v="UK"/>
    <n v="100000000"/>
    <x v="18"/>
  </r>
  <r>
    <x v="905"/>
    <n v="182"/>
    <n v="303001229"/>
    <s v="Adventure"/>
    <s v="Fantasy"/>
    <m/>
    <m/>
    <m/>
    <m/>
    <m/>
    <m/>
    <s v="The Hobbit: An Unexpected Journey "/>
    <s v="English"/>
    <s v="USA"/>
    <n v="180000000"/>
    <x v="13"/>
  </r>
  <r>
    <x v="905"/>
    <n v="186"/>
    <n v="258355354"/>
    <s v="Adventure"/>
    <s v="Fantasy"/>
    <m/>
    <m/>
    <m/>
    <m/>
    <m/>
    <m/>
    <s v="The Hobbit: The Desolation of Smaug "/>
    <s v="English"/>
    <s v="USA"/>
    <n v="225000000"/>
    <x v="13"/>
  </r>
  <r>
    <x v="1187"/>
    <n v="193"/>
    <n v="21500000"/>
    <s v="Adventure"/>
    <s v="Drama"/>
    <s v="History"/>
    <m/>
    <m/>
    <m/>
    <m/>
    <m/>
    <s v="The Right Stuff "/>
    <s v="English"/>
    <s v="USA"/>
    <n v="27000000"/>
    <x v="13"/>
  </r>
  <r>
    <x v="1188"/>
    <n v="99"/>
    <n v="753501"/>
    <s v="Crime"/>
    <s v="Drama"/>
    <s v="Mystery"/>
    <s v="Thriller"/>
    <m/>
    <m/>
    <m/>
    <m/>
    <s v="Irreversible "/>
    <s v="French"/>
    <s v="France"/>
    <m/>
    <x v="18"/>
  </r>
  <r>
    <x v="1189"/>
    <n v="99"/>
    <m/>
    <s v="Crime"/>
    <s v="Drama"/>
    <s v="Thriller"/>
    <m/>
    <m/>
    <m/>
    <m/>
    <m/>
    <s v="Jimmy and Judy "/>
    <s v="English"/>
    <s v="USA"/>
    <n v="1000000"/>
    <x v="3"/>
  </r>
  <r>
    <x v="307"/>
    <n v="196"/>
    <n v="133228348"/>
    <s v="Adventure"/>
    <m/>
    <m/>
    <m/>
    <m/>
    <m/>
    <m/>
    <m/>
    <s v="Troy "/>
    <s v="English"/>
    <s v="USA"/>
    <n v="175000000"/>
    <x v="5"/>
  </r>
  <r>
    <x v="852"/>
    <n v="212"/>
    <n v="25052000"/>
    <s v="Adventure"/>
    <s v="Biography"/>
    <s v="Crime"/>
    <s v="Drama"/>
    <s v="Western"/>
    <m/>
    <m/>
    <m/>
    <s v="Wyatt Earp "/>
    <s v="English"/>
    <s v="USA"/>
    <n v="63000000"/>
    <x v="10"/>
  </r>
  <r>
    <x v="1183"/>
    <n v="227"/>
    <n v="6000000"/>
    <s v="Adventure"/>
    <s v="Biography"/>
    <s v="Drama"/>
    <s v="History"/>
    <s v="War"/>
    <m/>
    <m/>
    <m/>
    <s v="Lawrence of Arabia "/>
    <s v="English"/>
    <s v="UK"/>
    <n v="15000000"/>
    <x v="15"/>
  </r>
  <r>
    <x v="906"/>
    <n v="236"/>
    <n v="184208848"/>
    <s v="Adventure"/>
    <s v="Drama"/>
    <s v="Western"/>
    <m/>
    <m/>
    <m/>
    <m/>
    <m/>
    <s v="Dances with Wolves "/>
    <s v="English"/>
    <s v="USA"/>
    <n v="22000000"/>
    <x v="58"/>
  </r>
  <r>
    <x v="307"/>
    <n v="293"/>
    <n v="11433134"/>
    <s v="Adventure"/>
    <s v="Drama"/>
    <s v="Thriller"/>
    <s v="War"/>
    <m/>
    <m/>
    <m/>
    <m/>
    <s v="Das Boot "/>
    <s v="German"/>
    <s v="Germany"/>
    <n v="14000000"/>
    <x v="15"/>
  </r>
  <r>
    <x v="1190"/>
    <n v="99"/>
    <n v="24708699"/>
    <s v="Comedy"/>
    <m/>
    <m/>
    <m/>
    <m/>
    <m/>
    <m/>
    <m/>
    <s v="Lottery Ticket "/>
    <s v="English"/>
    <s v="USA"/>
    <m/>
    <x v="54"/>
  </r>
  <r>
    <x v="1191"/>
    <n v="325"/>
    <n v="1500000"/>
    <s v="Adventure"/>
    <s v="Drama"/>
    <s v="Western"/>
    <m/>
    <m/>
    <m/>
    <m/>
    <m/>
    <s v="Heaven's Gate "/>
    <s v="English"/>
    <s v="USA"/>
    <n v="44000000"/>
    <x v="4"/>
  </r>
  <r>
    <x v="1192"/>
    <n v="68"/>
    <n v="18081626"/>
    <s v="Animation"/>
    <s v="Family"/>
    <s v="Fantasy"/>
    <s v="Mystery"/>
    <m/>
    <m/>
    <m/>
    <m/>
    <s v="Pooh's Heffalump Movie "/>
    <s v="English"/>
    <s v="USA"/>
    <n v="20000000"/>
    <x v="55"/>
  </r>
  <r>
    <x v="35"/>
    <n v="74"/>
    <n v="60507228"/>
    <s v="Animation"/>
    <s v="Family"/>
    <s v="Fantasy"/>
    <s v="Music"/>
    <m/>
    <m/>
    <m/>
    <m/>
    <s v="Fantasia 2000 "/>
    <s v="English"/>
    <s v="USA"/>
    <n v="80000000"/>
    <x v="9"/>
  </r>
  <r>
    <x v="1193"/>
    <n v="74"/>
    <n v="6491350"/>
    <s v="Animation"/>
    <s v="Comedy"/>
    <s v="Family"/>
    <s v="Fantasy"/>
    <s v="Musical"/>
    <m/>
    <m/>
    <m/>
    <s v="Teacher's Pet "/>
    <s v="English"/>
    <s v="USA"/>
    <n v="10000000"/>
    <x v="27"/>
  </r>
  <r>
    <x v="938"/>
    <n v="75"/>
    <n v="3562749"/>
    <s v="Animation"/>
    <s v="Comedy"/>
    <s v="Family"/>
    <s v="Fantasy"/>
    <s v="Musical"/>
    <m/>
    <m/>
    <m/>
    <s v="Cats Don't Dance "/>
    <s v="English"/>
    <s v="USA"/>
    <n v="32000000"/>
    <x v="24"/>
  </r>
  <r>
    <x v="1194"/>
    <n v="99"/>
    <m/>
    <s v="Action"/>
    <s v="Crime"/>
    <s v="Thriller"/>
    <m/>
    <m/>
    <m/>
    <m/>
    <m/>
    <s v="Nighthawks "/>
    <s v="English"/>
    <s v="USA"/>
    <n v="5000000"/>
    <x v="55"/>
  </r>
  <r>
    <x v="1195"/>
    <n v="75"/>
    <n v="203134"/>
    <s v="Animation"/>
    <s v="Comedy"/>
    <s v="Drama"/>
    <s v="Fantasy"/>
    <s v="Sci-Fi"/>
    <m/>
    <m/>
    <m/>
    <s v="I Married a Strange Person! "/>
    <s v="English"/>
    <s v="USA"/>
    <n v="250000"/>
    <x v="14"/>
  </r>
  <r>
    <x v="983"/>
    <n v="76"/>
    <n v="50026353"/>
    <s v="Animation"/>
    <s v="Comedy"/>
    <s v="Family"/>
    <s v="Music"/>
    <s v="Western"/>
    <m/>
    <m/>
    <m/>
    <s v="Home on the Range "/>
    <s v="English"/>
    <s v="USA"/>
    <n v="110000000"/>
    <x v="53"/>
  </r>
  <r>
    <x v="489"/>
    <n v="77"/>
    <n v="53337608"/>
    <s v="Animation"/>
    <s v="Drama"/>
    <s v="Family"/>
    <s v="Fantasy"/>
    <s v="Musical"/>
    <s v="Romance"/>
    <m/>
    <m/>
    <s v="Corpse Bride "/>
    <s v="English"/>
    <s v="USA"/>
    <n v="40000000"/>
    <x v="18"/>
  </r>
  <r>
    <x v="1196"/>
    <n v="77"/>
    <n v="19421271"/>
    <s v="Animation"/>
    <s v="Comedy"/>
    <s v="Family"/>
    <m/>
    <m/>
    <m/>
    <m/>
    <m/>
    <s v="Doug's 1st Movie "/>
    <s v="English"/>
    <s v="USA"/>
    <n v="5000000"/>
    <x v="65"/>
  </r>
  <r>
    <x v="1197"/>
    <n v="99"/>
    <m/>
    <s v="Crime"/>
    <s v="Drama"/>
    <s v="Sport"/>
    <m/>
    <m/>
    <m/>
    <m/>
    <m/>
    <s v="Penitentiary "/>
    <s v="English"/>
    <s v="USA"/>
    <n v="100000"/>
    <x v="27"/>
  </r>
  <r>
    <x v="1198"/>
    <n v="77"/>
    <n v="45542421"/>
    <s v="Animation"/>
    <s v="Comedy"/>
    <s v="Drama"/>
    <s v="Family"/>
    <s v="Musical"/>
    <m/>
    <m/>
    <m/>
    <s v="The Tigger Movie "/>
    <s v="English"/>
    <s v="USA"/>
    <n v="30000000"/>
    <x v="46"/>
  </r>
  <r>
    <x v="1199"/>
    <n v="99"/>
    <n v="2843"/>
    <s v="Thriller"/>
    <m/>
    <m/>
    <m/>
    <m/>
    <m/>
    <m/>
    <m/>
    <s v="Plush "/>
    <s v="English"/>
    <s v="USA"/>
    <m/>
    <x v="53"/>
  </r>
  <r>
    <x v="1200"/>
    <n v="80"/>
    <n v="71442"/>
    <s v="Animation"/>
    <s v="Comedy"/>
    <s v="Crime"/>
    <s v="Drama"/>
    <s v="Family"/>
    <m/>
    <m/>
    <m/>
    <s v="Ernest &amp; Celestine "/>
    <s v="French"/>
    <s v="France"/>
    <n v="9600000"/>
    <x v="13"/>
  </r>
  <r>
    <x v="46"/>
    <n v="80"/>
    <n v="75367693"/>
    <s v="Animation"/>
    <s v="Comedy"/>
    <s v="Family"/>
    <s v="Fantasy"/>
    <m/>
    <m/>
    <m/>
    <m/>
    <s v="Garfield "/>
    <s v="English"/>
    <s v="USA"/>
    <n v="35000000"/>
    <x v="65"/>
  </r>
  <r>
    <x v="1201"/>
    <n v="80"/>
    <n v="7002255"/>
    <s v="Animation"/>
    <s v="Comedy"/>
    <s v="Drama"/>
    <m/>
    <m/>
    <m/>
    <m/>
    <m/>
    <s v="The Triplets of Belleville "/>
    <s v="French"/>
    <s v="France"/>
    <n v="9500000"/>
    <x v="2"/>
  </r>
  <r>
    <x v="314"/>
    <n v="81"/>
    <n v="52008288"/>
    <s v="Animation"/>
    <s v="Comedy"/>
    <s v="Fantasy"/>
    <s v="Musical"/>
    <m/>
    <m/>
    <m/>
    <m/>
    <s v="South Park: Bigger Longer &amp; Uncut "/>
    <s v="English"/>
    <s v="USA"/>
    <n v="21000000"/>
    <x v="2"/>
  </r>
  <r>
    <x v="1202"/>
    <n v="82"/>
    <n v="36696761"/>
    <s v="Animation"/>
    <s v="Comedy"/>
    <s v="Family"/>
    <s v="Mystery"/>
    <s v="Sci-Fi"/>
    <m/>
    <m/>
    <m/>
    <s v="Recess: School's Out "/>
    <s v="English"/>
    <s v="USA"/>
    <n v="23000000"/>
    <x v="26"/>
  </r>
  <r>
    <x v="1203"/>
    <n v="83"/>
    <n v="184925485"/>
    <s v="Animation"/>
    <s v="Family"/>
    <s v="Fantasy"/>
    <s v="Musical"/>
    <m/>
    <m/>
    <m/>
    <m/>
    <s v="Snow White and the Seven Dwarfs "/>
    <s v="English"/>
    <s v="USA"/>
    <n v="2000000"/>
    <x v="28"/>
  </r>
  <r>
    <x v="1204"/>
    <n v="85"/>
    <n v="58867694"/>
    <s v="Animation"/>
    <s v="Comedy"/>
    <s v="Family"/>
    <s v="Sport"/>
    <m/>
    <m/>
    <m/>
    <m/>
    <s v="Surf's Up "/>
    <s v="English"/>
    <s v="USA"/>
    <n v="100000000"/>
    <x v="4"/>
  </r>
  <r>
    <x v="1205"/>
    <n v="85"/>
    <n v="56068547"/>
    <s v="Animation"/>
    <s v="Comedy"/>
    <s v="Family"/>
    <s v="Mystery"/>
    <s v="Sci-Fi"/>
    <m/>
    <m/>
    <m/>
    <s v="The Curse of the Were-Rabbit "/>
    <s v="English"/>
    <s v="UK"/>
    <n v="30000000"/>
    <x v="20"/>
  </r>
  <r>
    <x v="1206"/>
    <n v="86"/>
    <n v="10134754"/>
    <s v="Animation"/>
    <s v="Comedy"/>
    <s v="Family"/>
    <m/>
    <m/>
    <m/>
    <m/>
    <m/>
    <s v="Hoodwinked Too! Hood vs. Evil "/>
    <s v="English"/>
    <s v="USA"/>
    <n v="30000000"/>
    <x v="47"/>
  </r>
  <r>
    <x v="1207"/>
    <n v="87"/>
    <n v="251501645"/>
    <s v="Animation"/>
    <s v="Comedy"/>
    <s v="Family"/>
    <m/>
    <m/>
    <m/>
    <m/>
    <m/>
    <s v="Despicable Me "/>
    <s v="English"/>
    <s v="USA"/>
    <n v="69000000"/>
    <x v="28"/>
  </r>
  <r>
    <x v="489"/>
    <n v="87"/>
    <n v="35287788"/>
    <s v="Animation"/>
    <s v="Comedy"/>
    <s v="Family"/>
    <s v="Horror"/>
    <s v="Sci-Fi"/>
    <m/>
    <m/>
    <m/>
    <s v="Frankenweenie "/>
    <s v="English"/>
    <s v="USA"/>
    <n v="39000000"/>
    <x v="14"/>
  </r>
  <r>
    <x v="1208"/>
    <n v="87"/>
    <n v="323505540"/>
    <s v="Animation"/>
    <s v="Comedy"/>
    <s v="Family"/>
    <m/>
    <m/>
    <m/>
    <m/>
    <m/>
    <s v="The Secret Life of Pets "/>
    <s v="English"/>
    <s v="Japan"/>
    <n v="75000000"/>
    <x v="4"/>
  </r>
  <r>
    <x v="1118"/>
    <n v="99"/>
    <m/>
    <s v="Action"/>
    <s v="Adventure"/>
    <s v="Comedy"/>
    <m/>
    <m/>
    <m/>
    <m/>
    <m/>
    <s v="Silver Medallist "/>
    <s v="Mandarin"/>
    <s v="China"/>
    <n v="15000000"/>
    <x v="18"/>
  </r>
  <r>
    <x v="279"/>
    <n v="88"/>
    <n v="219613391"/>
    <s v="Animation"/>
    <s v="Comedy"/>
    <s v="Family"/>
    <s v="Fantasy"/>
    <s v="Music"/>
    <m/>
    <m/>
    <m/>
    <s v="Alvin and the Chipmunks: The Squeakquel "/>
    <s v="English"/>
    <s v="USA"/>
    <n v="75000000"/>
    <x v="40"/>
  </r>
  <r>
    <x v="1209"/>
    <n v="88"/>
    <n v="84300000"/>
    <s v="Animation"/>
    <s v="Family"/>
    <s v="Fantasy"/>
    <s v="Musical"/>
    <m/>
    <m/>
    <m/>
    <m/>
    <s v="Pinocchio "/>
    <s v="English"/>
    <s v="USA"/>
    <n v="2600000"/>
    <x v="20"/>
  </r>
  <r>
    <x v="1210"/>
    <n v="89"/>
    <n v="169692572"/>
    <s v="Animation"/>
    <s v="Comedy"/>
    <s v="Family"/>
    <s v="Fantasy"/>
    <m/>
    <m/>
    <m/>
    <m/>
    <s v="Hotel Transylvania 2 "/>
    <s v="English"/>
    <s v="USA"/>
    <n v="80000000"/>
    <x v="6"/>
  </r>
  <r>
    <x v="1211"/>
    <n v="89"/>
    <n v="4443403"/>
    <s v="Animation"/>
    <s v="Biography"/>
    <s v="Drama"/>
    <s v="War"/>
    <m/>
    <m/>
    <m/>
    <m/>
    <s v="Persepolis "/>
    <s v="French"/>
    <s v="France"/>
    <n v="7300000"/>
    <x v="58"/>
  </r>
  <r>
    <x v="1212"/>
    <n v="90"/>
    <n v="3442820"/>
    <s v="Animation"/>
    <s v="Comedy"/>
    <s v="Drama"/>
    <s v="Romance"/>
    <m/>
    <m/>
    <m/>
    <m/>
    <s v="Anomalisa "/>
    <s v="English"/>
    <s v="USA"/>
    <n v="8000000"/>
    <x v="9"/>
  </r>
  <r>
    <x v="23"/>
    <n v="90"/>
    <n v="72601713"/>
    <s v="Animation"/>
    <s v="Comedy"/>
    <s v="Family"/>
    <m/>
    <m/>
    <m/>
    <m/>
    <m/>
    <s v="Barnyard "/>
    <s v="English"/>
    <s v="Germany"/>
    <n v="51000000"/>
    <x v="39"/>
  </r>
  <r>
    <x v="364"/>
    <n v="90"/>
    <n v="124870275"/>
    <s v="Animation"/>
    <s v="Comedy"/>
    <s v="Family"/>
    <s v="Sci-Fi"/>
    <m/>
    <m/>
    <m/>
    <m/>
    <s v="Cloudy with a Chance of Meatballs "/>
    <s v="English"/>
    <s v="USA"/>
    <n v="100000000"/>
    <x v="14"/>
  </r>
  <r>
    <x v="1213"/>
    <n v="99"/>
    <m/>
    <s v="Action"/>
    <s v="Drama"/>
    <s v="Horror"/>
    <s v="Thriller"/>
    <m/>
    <m/>
    <m/>
    <m/>
    <s v="Sur le seuil "/>
    <s v="French"/>
    <s v="Canada"/>
    <n v="3200000"/>
    <x v="10"/>
  </r>
  <r>
    <x v="1214"/>
    <n v="90"/>
    <n v="2283276"/>
    <s v="Animation"/>
    <s v="Biography"/>
    <s v="Documentary"/>
    <s v="Drama"/>
    <s v="History"/>
    <s v="War"/>
    <m/>
    <m/>
    <s v="Waltz with Bashir "/>
    <s v="Hebrew"/>
    <s v="Israel"/>
    <n v="1500000"/>
    <x v="58"/>
  </r>
  <r>
    <x v="1210"/>
    <n v="91"/>
    <n v="148313048"/>
    <s v="Animation"/>
    <s v="Comedy"/>
    <s v="Family"/>
    <s v="Fantasy"/>
    <m/>
    <m/>
    <m/>
    <m/>
    <s v="Hotel Transylvania "/>
    <s v="English"/>
    <s v="USA"/>
    <n v="85000000"/>
    <x v="23"/>
  </r>
  <r>
    <x v="996"/>
    <n v="91"/>
    <n v="73661010"/>
    <s v="Animation"/>
    <s v="Comedy"/>
    <s v="Family"/>
    <s v="Fantasy"/>
    <s v="Mystery"/>
    <m/>
    <m/>
    <m/>
    <s v="Monster House "/>
    <s v="English"/>
    <s v="USA"/>
    <n v="75000000"/>
    <x v="10"/>
  </r>
  <r>
    <x v="1215"/>
    <n v="99"/>
    <m/>
    <s v="Action"/>
    <s v="Romance"/>
    <s v="Thriller"/>
    <m/>
    <m/>
    <m/>
    <m/>
    <m/>
    <s v="The Algerian "/>
    <s v="English"/>
    <s v="USA"/>
    <n v="1300000"/>
    <x v="16"/>
  </r>
  <r>
    <x v="231"/>
    <n v="91"/>
    <n v="100117603"/>
    <s v="Animation"/>
    <s v="Drama"/>
    <s v="Family"/>
    <s v="Musical"/>
    <s v="Romance"/>
    <m/>
    <m/>
    <m/>
    <s v="The Hunchback of Notre Dame "/>
    <s v="English"/>
    <s v="USA"/>
    <n v="100000000"/>
    <x v="24"/>
  </r>
  <r>
    <x v="344"/>
    <n v="92"/>
    <n v="217326336"/>
    <s v="Animation"/>
    <s v="Comedy"/>
    <s v="Family"/>
    <s v="Fantasy"/>
    <s v="Music"/>
    <m/>
    <m/>
    <m/>
    <s v="Alvin and the Chipmunks "/>
    <s v="English"/>
    <s v="USA"/>
    <n v="60000000"/>
    <x v="1"/>
  </r>
  <r>
    <x v="1216"/>
    <n v="93"/>
    <n v="5409517"/>
    <s v="Animation"/>
    <s v="Comedy"/>
    <s v="Fantasy"/>
    <m/>
    <m/>
    <m/>
    <m/>
    <m/>
    <s v="Monkeybone "/>
    <s v="English"/>
    <s v="USA"/>
    <n v="75000000"/>
    <x v="33"/>
  </r>
  <r>
    <x v="1217"/>
    <n v="95"/>
    <n v="119793567"/>
    <s v="Animation"/>
    <s v="Comedy"/>
    <s v="Family"/>
    <s v="Fantasy"/>
    <s v="Sci-Fi"/>
    <m/>
    <m/>
    <m/>
    <s v="Cloudy with a Chance of Meatballs 2 "/>
    <s v="English"/>
    <s v="USA"/>
    <n v="78000000"/>
    <x v="26"/>
  </r>
  <r>
    <x v="1218"/>
    <n v="95"/>
    <n v="76137505"/>
    <s v="Animation"/>
    <s v="Comedy"/>
    <s v="Family"/>
    <s v="Fantasy"/>
    <m/>
    <m/>
    <m/>
    <m/>
    <s v="Paddington "/>
    <s v="English"/>
    <s v="UK"/>
    <n v="55000000"/>
    <x v="5"/>
  </r>
  <r>
    <x v="684"/>
    <n v="96"/>
    <n v="137850096"/>
    <s v="Animation"/>
    <s v="Drama"/>
    <s v="Family"/>
    <s v="Fantasy"/>
    <m/>
    <m/>
    <m/>
    <m/>
    <s v="A Christmas Carol "/>
    <s v="English"/>
    <s v="USA"/>
    <n v="200000000"/>
    <x v="4"/>
  </r>
  <r>
    <x v="992"/>
    <n v="97"/>
    <n v="104374107"/>
    <s v="Animation"/>
    <s v="Family"/>
    <s v="Fantasy"/>
    <s v="Musical"/>
    <s v="Romance"/>
    <m/>
    <m/>
    <m/>
    <s v="The Princess and the Frog "/>
    <s v="English"/>
    <s v="USA"/>
    <n v="105000000"/>
    <x v="23"/>
  </r>
  <r>
    <x v="1207"/>
    <n v="98"/>
    <n v="368049635"/>
    <s v="Animation"/>
    <s v="Comedy"/>
    <s v="Family"/>
    <s v="Sci-Fi"/>
    <m/>
    <m/>
    <m/>
    <m/>
    <s v="Despicable Me 2 "/>
    <s v="English"/>
    <s v="USA"/>
    <n v="76000000"/>
    <x v="20"/>
  </r>
  <r>
    <x v="775"/>
    <n v="100"/>
    <n v="5480996"/>
    <s v="Animation"/>
    <s v="Drama"/>
    <s v="Mystery"/>
    <s v="Sci-Fi"/>
    <s v="Thriller"/>
    <m/>
    <m/>
    <m/>
    <s v="A Scanner Darkly "/>
    <s v="English"/>
    <s v="USA"/>
    <n v="8700000"/>
    <x v="23"/>
  </r>
  <r>
    <x v="1216"/>
    <n v="100"/>
    <n v="75280058"/>
    <s v="Animation"/>
    <s v="Family"/>
    <s v="Fantasy"/>
    <m/>
    <m/>
    <m/>
    <m/>
    <m/>
    <s v="Coraline "/>
    <s v="English"/>
    <s v="USA"/>
    <n v="60000000"/>
    <x v="28"/>
  </r>
  <r>
    <x v="1219"/>
    <n v="99"/>
    <m/>
    <s v="Fantasy"/>
    <s v="Romance"/>
    <m/>
    <m/>
    <m/>
    <m/>
    <m/>
    <m/>
    <s v="The Love Letter "/>
    <s v="English"/>
    <s v="USA"/>
    <m/>
    <x v="18"/>
  </r>
  <r>
    <x v="80"/>
    <n v="100"/>
    <n v="63992328"/>
    <s v="Animation"/>
    <s v="Comedy"/>
    <s v="Family"/>
    <s v="Musical"/>
    <m/>
    <m/>
    <m/>
    <m/>
    <s v="Happy Feet 2 "/>
    <s v="English"/>
    <s v="Australia"/>
    <n v="135000000"/>
    <x v="19"/>
  </r>
  <r>
    <x v="1063"/>
    <n v="107"/>
    <n v="127706877"/>
    <s v="Animation"/>
    <s v="Comedy"/>
    <s v="Family"/>
    <s v="Fantasy"/>
    <s v="Musical"/>
    <s v="Romance"/>
    <m/>
    <m/>
    <s v="Enchanted "/>
    <s v="English"/>
    <s v="USA"/>
    <n v="85000000"/>
    <x v="23"/>
  </r>
  <r>
    <x v="80"/>
    <n v="108"/>
    <n v="197992827"/>
    <s v="Animation"/>
    <s v="Comedy"/>
    <s v="Family"/>
    <s v="Music"/>
    <s v="Romance"/>
    <m/>
    <m/>
    <m/>
    <s v="Happy Feet "/>
    <s v="English"/>
    <s v="USA"/>
    <n v="100000000"/>
    <x v="26"/>
  </r>
  <r>
    <x v="144"/>
    <n v="111"/>
    <n v="206435493"/>
    <s v="Animation"/>
    <s v="Comedy"/>
    <s v="Family"/>
    <s v="Fantasy"/>
    <m/>
    <m/>
    <m/>
    <m/>
    <s v="Ratatouille "/>
    <s v="English"/>
    <s v="USA"/>
    <n v="150000000"/>
    <x v="58"/>
  </r>
  <r>
    <x v="1220"/>
    <n v="99"/>
    <n v="502028"/>
    <s v="Drama"/>
    <s v="Mystery"/>
    <s v="Thriller"/>
    <m/>
    <m/>
    <m/>
    <m/>
    <m/>
    <s v="The Return "/>
    <s v="Russian"/>
    <s v="Russia"/>
    <m/>
    <x v="58"/>
  </r>
  <r>
    <x v="931"/>
    <n v="99"/>
    <m/>
    <s v="Comedy"/>
    <s v="Mystery"/>
    <s v="Romance"/>
    <m/>
    <m/>
    <m/>
    <m/>
    <m/>
    <s v="The Trouble with Harry "/>
    <s v="English"/>
    <s v="USA"/>
    <n v="1200000"/>
    <x v="5"/>
  </r>
  <r>
    <x v="35"/>
    <n v="120"/>
    <n v="76400000"/>
    <s v="Animation"/>
    <s v="Family"/>
    <s v="Fantasy"/>
    <s v="Music"/>
    <m/>
    <m/>
    <m/>
    <m/>
    <s v="Fantasia "/>
    <s v="English"/>
    <s v="USA"/>
    <n v="2280000"/>
    <x v="2"/>
  </r>
  <r>
    <x v="1221"/>
    <n v="85"/>
    <n v="16097842"/>
    <s v="Biography"/>
    <s v="Drama"/>
    <s v="Romance"/>
    <m/>
    <m/>
    <m/>
    <m/>
    <m/>
    <s v="Fruitvale Station "/>
    <s v="English"/>
    <s v="USA"/>
    <n v="900000"/>
    <x v="20"/>
  </r>
  <r>
    <x v="1222"/>
    <n v="87"/>
    <n v="536767"/>
    <s v="Biography"/>
    <s v="Comedy"/>
    <s v="Romance"/>
    <m/>
    <m/>
    <m/>
    <m/>
    <m/>
    <s v="20 Dates "/>
    <s v="English"/>
    <s v="USA"/>
    <n v="60000"/>
    <x v="35"/>
  </r>
  <r>
    <x v="1223"/>
    <n v="88"/>
    <n v="2975649"/>
    <s v="Biography"/>
    <s v="Drama"/>
    <s v="Romance"/>
    <m/>
    <m/>
    <m/>
    <m/>
    <m/>
    <s v="Miss Potter "/>
    <s v="English"/>
    <s v="UK"/>
    <n v="30000000"/>
    <x v="14"/>
  </r>
  <r>
    <x v="1224"/>
    <n v="99"/>
    <m/>
    <s v="Fantasy"/>
    <s v="Mystery"/>
    <s v="Thriller"/>
    <m/>
    <m/>
    <m/>
    <m/>
    <m/>
    <s v="Triangle "/>
    <s v="English"/>
    <s v="UK"/>
    <n v="12000000"/>
    <x v="24"/>
  </r>
  <r>
    <x v="1225"/>
    <n v="88"/>
    <n v="592014"/>
    <s v="Biography"/>
    <s v="Documentary"/>
    <m/>
    <m/>
    <m/>
    <m/>
    <m/>
    <m/>
    <s v="Tarnation "/>
    <s v="English"/>
    <s v="USA"/>
    <n v="218"/>
    <x v="5"/>
  </r>
  <r>
    <x v="1226"/>
    <n v="89"/>
    <n v="653621"/>
    <s v="Biography"/>
    <s v="Documentary"/>
    <s v="History"/>
    <m/>
    <m/>
    <m/>
    <m/>
    <m/>
    <s v="Inside Deep Throat "/>
    <s v="English"/>
    <s v="USA"/>
    <n v="2000000"/>
    <x v="4"/>
  </r>
  <r>
    <x v="325"/>
    <n v="99"/>
    <m/>
    <s v="Drama"/>
    <s v="Fantasy"/>
    <s v="Horror"/>
    <s v="Thriller"/>
    <m/>
    <m/>
    <m/>
    <m/>
    <s v="White Noise 2: The Light "/>
    <s v="English"/>
    <s v="USA"/>
    <n v="10000000"/>
    <x v="50"/>
  </r>
  <r>
    <x v="1227"/>
    <n v="99"/>
    <n v="221210"/>
    <s v="Comedy"/>
    <s v="Drama"/>
    <m/>
    <m/>
    <m/>
    <m/>
    <m/>
    <m/>
    <s v="World's Greatest Dad "/>
    <s v="English"/>
    <s v="USA"/>
    <m/>
    <x v="24"/>
  </r>
  <r>
    <x v="1228"/>
    <n v="90"/>
    <n v="318622"/>
    <s v="Biography"/>
    <s v="Crime"/>
    <s v="Drama"/>
    <s v="Thriller"/>
    <m/>
    <m/>
    <m/>
    <m/>
    <s v="Compliance "/>
    <s v="English"/>
    <s v="USA"/>
    <n v="270000"/>
    <x v="55"/>
  </r>
  <r>
    <x v="1229"/>
    <n v="90"/>
    <n v="2957978"/>
    <s v="Biography"/>
    <s v="Crime"/>
    <s v="Documentary"/>
    <s v="History"/>
    <s v="Thriller"/>
    <m/>
    <m/>
    <m/>
    <s v="Man on Wire "/>
    <s v="English"/>
    <s v="UK"/>
    <n v="1000000"/>
    <x v="2"/>
  </r>
  <r>
    <x v="1230"/>
    <n v="90"/>
    <n v="399611"/>
    <s v="Biography"/>
    <s v="Drama"/>
    <s v="Sport"/>
    <m/>
    <m/>
    <m/>
    <m/>
    <m/>
    <s v="The 5th Quarter "/>
    <s v="English"/>
    <s v="USA"/>
    <n v="6000000"/>
    <x v="50"/>
  </r>
  <r>
    <x v="1231"/>
    <n v="91"/>
    <n v="1292119"/>
    <s v="Biography"/>
    <s v="Drama"/>
    <s v="Romance"/>
    <m/>
    <m/>
    <m/>
    <m/>
    <m/>
    <s v="Iris "/>
    <s v="English"/>
    <s v="UK"/>
    <n v="5500000"/>
    <x v="23"/>
  </r>
  <r>
    <x v="406"/>
    <n v="92"/>
    <n v="12836"/>
    <s v="Biography"/>
    <s v="Drama"/>
    <m/>
    <m/>
    <m/>
    <m/>
    <m/>
    <m/>
    <s v="The Last Time I Committed Suicide "/>
    <s v="English"/>
    <s v="USA"/>
    <n v="4000000"/>
    <x v="27"/>
  </r>
  <r>
    <x v="1232"/>
    <n v="92"/>
    <n v="1071240"/>
    <s v="Biography"/>
    <s v="Drama"/>
    <m/>
    <m/>
    <m/>
    <m/>
    <m/>
    <m/>
    <s v="When Did You Last See Your Father? "/>
    <s v="English"/>
    <s v="UK"/>
    <n v="8000000"/>
    <x v="24"/>
  </r>
  <r>
    <x v="1233"/>
    <n v="93"/>
    <n v="31501218"/>
    <s v="Biography"/>
    <s v="Drama"/>
    <s v="History"/>
    <m/>
    <m/>
    <m/>
    <m/>
    <m/>
    <s v="Good Night, and Good Luck. "/>
    <s v="English"/>
    <s v="USA"/>
    <n v="7500000"/>
    <x v="20"/>
  </r>
  <r>
    <x v="1234"/>
    <n v="94"/>
    <n v="11508423"/>
    <s v="Biography"/>
    <s v="Comedy"/>
    <s v="Drama"/>
    <s v="Family"/>
    <s v="Sport"/>
    <m/>
    <m/>
    <m/>
    <s v="The Longshots "/>
    <s v="English"/>
    <s v="USA"/>
    <n v="23000000"/>
    <x v="52"/>
  </r>
  <r>
    <x v="1066"/>
    <n v="94"/>
    <n v="56437947"/>
    <s v="Biography"/>
    <s v="Drama"/>
    <m/>
    <m/>
    <m/>
    <m/>
    <m/>
    <m/>
    <s v="The Queen "/>
    <s v="English"/>
    <s v="UK"/>
    <n v="9800000"/>
    <x v="9"/>
  </r>
  <r>
    <x v="683"/>
    <n v="100"/>
    <m/>
    <s v="Comedy"/>
    <s v="Romance"/>
    <m/>
    <m/>
    <m/>
    <m/>
    <m/>
    <m/>
    <s v="Accidental Love "/>
    <s v="English"/>
    <s v="USA"/>
    <n v="26000000"/>
    <x v="43"/>
  </r>
  <r>
    <x v="957"/>
    <n v="95"/>
    <n v="2955039"/>
    <s v="Biography"/>
    <s v="Drama"/>
    <s v="Sport"/>
    <m/>
    <m/>
    <m/>
    <m/>
    <m/>
    <s v="Gracie "/>
    <s v="English"/>
    <s v="USA"/>
    <n v="9000000"/>
    <x v="3"/>
  </r>
  <r>
    <x v="1235"/>
    <n v="95"/>
    <n v="2954405"/>
    <s v="Biography"/>
    <s v="Comedy"/>
    <s v="Romance"/>
    <m/>
    <m/>
    <m/>
    <m/>
    <m/>
    <s v="Isn't She Great "/>
    <s v="English"/>
    <s v="USA"/>
    <n v="36000000"/>
    <x v="35"/>
  </r>
  <r>
    <x v="1236"/>
    <n v="95"/>
    <n v="5997134"/>
    <s v="Biography"/>
    <s v="Comedy"/>
    <s v="Drama"/>
    <s v="Romance"/>
    <m/>
    <m/>
    <m/>
    <m/>
    <s v="The Sessions "/>
    <s v="English"/>
    <s v="USA"/>
    <n v="1000000"/>
    <x v="5"/>
  </r>
  <r>
    <x v="1237"/>
    <n v="96"/>
    <n v="484221"/>
    <s v="Biography"/>
    <s v="Crime"/>
    <s v="Documentary"/>
    <s v="History"/>
    <m/>
    <m/>
    <m/>
    <m/>
    <s v="The Act of Killing "/>
    <s v="Indonesian"/>
    <s v="UK"/>
    <n v="1000000"/>
    <x v="7"/>
  </r>
  <r>
    <x v="1238"/>
    <n v="100"/>
    <m/>
    <s v="Drama"/>
    <m/>
    <m/>
    <m/>
    <m/>
    <m/>
    <m/>
    <m/>
    <s v="Ask Me Anything "/>
    <s v="English"/>
    <s v="USA"/>
    <n v="950000"/>
    <x v="25"/>
  </r>
  <r>
    <x v="392"/>
    <n v="98"/>
    <n v="4291965"/>
    <s v="Biography"/>
    <s v="Drama"/>
    <s v="History"/>
    <m/>
    <m/>
    <m/>
    <m/>
    <m/>
    <s v="Catch a Fire "/>
    <s v="English"/>
    <s v="France"/>
    <n v="14000000"/>
    <x v="6"/>
  </r>
  <r>
    <x v="1226"/>
    <n v="98"/>
    <n v="296665"/>
    <s v="Biography"/>
    <s v="Crime"/>
    <s v="Drama"/>
    <s v="Thriller"/>
    <m/>
    <m/>
    <m/>
    <m/>
    <s v="Party Monster "/>
    <s v="English"/>
    <s v="USA"/>
    <n v="5000000"/>
    <x v="46"/>
  </r>
  <r>
    <x v="1066"/>
    <n v="98"/>
    <n v="37707719"/>
    <s v="Biography"/>
    <s v="Drama"/>
    <m/>
    <m/>
    <m/>
    <m/>
    <m/>
    <m/>
    <s v="Philomena "/>
    <s v="English"/>
    <s v="UK"/>
    <n v="12000000"/>
    <x v="16"/>
  </r>
  <r>
    <x v="1239"/>
    <n v="100"/>
    <m/>
    <s v="Horror"/>
    <m/>
    <m/>
    <m/>
    <m/>
    <m/>
    <m/>
    <m/>
    <s v="Bleeding Hearts "/>
    <s v="English"/>
    <s v="USA"/>
    <n v="1200000"/>
    <x v="42"/>
  </r>
  <r>
    <x v="1240"/>
    <n v="98"/>
    <n v="449558"/>
    <s v="Biography"/>
    <s v="Drama"/>
    <s v="Sport"/>
    <m/>
    <m/>
    <m/>
    <m/>
    <m/>
    <s v="The Damned United "/>
    <s v="English"/>
    <s v="UK"/>
    <n v="10000000"/>
    <x v="16"/>
  </r>
  <r>
    <x v="700"/>
    <n v="98"/>
    <n v="1569918"/>
    <s v="Biography"/>
    <s v="Crime"/>
    <s v="Drama"/>
    <s v="Thriller"/>
    <m/>
    <m/>
    <m/>
    <m/>
    <s v="Veronica Guerin "/>
    <s v="English"/>
    <s v="Ireland"/>
    <n v="17000000"/>
    <x v="24"/>
  </r>
  <r>
    <x v="559"/>
    <n v="99"/>
    <n v="5702083"/>
    <s v="Biography"/>
    <s v="Drama"/>
    <s v="Thriller"/>
    <m/>
    <m/>
    <m/>
    <m/>
    <m/>
    <s v="A Dangerous Method "/>
    <s v="English"/>
    <s v="UK"/>
    <n v="15000000"/>
    <x v="26"/>
  </r>
  <r>
    <x v="1241"/>
    <n v="99"/>
    <n v="1654367"/>
    <s v="Biography"/>
    <s v="Drama"/>
    <m/>
    <m/>
    <m/>
    <m/>
    <m/>
    <m/>
    <s v="Factory Girl "/>
    <s v="English"/>
    <s v="USA"/>
    <n v="7000000"/>
    <x v="55"/>
  </r>
  <r>
    <x v="788"/>
    <n v="99"/>
    <n v="91443253"/>
    <s v="Biography"/>
    <s v="Drama"/>
    <m/>
    <m/>
    <m/>
    <m/>
    <m/>
    <m/>
    <s v="Heaven Is for Real "/>
    <s v="English"/>
    <s v="USA"/>
    <n v="12000000"/>
    <x v="27"/>
  </r>
  <r>
    <x v="1242"/>
    <n v="99"/>
    <n v="14597405"/>
    <s v="Biography"/>
    <s v="Drama"/>
    <m/>
    <m/>
    <m/>
    <m/>
    <m/>
    <m/>
    <s v="My Week with Marilyn "/>
    <s v="English"/>
    <s v="UK"/>
    <n v="6400000"/>
    <x v="14"/>
  </r>
  <r>
    <x v="1142"/>
    <n v="100"/>
    <n v="10991381"/>
    <s v="Biography"/>
    <s v="Drama"/>
    <s v="History"/>
    <s v="Romance"/>
    <m/>
    <m/>
    <m/>
    <m/>
    <s v="The Young Victoria "/>
    <s v="English"/>
    <s v="UK"/>
    <n v="35000000"/>
    <x v="9"/>
  </r>
  <r>
    <x v="393"/>
    <n v="101"/>
    <n v="51676606"/>
    <s v="Biography"/>
    <s v="Drama"/>
    <s v="Family"/>
    <m/>
    <m/>
    <m/>
    <m/>
    <m/>
    <s v="Finding Neverland "/>
    <s v="English"/>
    <s v="USA"/>
    <n v="25000000"/>
    <x v="2"/>
  </r>
  <r>
    <x v="1243"/>
    <n v="102"/>
    <n v="66636385"/>
    <s v="Biography"/>
    <s v="Comedy"/>
    <s v="Drama"/>
    <s v="History"/>
    <m/>
    <m/>
    <m/>
    <m/>
    <s v="Charlie Wilson's War "/>
    <s v="English"/>
    <s v="USA"/>
    <n v="75000000"/>
    <x v="23"/>
  </r>
  <r>
    <x v="1244"/>
    <n v="102"/>
    <n v="2035566"/>
    <s v="Biography"/>
    <s v="Comedy"/>
    <s v="Crime"/>
    <s v="Drama"/>
    <s v="Romance"/>
    <m/>
    <m/>
    <m/>
    <s v="I Love You Phillip Morris "/>
    <s v="English"/>
    <s v="France"/>
    <n v="13000000"/>
    <x v="10"/>
  </r>
  <r>
    <x v="1245"/>
    <n v="102"/>
    <n v="1068392"/>
    <s v="Biography"/>
    <s v="Drama"/>
    <s v="War"/>
    <m/>
    <m/>
    <m/>
    <m/>
    <m/>
    <s v="There Be Dragons "/>
    <s v="English"/>
    <s v="Spain"/>
    <n v="36000000"/>
    <x v="19"/>
  </r>
  <r>
    <x v="1246"/>
    <n v="103"/>
    <n v="532988"/>
    <s v="Biography"/>
    <s v="Drama"/>
    <s v="Romance"/>
    <m/>
    <m/>
    <m/>
    <m/>
    <m/>
    <s v="Freeheld "/>
    <s v="English"/>
    <s v="USA"/>
    <n v="7000000"/>
    <x v="26"/>
  </r>
  <r>
    <x v="1247"/>
    <n v="103"/>
    <n v="3093491"/>
    <s v="Biography"/>
    <s v="Drama"/>
    <m/>
    <m/>
    <m/>
    <m/>
    <m/>
    <m/>
    <s v="Rosewater "/>
    <s v="English"/>
    <s v="USA"/>
    <n v="5000000"/>
    <x v="10"/>
  </r>
  <r>
    <x v="1248"/>
    <n v="104"/>
    <n v="352786"/>
    <s v="Biography"/>
    <s v="Drama"/>
    <s v="Music"/>
    <m/>
    <m/>
    <m/>
    <m/>
    <m/>
    <s v="Copying Beethoven "/>
    <s v="English"/>
    <s v="USA"/>
    <n v="11000000"/>
    <x v="4"/>
  </r>
  <r>
    <x v="1249"/>
    <n v="104"/>
    <n v="143653"/>
    <s v="Biography"/>
    <s v="Drama"/>
    <m/>
    <m/>
    <m/>
    <m/>
    <m/>
    <m/>
    <s v="Desert Dancer "/>
    <s v="English"/>
    <s v="UK"/>
    <n v="4000000"/>
    <x v="25"/>
  </r>
  <r>
    <x v="791"/>
    <n v="105"/>
    <n v="2062066"/>
    <s v="Biography"/>
    <s v="Crime"/>
    <s v="Drama"/>
    <m/>
    <m/>
    <m/>
    <m/>
    <m/>
    <s v="Auto Focus "/>
    <s v="English"/>
    <s v="USA"/>
    <n v="7000000"/>
    <x v="10"/>
  </r>
  <r>
    <x v="1250"/>
    <n v="100"/>
    <m/>
    <s v="Comedy"/>
    <m/>
    <m/>
    <m/>
    <m/>
    <m/>
    <m/>
    <m/>
    <s v="Four Single Fathers "/>
    <s v="Italian"/>
    <s v="Italy"/>
    <n v="3000000"/>
    <x v="52"/>
  </r>
  <r>
    <x v="1141"/>
    <n v="105"/>
    <n v="6390032"/>
    <s v="Biography"/>
    <s v="Drama"/>
    <m/>
    <m/>
    <m/>
    <m/>
    <m/>
    <m/>
    <s v="Gods and Monsters "/>
    <s v="English"/>
    <s v="USA"/>
    <n v="3500000"/>
    <x v="20"/>
  </r>
  <r>
    <x v="1251"/>
    <n v="105"/>
    <n v="35811509"/>
    <s v="Biography"/>
    <s v="Drama"/>
    <s v="Music"/>
    <s v="Romance"/>
    <m/>
    <m/>
    <m/>
    <m/>
    <s v="Shine "/>
    <s v="English"/>
    <s v="Australia"/>
    <n v="5500000"/>
    <x v="28"/>
  </r>
  <r>
    <x v="1252"/>
    <n v="105"/>
    <n v="29959436"/>
    <s v="Biography"/>
    <s v="Drama"/>
    <s v="History"/>
    <m/>
    <m/>
    <m/>
    <m/>
    <m/>
    <s v="The Iron Lady "/>
    <s v="English"/>
    <s v="UK"/>
    <n v="13000000"/>
    <x v="55"/>
  </r>
  <r>
    <x v="1253"/>
    <n v="100"/>
    <n v="11634362"/>
    <s v="Biography"/>
    <s v="Drama"/>
    <s v="Romance"/>
    <m/>
    <m/>
    <m/>
    <m/>
    <m/>
    <s v="Girl with a Pearl Earring "/>
    <s v="English"/>
    <s v="UK"/>
    <m/>
    <x v="14"/>
  </r>
  <r>
    <x v="489"/>
    <n v="106"/>
    <n v="14479776"/>
    <s v="Biography"/>
    <s v="Crime"/>
    <s v="Drama"/>
    <s v="Romance"/>
    <m/>
    <m/>
    <m/>
    <m/>
    <s v="Big Eyes "/>
    <s v="English"/>
    <s v="USA"/>
    <n v="10000000"/>
    <x v="14"/>
  </r>
  <r>
    <x v="1254"/>
    <n v="106"/>
    <n v="15785632"/>
    <s v="Biography"/>
    <s v="Comedy"/>
    <s v="Drama"/>
    <s v="Sport"/>
    <m/>
    <m/>
    <m/>
    <m/>
    <s v="Eddie the Eagle "/>
    <s v="English"/>
    <s v="UK"/>
    <n v="23000000"/>
    <x v="20"/>
  </r>
  <r>
    <x v="1255"/>
    <n v="106"/>
    <n v="532190"/>
    <s v="Biography"/>
    <s v="Drama"/>
    <s v="Romance"/>
    <s v="Sport"/>
    <m/>
    <m/>
    <m/>
    <m/>
    <s v="Prefontaine "/>
    <s v="English"/>
    <s v="USA"/>
    <n v="8000000"/>
    <x v="4"/>
  </r>
  <r>
    <x v="1256"/>
    <n v="106"/>
    <n v="43853424"/>
    <s v="Biography"/>
    <s v="Drama"/>
    <s v="Family"/>
    <s v="Sport"/>
    <m/>
    <m/>
    <m/>
    <m/>
    <s v="Soul Surfer "/>
    <s v="English"/>
    <s v="USA"/>
    <n v="18000000"/>
    <x v="23"/>
  </r>
  <r>
    <x v="661"/>
    <n v="106"/>
    <n v="1939441"/>
    <s v="Biography"/>
    <s v="Crime"/>
    <s v="Drama"/>
    <m/>
    <m/>
    <m/>
    <m/>
    <m/>
    <s v="The Iceman "/>
    <s v="English"/>
    <s v="USA"/>
    <n v="10000000"/>
    <x v="24"/>
  </r>
  <r>
    <x v="1257"/>
    <n v="106"/>
    <n v="3571735"/>
    <s v="Biography"/>
    <s v="Drama"/>
    <s v="Music"/>
    <m/>
    <m/>
    <m/>
    <m/>
    <m/>
    <s v="The Runaways "/>
    <s v="English"/>
    <s v="USA"/>
    <n v="10000000"/>
    <x v="10"/>
  </r>
  <r>
    <x v="1258"/>
    <n v="107"/>
    <n v="8000000"/>
    <s v="Biography"/>
    <s v="Comedy"/>
    <s v="Musical"/>
    <s v="Romance"/>
    <s v="Western"/>
    <m/>
    <m/>
    <m/>
    <s v="Annie Get Your Gun "/>
    <s v="English"/>
    <s v="USA"/>
    <n v="3768785"/>
    <x v="14"/>
  </r>
  <r>
    <x v="1259"/>
    <n v="107"/>
    <n v="20113965"/>
    <s v="Biography"/>
    <s v="Drama"/>
    <s v="Romance"/>
    <m/>
    <m/>
    <m/>
    <m/>
    <m/>
    <s v="Big Miracle "/>
    <s v="English"/>
    <s v="USA"/>
    <n v="40000000"/>
    <x v="26"/>
  </r>
  <r>
    <x v="1199"/>
    <n v="107"/>
    <n v="11008432"/>
    <s v="Biography"/>
    <s v="Drama"/>
    <s v="Sport"/>
    <m/>
    <m/>
    <m/>
    <m/>
    <m/>
    <s v="Lords of Dogtown "/>
    <s v="English"/>
    <s v="USA"/>
    <n v="25000000"/>
    <x v="23"/>
  </r>
  <r>
    <x v="484"/>
    <n v="107"/>
    <n v="5354039"/>
    <s v="Biography"/>
    <s v="Drama"/>
    <s v="Thriller"/>
    <m/>
    <m/>
    <m/>
    <m/>
    <m/>
    <s v="Margin Call "/>
    <s v="English"/>
    <s v="USA"/>
    <n v="3500000"/>
    <x v="23"/>
  </r>
  <r>
    <x v="1260"/>
    <n v="108"/>
    <n v="9172810"/>
    <s v="Biography"/>
    <s v="Drama"/>
    <s v="History"/>
    <s v="Thriller"/>
    <s v="War"/>
    <m/>
    <m/>
    <m/>
    <s v="A Mighty Heart "/>
    <s v="English"/>
    <s v="USA"/>
    <n v="16000000"/>
    <x v="6"/>
  </r>
  <r>
    <x v="1261"/>
    <n v="108"/>
    <n v="2961991"/>
    <s v="Biography"/>
    <s v="Drama"/>
    <m/>
    <m/>
    <m/>
    <m/>
    <m/>
    <m/>
    <s v="Basquiat "/>
    <s v="English"/>
    <s v="USA"/>
    <n v="3300000"/>
    <x v="24"/>
  </r>
  <r>
    <x v="1262"/>
    <n v="108"/>
    <n v="2047570"/>
    <s v="Biography"/>
    <s v="Documentary"/>
    <s v="Sport"/>
    <m/>
    <m/>
    <m/>
    <m/>
    <m/>
    <s v="Beyond the Mat "/>
    <s v="English"/>
    <s v="USA"/>
    <n v="500000"/>
    <x v="16"/>
  </r>
  <r>
    <x v="1241"/>
    <n v="108"/>
    <n v="1039869"/>
    <s v="Biography"/>
    <s v="Comedy"/>
    <s v="Crime"/>
    <s v="Drama"/>
    <m/>
    <m/>
    <m/>
    <m/>
    <s v="Casino Jack "/>
    <s v="English"/>
    <s v="Canada"/>
    <n v="15000000"/>
    <x v="3"/>
  </r>
  <r>
    <x v="102"/>
    <n v="108"/>
    <n v="9528092"/>
    <s v="Biography"/>
    <s v="Drama"/>
    <s v="Thriller"/>
    <m/>
    <m/>
    <m/>
    <m/>
    <m/>
    <s v="Fair Game "/>
    <s v="English"/>
    <s v="USA"/>
    <n v="22000000"/>
    <x v="4"/>
  </r>
  <r>
    <x v="1263"/>
    <n v="100"/>
    <m/>
    <s v="Comedy"/>
    <s v="Drama"/>
    <s v="Horror"/>
    <s v="Romance"/>
    <m/>
    <m/>
    <m/>
    <m/>
    <s v="It's a Wonderful Afterlife "/>
    <s v="English"/>
    <s v="UK"/>
    <n v="10000000"/>
    <x v="53"/>
  </r>
  <r>
    <x v="1264"/>
    <n v="100"/>
    <n v="21520719"/>
    <s v="Comedy"/>
    <s v="Romance"/>
    <s v="Sport"/>
    <m/>
    <m/>
    <m/>
    <m/>
    <m/>
    <s v="Just Wright "/>
    <s v="English"/>
    <s v="USA"/>
    <m/>
    <x v="27"/>
  </r>
  <r>
    <x v="905"/>
    <n v="108"/>
    <n v="3049135"/>
    <s v="Biography"/>
    <s v="Crime"/>
    <s v="Drama"/>
    <s v="Romance"/>
    <s v="Thriller"/>
    <m/>
    <m/>
    <m/>
    <s v="Heavenly Creatures "/>
    <s v="English"/>
    <s v="New Zealand"/>
    <n v="5000000"/>
    <x v="18"/>
  </r>
  <r>
    <x v="1265"/>
    <n v="108"/>
    <n v="54215416"/>
    <s v="Biography"/>
    <s v="Drama"/>
    <s v="Music"/>
    <m/>
    <m/>
    <m/>
    <m/>
    <m/>
    <s v="La Bamba "/>
    <s v="English"/>
    <s v="USA"/>
    <n v="6500000"/>
    <x v="4"/>
  </r>
  <r>
    <x v="1266"/>
    <n v="109"/>
    <n v="8134217"/>
    <s v="Biography"/>
    <s v="Drama"/>
    <s v="Music"/>
    <m/>
    <m/>
    <m/>
    <m/>
    <m/>
    <s v="Cadillac Records "/>
    <s v="English"/>
    <s v="USA"/>
    <n v="12000000"/>
    <x v="14"/>
  </r>
  <r>
    <x v="1267"/>
    <n v="109"/>
    <n v="34468224"/>
    <s v="Biography"/>
    <s v="Crime"/>
    <s v="Drama"/>
    <s v="Thriller"/>
    <m/>
    <m/>
    <m/>
    <m/>
    <s v="Monster "/>
    <s v="English"/>
    <s v="USA"/>
    <n v="4500000"/>
    <x v="9"/>
  </r>
  <r>
    <x v="1268"/>
    <n v="109"/>
    <n v="52277485"/>
    <s v="Biography"/>
    <s v="Drama"/>
    <s v="Sport"/>
    <m/>
    <m/>
    <m/>
    <m/>
    <m/>
    <s v="Radio "/>
    <s v="English"/>
    <s v="USA"/>
    <n v="35000000"/>
    <x v="24"/>
  </r>
  <r>
    <x v="396"/>
    <n v="109"/>
    <n v="1357042"/>
    <s v="Biography"/>
    <s v="Drama"/>
    <s v="Thriller"/>
    <m/>
    <m/>
    <m/>
    <m/>
    <m/>
    <s v="The Devil's Double "/>
    <s v="English"/>
    <s v="Belgium"/>
    <n v="15000000"/>
    <x v="23"/>
  </r>
  <r>
    <x v="1242"/>
    <n v="109"/>
    <n v="33305037"/>
    <s v="Biography"/>
    <s v="Drama"/>
    <s v="History"/>
    <m/>
    <m/>
    <m/>
    <m/>
    <m/>
    <s v="Woman in Gold "/>
    <s v="English"/>
    <s v="UK"/>
    <n v="11000000"/>
    <x v="9"/>
  </r>
  <r>
    <x v="1269"/>
    <n v="110"/>
    <n v="5881504"/>
    <s v="Biography"/>
    <s v="Drama"/>
    <s v="Romance"/>
    <s v="Sport"/>
    <m/>
    <m/>
    <m/>
    <m/>
    <s v="Against the Ropes "/>
    <s v="English"/>
    <s v="USA"/>
    <n v="39000000"/>
    <x v="35"/>
  </r>
  <r>
    <x v="1270"/>
    <n v="100"/>
    <m/>
    <s v="Drama"/>
    <s v="Sci-Fi"/>
    <s v="Thriller"/>
    <m/>
    <m/>
    <m/>
    <m/>
    <m/>
    <s v="Listening "/>
    <s v="English"/>
    <s v="Cambodia"/>
    <m/>
    <x v="39"/>
  </r>
  <r>
    <x v="1271"/>
    <n v="110"/>
    <n v="102308900"/>
    <s v="Biography"/>
    <s v="Crime"/>
    <s v="Drama"/>
    <s v="Western"/>
    <m/>
    <m/>
    <m/>
    <m/>
    <s v="Butch Cassidy and the Sundance Kid "/>
    <s v="English"/>
    <s v="USA"/>
    <n v="6000000"/>
    <x v="11"/>
  </r>
  <r>
    <x v="649"/>
    <n v="100"/>
    <m/>
    <s v="Comedy"/>
    <s v="Drama"/>
    <s v="Family"/>
    <m/>
    <m/>
    <m/>
    <m/>
    <m/>
    <s v="Losin' It "/>
    <s v="English"/>
    <s v="Canada"/>
    <n v="7000000"/>
    <x v="47"/>
  </r>
  <r>
    <x v="1272"/>
    <n v="110"/>
    <n v="28747570"/>
    <s v="Biography"/>
    <s v="Crime"/>
    <s v="Drama"/>
    <m/>
    <m/>
    <m/>
    <m/>
    <m/>
    <s v="Capote "/>
    <s v="English"/>
    <s v="Canada"/>
    <n v="7000000"/>
    <x v="18"/>
  </r>
  <r>
    <x v="1273"/>
    <n v="110"/>
    <n v="13823741"/>
    <s v="Biography"/>
    <s v="Drama"/>
    <s v="History"/>
    <s v="Romance"/>
    <m/>
    <m/>
    <m/>
    <m/>
    <s v="The Duchess "/>
    <s v="English"/>
    <s v="UK"/>
    <n v="13500000"/>
    <x v="24"/>
  </r>
  <r>
    <x v="1274"/>
    <n v="111"/>
    <n v="6109075"/>
    <s v="Biography"/>
    <s v="Drama"/>
    <m/>
    <m/>
    <m/>
    <m/>
    <m/>
    <m/>
    <s v="Coco Before Chanel "/>
    <s v="French"/>
    <s v="France"/>
    <n v="19430000"/>
    <x v="6"/>
  </r>
  <r>
    <x v="1275"/>
    <n v="100"/>
    <n v="750100"/>
    <s v="Drama"/>
    <m/>
    <m/>
    <m/>
    <m/>
    <m/>
    <m/>
    <m/>
    <s v="Palo Alto "/>
    <s v="English"/>
    <s v="USA"/>
    <m/>
    <x v="46"/>
  </r>
  <r>
    <x v="1276"/>
    <n v="112"/>
    <n v="36500000"/>
    <s v="Biography"/>
    <s v="Crime"/>
    <s v="Drama"/>
    <m/>
    <m/>
    <m/>
    <m/>
    <m/>
    <s v="Escape from Alcatraz "/>
    <s v="English"/>
    <s v="USA"/>
    <n v="8000000"/>
    <x v="16"/>
  </r>
  <r>
    <x v="1130"/>
    <n v="100"/>
    <m/>
    <s v="Adventure"/>
    <s v="Drama"/>
    <s v="History"/>
    <m/>
    <m/>
    <m/>
    <m/>
    <m/>
    <s v="Quest for Fire "/>
    <s v="None"/>
    <s v="Canada"/>
    <n v="12500000"/>
    <x v="18"/>
  </r>
  <r>
    <x v="1277"/>
    <n v="112"/>
    <n v="2445646"/>
    <s v="Biography"/>
    <s v="Crime"/>
    <s v="Drama"/>
    <s v="Mystery"/>
    <s v="Thriller"/>
    <m/>
    <m/>
    <m/>
    <s v="Kill the Messenger "/>
    <s v="English"/>
    <s v="USA"/>
    <n v="5000000"/>
    <x v="14"/>
  </r>
  <r>
    <x v="918"/>
    <n v="100"/>
    <m/>
    <s v="Action"/>
    <s v="Thriller"/>
    <m/>
    <m/>
    <m/>
    <m/>
    <m/>
    <m/>
    <s v="Red Sky "/>
    <s v="English"/>
    <s v="USA"/>
    <n v="25000000"/>
    <x v="38"/>
  </r>
  <r>
    <x v="1278"/>
    <n v="112"/>
    <n v="6615578"/>
    <s v="Biography"/>
    <s v="Drama"/>
    <s v="Romance"/>
    <m/>
    <m/>
    <m/>
    <m/>
    <m/>
    <s v="The Last Station "/>
    <s v="English"/>
    <s v="Germany"/>
    <n v="13000000"/>
    <x v="14"/>
  </r>
  <r>
    <x v="510"/>
    <n v="112"/>
    <n v="6197866"/>
    <s v="Biography"/>
    <s v="Drama"/>
    <m/>
    <m/>
    <m/>
    <m/>
    <m/>
    <m/>
    <s v="The Straight Story "/>
    <s v="English"/>
    <s v="France"/>
    <n v="10000000"/>
    <x v="58"/>
  </r>
  <r>
    <x v="1279"/>
    <n v="100"/>
    <n v="5998971"/>
    <s v="Comedy"/>
    <s v="Romance"/>
    <s v="Sport"/>
    <m/>
    <m/>
    <m/>
    <m/>
    <m/>
    <s v="Run, Fatboy, Run "/>
    <s v="English"/>
    <s v="UK"/>
    <m/>
    <x v="10"/>
  </r>
  <r>
    <x v="1280"/>
    <n v="113"/>
    <n v="1094798"/>
    <s v="Biography"/>
    <s v="Comedy"/>
    <s v="Drama"/>
    <s v="History"/>
    <m/>
    <m/>
    <m/>
    <m/>
    <s v="Made in Dagenham "/>
    <s v="English"/>
    <s v="UK"/>
    <n v="7200000"/>
    <x v="5"/>
  </r>
  <r>
    <x v="883"/>
    <n v="113"/>
    <n v="19184015"/>
    <s v="Biography"/>
    <s v="Comedy"/>
    <s v="Documentary"/>
    <m/>
    <m/>
    <m/>
    <m/>
    <m/>
    <s v="Martin Lawrence Live: Runteldat "/>
    <s v="English"/>
    <s v="USA"/>
    <n v="3000000"/>
    <x v="53"/>
  </r>
  <r>
    <x v="1281"/>
    <n v="100"/>
    <n v="10443"/>
    <s v="Comedy"/>
    <s v="Drama"/>
    <s v="Romance"/>
    <m/>
    <m/>
    <m/>
    <m/>
    <m/>
    <s v="Shanghai Calling "/>
    <s v="English"/>
    <s v="USA"/>
    <m/>
    <x v="46"/>
  </r>
  <r>
    <x v="1282"/>
    <n v="100"/>
    <m/>
    <s v="Comedy"/>
    <s v="Drama"/>
    <s v="Mystery"/>
    <s v="Romance"/>
    <s v="Thriller"/>
    <m/>
    <m/>
    <m/>
    <s v="Sharkskin "/>
    <s v="English"/>
    <s v="USA"/>
    <n v="2100000"/>
    <x v="6"/>
  </r>
  <r>
    <x v="1157"/>
    <n v="114"/>
    <n v="16264475"/>
    <s v="Biography"/>
    <s v="Drama"/>
    <s v="History"/>
    <s v="War"/>
    <m/>
    <m/>
    <m/>
    <m/>
    <s v="Elizabeth: The Golden Age "/>
    <s v="English"/>
    <s v="UK"/>
    <n v="55000000"/>
    <x v="24"/>
  </r>
  <r>
    <x v="1283"/>
    <n v="114"/>
    <n v="91121452"/>
    <s v="Biography"/>
    <s v="Drama"/>
    <s v="Thriller"/>
    <s v="War"/>
    <m/>
    <m/>
    <m/>
    <m/>
    <s v="The Imitation Game "/>
    <s v="English"/>
    <s v="UK"/>
    <n v="14000000"/>
    <x v="11"/>
  </r>
  <r>
    <x v="1284"/>
    <n v="115"/>
    <n v="135014968"/>
    <s v="Biography"/>
    <s v="Comedy"/>
    <s v="Drama"/>
    <s v="Romance"/>
    <m/>
    <m/>
    <m/>
    <m/>
    <s v="Patch Adams "/>
    <s v="English"/>
    <s v="USA"/>
    <n v="50000000"/>
    <x v="6"/>
  </r>
  <r>
    <x v="1285"/>
    <n v="100"/>
    <m/>
    <s v="Fantasy"/>
    <s v="Horror"/>
    <m/>
    <m/>
    <m/>
    <m/>
    <m/>
    <m/>
    <s v="Snow White: A Tale of Terror "/>
    <s v="English"/>
    <s v="USA"/>
    <n v="26000000"/>
    <x v="46"/>
  </r>
  <r>
    <x v="67"/>
    <n v="100"/>
    <n v="12081447"/>
    <s v="Comedy"/>
    <s v="Drama"/>
    <s v="Music"/>
    <m/>
    <m/>
    <m/>
    <m/>
    <m/>
    <s v="Soul Men "/>
    <s v="English"/>
    <s v="USA"/>
    <m/>
    <x v="26"/>
  </r>
  <r>
    <x v="1286"/>
    <n v="115"/>
    <n v="25842000"/>
    <s v="Biography"/>
    <s v="Drama"/>
    <s v="Romance"/>
    <m/>
    <m/>
    <m/>
    <m/>
    <m/>
    <s v="Shadowlands "/>
    <s v="English"/>
    <s v="UK"/>
    <n v="22000000"/>
    <x v="18"/>
  </r>
  <r>
    <x v="1287"/>
    <n v="115"/>
    <n v="26814957"/>
    <s v="Biography"/>
    <s v="Drama"/>
    <s v="History"/>
    <s v="Romance"/>
    <m/>
    <m/>
    <m/>
    <m/>
    <s v="The Other Boleyn Girl "/>
    <s v="English"/>
    <s v="UK"/>
    <n v="35000000"/>
    <x v="6"/>
  </r>
  <r>
    <x v="380"/>
    <n v="100"/>
    <m/>
    <s v="Comedy"/>
    <m/>
    <m/>
    <m/>
    <m/>
    <m/>
    <m/>
    <m/>
    <s v="St. Trinian's "/>
    <s v="English"/>
    <s v="UK"/>
    <n v="13500000"/>
    <x v="27"/>
  </r>
  <r>
    <x v="227"/>
    <n v="100"/>
    <m/>
    <s v="Musical"/>
    <s v="Romance"/>
    <m/>
    <m/>
    <m/>
    <m/>
    <m/>
    <m/>
    <s v="State Fair "/>
    <s v="English"/>
    <s v="USA"/>
    <m/>
    <x v="23"/>
  </r>
  <r>
    <x v="821"/>
    <n v="116"/>
    <n v="6002756"/>
    <s v="Biography"/>
    <s v="Drama"/>
    <s v="Sport"/>
    <m/>
    <m/>
    <m/>
    <m/>
    <m/>
    <s v="Chasing Mavericks "/>
    <s v="English"/>
    <s v="USA"/>
    <n v="20000000"/>
    <x v="5"/>
  </r>
  <r>
    <x v="683"/>
    <n v="116"/>
    <n v="93571803"/>
    <s v="Biography"/>
    <s v="Drama"/>
    <s v="Sport"/>
    <m/>
    <m/>
    <m/>
    <m/>
    <m/>
    <s v="The Fighter "/>
    <s v="English"/>
    <s v="USA"/>
    <n v="25000000"/>
    <x v="13"/>
  </r>
  <r>
    <x v="1288"/>
    <n v="116"/>
    <n v="4435083"/>
    <s v="Biography"/>
    <s v="Drama"/>
    <s v="Romance"/>
    <s v="War"/>
    <m/>
    <m/>
    <m/>
    <m/>
    <s v="The Railway Man "/>
    <s v="English"/>
    <s v="Australia"/>
    <n v="18000000"/>
    <x v="23"/>
  </r>
  <r>
    <x v="1289"/>
    <n v="117"/>
    <n v="21078145"/>
    <s v="Biography"/>
    <s v="Drama"/>
    <m/>
    <m/>
    <m/>
    <m/>
    <m/>
    <m/>
    <s v="Antwone Fisher "/>
    <s v="English"/>
    <s v="USA"/>
    <n v="12500000"/>
    <x v="9"/>
  </r>
  <r>
    <x v="1142"/>
    <n v="117"/>
    <n v="27296514"/>
    <s v="Biography"/>
    <s v="Drama"/>
    <m/>
    <m/>
    <m/>
    <m/>
    <m/>
    <m/>
    <s v="Dallas Buyers Club "/>
    <s v="English"/>
    <s v="USA"/>
    <n v="5000000"/>
    <x v="58"/>
  </r>
  <r>
    <x v="1290"/>
    <n v="117"/>
    <n v="30981850"/>
    <s v="Biography"/>
    <s v="Crime"/>
    <s v="Drama"/>
    <s v="Music"/>
    <m/>
    <m/>
    <m/>
    <m/>
    <s v="Get Rich or Die Tryin' "/>
    <s v="English"/>
    <s v="USA"/>
    <n v="40000000"/>
    <x v="65"/>
  </r>
  <r>
    <x v="1291"/>
    <n v="117"/>
    <n v="162586036"/>
    <s v="Biography"/>
    <s v="Drama"/>
    <m/>
    <m/>
    <m/>
    <m/>
    <m/>
    <m/>
    <s v="The Pursuit of Happyness "/>
    <s v="English"/>
    <s v="USA"/>
    <n v="55000000"/>
    <x v="58"/>
  </r>
  <r>
    <x v="642"/>
    <n v="117"/>
    <n v="31670931"/>
    <s v="Biography"/>
    <s v="Drama"/>
    <s v="Music"/>
    <m/>
    <m/>
    <m/>
    <m/>
    <m/>
    <s v="The Soloist "/>
    <s v="English"/>
    <s v="UK"/>
    <n v="60000000"/>
    <x v="6"/>
  </r>
  <r>
    <x v="176"/>
    <n v="100"/>
    <m/>
    <s v="Action"/>
    <s v="Adventure"/>
    <s v="Romance"/>
    <s v="War"/>
    <m/>
    <m/>
    <m/>
    <m/>
    <s v="The Charge of the Light Brigade "/>
    <s v="English"/>
    <s v="USA"/>
    <n v="1200000"/>
    <x v="23"/>
  </r>
  <r>
    <x v="1292"/>
    <n v="100"/>
    <n v="2209479"/>
    <s v="Drama"/>
    <s v="Family"/>
    <m/>
    <m/>
    <m/>
    <m/>
    <m/>
    <m/>
    <s v="The Christmas Candle "/>
    <s v="English"/>
    <s v="UK"/>
    <m/>
    <x v="27"/>
  </r>
  <r>
    <x v="1293"/>
    <n v="100"/>
    <m/>
    <s v="Drama"/>
    <s v="Thriller"/>
    <m/>
    <m/>
    <m/>
    <m/>
    <m/>
    <m/>
    <s v="The Cry of the Owl "/>
    <s v="English"/>
    <s v="UK"/>
    <n v="11500000"/>
    <x v="25"/>
  </r>
  <r>
    <x v="1294"/>
    <n v="117"/>
    <n v="777423"/>
    <s v="Biography"/>
    <s v="Drama"/>
    <s v="Sport"/>
    <m/>
    <m/>
    <m/>
    <m/>
    <m/>
    <s v="Without Limits "/>
    <s v="English"/>
    <s v="USA"/>
    <n v="25000000"/>
    <x v="5"/>
  </r>
  <r>
    <x v="1295"/>
    <n v="118"/>
    <n v="6144806"/>
    <s v="Biography"/>
    <s v="Drama"/>
    <s v="Music"/>
    <s v="Musical"/>
    <m/>
    <m/>
    <m/>
    <m/>
    <s v="Beyond the Sea "/>
    <s v="English"/>
    <s v="USA"/>
    <n v="23000000"/>
    <x v="6"/>
  </r>
  <r>
    <x v="1296"/>
    <n v="118"/>
    <n v="11533945"/>
    <s v="Biography"/>
    <s v="Crime"/>
    <s v="Drama"/>
    <s v="Romance"/>
    <m/>
    <m/>
    <m/>
    <m/>
    <s v="Boys Don't Cry "/>
    <s v="English"/>
    <s v="USA"/>
    <n v="2000000"/>
    <x v="16"/>
  </r>
  <r>
    <x v="1297"/>
    <n v="118"/>
    <n v="2246000"/>
    <s v="Biography"/>
    <s v="Drama"/>
    <s v="Sport"/>
    <m/>
    <m/>
    <m/>
    <m/>
    <m/>
    <s v="Courage "/>
    <s v="English"/>
    <s v="USA"/>
    <n v="20000000"/>
    <x v="14"/>
  </r>
  <r>
    <x v="1298"/>
    <n v="118"/>
    <n v="1150403"/>
    <s v="Biography"/>
    <s v="Crime"/>
    <s v="Drama"/>
    <m/>
    <m/>
    <m/>
    <m/>
    <m/>
    <s v="Infamous "/>
    <s v="English"/>
    <s v="USA"/>
    <n v="13000000"/>
    <x v="23"/>
  </r>
  <r>
    <x v="1141"/>
    <n v="118"/>
    <n v="10214647"/>
    <s v="Biography"/>
    <s v="Drama"/>
    <m/>
    <m/>
    <m/>
    <m/>
    <m/>
    <m/>
    <s v="Kinsey "/>
    <s v="English"/>
    <s v="USA"/>
    <n v="11000000"/>
    <x v="23"/>
  </r>
  <r>
    <x v="160"/>
    <n v="100"/>
    <m/>
    <s v="Western"/>
    <m/>
    <m/>
    <m/>
    <m/>
    <m/>
    <m/>
    <m/>
    <s v="The Long Riders "/>
    <s v="English"/>
    <s v="USA"/>
    <n v="10000000"/>
    <x v="23"/>
  </r>
  <r>
    <x v="1299"/>
    <n v="118"/>
    <n v="34580635"/>
    <s v="Biography"/>
    <s v="Comedy"/>
    <s v="Drama"/>
    <m/>
    <m/>
    <m/>
    <m/>
    <m/>
    <s v="Man on the Moon "/>
    <s v="English"/>
    <s v="UK"/>
    <n v="52000000"/>
    <x v="18"/>
  </r>
  <r>
    <x v="1300"/>
    <n v="100"/>
    <n v="2643689"/>
    <s v="Comedy"/>
    <s v="Drama"/>
    <m/>
    <m/>
    <m/>
    <m/>
    <m/>
    <m/>
    <s v="The Mighty "/>
    <s v="English"/>
    <s v="USA"/>
    <m/>
    <x v="9"/>
  </r>
  <r>
    <x v="1240"/>
    <n v="118"/>
    <n v="138795342"/>
    <s v="Biography"/>
    <s v="Drama"/>
    <s v="History"/>
    <s v="Romance"/>
    <m/>
    <m/>
    <m/>
    <m/>
    <s v="The King's Speech "/>
    <s v="English"/>
    <s v="UK"/>
    <n v="15000000"/>
    <x v="58"/>
  </r>
  <r>
    <x v="1301"/>
    <n v="119"/>
    <n v="4440055"/>
    <s v="Biography"/>
    <s v="Drama"/>
    <s v="Romance"/>
    <m/>
    <m/>
    <m/>
    <m/>
    <m/>
    <s v="Bright Star "/>
    <s v="English"/>
    <s v="UK"/>
    <n v="8500000"/>
    <x v="14"/>
  </r>
  <r>
    <x v="1302"/>
    <n v="119"/>
    <n v="4234040"/>
    <s v="Biography"/>
    <s v="Drama"/>
    <m/>
    <m/>
    <m/>
    <m/>
    <m/>
    <m/>
    <s v="Flash of Genius "/>
    <s v="English"/>
    <s v="USA"/>
    <n v="20000000"/>
    <x v="14"/>
  </r>
  <r>
    <x v="1303"/>
    <n v="120"/>
    <n v="18663911"/>
    <s v="Biography"/>
    <s v="Drama"/>
    <s v="Romance"/>
    <m/>
    <m/>
    <m/>
    <m/>
    <m/>
    <s v="Becoming Jane "/>
    <s v="English"/>
    <s v="UK"/>
    <n v="16500000"/>
    <x v="23"/>
  </r>
  <r>
    <x v="215"/>
    <n v="120"/>
    <n v="115648585"/>
    <s v="Biography"/>
    <s v="Drama"/>
    <s v="Sport"/>
    <m/>
    <m/>
    <m/>
    <m/>
    <m/>
    <s v="Remember the Titans "/>
    <s v="English"/>
    <s v="USA"/>
    <n v="30000000"/>
    <x v="2"/>
  </r>
  <r>
    <x v="741"/>
    <n v="100"/>
    <m/>
    <s v="Adventure"/>
    <s v="Crime"/>
    <s v="Thriller"/>
    <m/>
    <m/>
    <m/>
    <m/>
    <m/>
    <s v="The Pursuit of D.B. Cooper "/>
    <s v="English"/>
    <s v="USA"/>
    <n v="12000000"/>
    <x v="50"/>
  </r>
  <r>
    <x v="889"/>
    <n v="120"/>
    <n v="96917897"/>
    <s v="Biography"/>
    <s v="Drama"/>
    <m/>
    <m/>
    <m/>
    <m/>
    <m/>
    <m/>
    <s v="The Social Network "/>
    <s v="English"/>
    <s v="USA"/>
    <n v="40000000"/>
    <x v="28"/>
  </r>
  <r>
    <x v="1133"/>
    <n v="121"/>
    <n v="123922370"/>
    <s v="Biography"/>
    <s v="Comedy"/>
    <s v="Drama"/>
    <s v="War"/>
    <m/>
    <m/>
    <m/>
    <m/>
    <s v="Good Morning, Vietnam "/>
    <s v="English"/>
    <s v="USA"/>
    <n v="13000000"/>
    <x v="9"/>
  </r>
  <r>
    <x v="1304"/>
    <n v="100"/>
    <m/>
    <s v="Comedy"/>
    <s v="Drama"/>
    <s v="Romance"/>
    <m/>
    <m/>
    <m/>
    <m/>
    <m/>
    <s v="The Velocity of Gary "/>
    <s v="English"/>
    <s v="USA"/>
    <n v="4000000"/>
    <x v="65"/>
  </r>
  <r>
    <x v="1159"/>
    <n v="121"/>
    <n v="45250"/>
    <s v="Biography"/>
    <s v="Drama"/>
    <s v="Sport"/>
    <m/>
    <m/>
    <m/>
    <m/>
    <m/>
    <s v="Raging Bull "/>
    <s v="English"/>
    <s v="USA"/>
    <n v="18000000"/>
    <x v="0"/>
  </r>
  <r>
    <x v="1305"/>
    <n v="121"/>
    <n v="17605861"/>
    <s v="Biography"/>
    <s v="Drama"/>
    <s v="History"/>
    <s v="Thriller"/>
    <m/>
    <m/>
    <m/>
    <m/>
    <s v="The Last King of Scotland "/>
    <s v="English"/>
    <s v="UK"/>
    <n v="6000000"/>
    <x v="28"/>
  </r>
  <r>
    <x v="1306"/>
    <n v="122"/>
    <n v="871577"/>
    <s v="Biography"/>
    <s v="Drama"/>
    <s v="Music"/>
    <m/>
    <m/>
    <m/>
    <m/>
    <m/>
    <s v="Control "/>
    <s v="English"/>
    <s v="UK"/>
    <n v="4500000"/>
    <x v="28"/>
  </r>
  <r>
    <x v="1307"/>
    <n v="122"/>
    <n v="220914"/>
    <s v="Biography"/>
    <s v="Drama"/>
    <s v="Romance"/>
    <m/>
    <m/>
    <m/>
    <m/>
    <m/>
    <s v="Fur: An Imaginary Portrait of Diane Arbus "/>
    <s v="English"/>
    <s v="USA"/>
    <n v="16800000"/>
    <x v="26"/>
  </r>
  <r>
    <x v="1308"/>
    <n v="100"/>
    <m/>
    <s v="Crime"/>
    <s v="Drama"/>
    <m/>
    <m/>
    <m/>
    <m/>
    <m/>
    <m/>
    <s v="This Thing of Ours "/>
    <s v="English"/>
    <s v="USA"/>
    <m/>
    <x v="53"/>
  </r>
  <r>
    <x v="1309"/>
    <n v="100"/>
    <m/>
    <s v="Horror"/>
    <s v="Thriller"/>
    <m/>
    <m/>
    <m/>
    <m/>
    <m/>
    <m/>
    <s v="Timber Falls "/>
    <s v="English"/>
    <s v="USA"/>
    <n v="2600000"/>
    <x v="35"/>
  </r>
  <r>
    <x v="1310"/>
    <n v="122"/>
    <n v="8596914"/>
    <s v="Biography"/>
    <s v="Drama"/>
    <m/>
    <m/>
    <m/>
    <m/>
    <m/>
    <m/>
    <s v="Pollock "/>
    <s v="English"/>
    <s v="USA"/>
    <n v="6000000"/>
    <x v="14"/>
  </r>
  <r>
    <x v="1023"/>
    <n v="122"/>
    <n v="17750583"/>
    <s v="Biography"/>
    <s v="Drama"/>
    <m/>
    <m/>
    <m/>
    <m/>
    <m/>
    <m/>
    <s v="Steve Jobs "/>
    <s v="English"/>
    <s v="UK"/>
    <n v="30000000"/>
    <x v="5"/>
  </r>
  <r>
    <x v="1311"/>
    <n v="123"/>
    <n v="62563543"/>
    <s v="Biography"/>
    <s v="Crime"/>
    <s v="Drama"/>
    <m/>
    <m/>
    <m/>
    <m/>
    <m/>
    <s v="Black Mass "/>
    <s v="English"/>
    <s v="USA"/>
    <n v="53000000"/>
    <x v="14"/>
  </r>
  <r>
    <x v="1312"/>
    <n v="123"/>
    <n v="34531832"/>
    <s v="Biography"/>
    <s v="Drama"/>
    <s v="Sport"/>
    <m/>
    <m/>
    <m/>
    <m/>
    <m/>
    <s v="Concussion "/>
    <s v="English"/>
    <s v="UK"/>
    <n v="35000000"/>
    <x v="23"/>
  </r>
  <r>
    <x v="874"/>
    <n v="123"/>
    <n v="36581633"/>
    <s v="Biography"/>
    <s v="Crime"/>
    <s v="Drama"/>
    <m/>
    <m/>
    <m/>
    <m/>
    <m/>
    <s v="Freedom Writers "/>
    <s v="English"/>
    <s v="Germany"/>
    <n v="21000000"/>
    <x v="20"/>
  </r>
  <r>
    <x v="1009"/>
    <n v="100"/>
    <n v="168213584"/>
    <s v="Action"/>
    <s v="Adventure"/>
    <s v="Comedy"/>
    <m/>
    <m/>
    <m/>
    <m/>
    <m/>
    <s v="Wild Hogs "/>
    <s v="English"/>
    <s v="USA"/>
    <m/>
    <x v="19"/>
  </r>
  <r>
    <x v="1313"/>
    <n v="123"/>
    <n v="25776062"/>
    <s v="Biography"/>
    <s v="Drama"/>
    <s v="Romance"/>
    <m/>
    <m/>
    <m/>
    <m/>
    <m/>
    <s v="Frida "/>
    <s v="English"/>
    <s v="USA"/>
    <n v="12000000"/>
    <x v="18"/>
  </r>
  <r>
    <x v="1314"/>
    <n v="123"/>
    <n v="94125426"/>
    <s v="Biography"/>
    <s v="Drama"/>
    <s v="Romance"/>
    <m/>
    <m/>
    <m/>
    <m/>
    <m/>
    <s v="Julie &amp; Julia "/>
    <s v="English"/>
    <s v="USA"/>
    <n v="40000000"/>
    <x v="14"/>
  </r>
  <r>
    <x v="1315"/>
    <n v="123"/>
    <n v="15962471"/>
    <s v="Biography"/>
    <s v="Drama"/>
    <s v="History"/>
    <s v="Romance"/>
    <m/>
    <m/>
    <m/>
    <m/>
    <s v="Marie Antoinette "/>
    <s v="English"/>
    <s v="USA"/>
    <n v="40000000"/>
    <x v="55"/>
  </r>
  <r>
    <x v="1316"/>
    <n v="123"/>
    <n v="13391174"/>
    <s v="Biography"/>
    <s v="Drama"/>
    <s v="History"/>
    <m/>
    <m/>
    <m/>
    <m/>
    <m/>
    <s v="One Night with the King "/>
    <s v="English"/>
    <s v="USA"/>
    <n v="20000000"/>
    <x v="46"/>
  </r>
  <r>
    <x v="788"/>
    <n v="123"/>
    <n v="59699513"/>
    <s v="Biography"/>
    <s v="Drama"/>
    <s v="Family"/>
    <s v="History"/>
    <s v="Sport"/>
    <m/>
    <m/>
    <m/>
    <s v="Secretariat "/>
    <s v="English"/>
    <s v="USA"/>
    <n v="35000000"/>
    <x v="5"/>
  </r>
  <r>
    <x v="1317"/>
    <n v="101"/>
    <m/>
    <s v="Drama"/>
    <s v="Horror"/>
    <s v="Mystery"/>
    <s v="Thriller"/>
    <m/>
    <m/>
    <m/>
    <m/>
    <s v="#Horror "/>
    <s v="English"/>
    <s v="USA"/>
    <n v="1500000"/>
    <x v="51"/>
  </r>
  <r>
    <x v="1229"/>
    <n v="123"/>
    <n v="35887263"/>
    <s v="Biography"/>
    <s v="Drama"/>
    <s v="Romance"/>
    <m/>
    <m/>
    <m/>
    <m/>
    <m/>
    <s v="The Theory of Everything "/>
    <s v="English"/>
    <s v="UK"/>
    <n v="15000000"/>
    <x v="28"/>
  </r>
  <r>
    <x v="1318"/>
    <n v="124"/>
    <n v="52937130"/>
    <s v="Biography"/>
    <s v="Crime"/>
    <s v="Drama"/>
    <m/>
    <m/>
    <m/>
    <m/>
    <m/>
    <s v="Blow "/>
    <s v="English"/>
    <s v="USA"/>
    <n v="30000000"/>
    <x v="16"/>
  </r>
  <r>
    <x v="1319"/>
    <n v="124"/>
    <n v="2000000"/>
    <s v="Biography"/>
    <s v="Comedy"/>
    <s v="Musical"/>
    <m/>
    <m/>
    <m/>
    <m/>
    <m/>
    <s v="Can't Stop the Music "/>
    <s v="English"/>
    <s v="USA"/>
    <n v="20000000"/>
    <x v="40"/>
  </r>
  <r>
    <x v="1157"/>
    <n v="124"/>
    <n v="30012990"/>
    <s v="Biography"/>
    <s v="Drama"/>
    <s v="History"/>
    <m/>
    <m/>
    <m/>
    <m/>
    <m/>
    <s v="Elizabeth "/>
    <s v="English"/>
    <s v="UK"/>
    <n v="25000000"/>
    <x v="20"/>
  </r>
  <r>
    <x v="1320"/>
    <n v="101"/>
    <m/>
    <s v="Drama"/>
    <s v="Family"/>
    <m/>
    <m/>
    <m/>
    <m/>
    <m/>
    <m/>
    <s v="A Shine of Rainbows "/>
    <s v="English"/>
    <s v="Canada"/>
    <n v="6000000"/>
    <x v="5"/>
  </r>
  <r>
    <x v="683"/>
    <n v="124"/>
    <n v="56443482"/>
    <s v="Biography"/>
    <s v="Comedy"/>
    <s v="Drama"/>
    <m/>
    <m/>
    <m/>
    <m/>
    <m/>
    <s v="Joy "/>
    <s v="English"/>
    <s v="USA"/>
    <n v="60000000"/>
    <x v="10"/>
  </r>
  <r>
    <x v="1321"/>
    <n v="124"/>
    <n v="36447959"/>
    <s v="Biography"/>
    <s v="Drama"/>
    <s v="Sport"/>
    <m/>
    <m/>
    <m/>
    <m/>
    <m/>
    <s v="Million Dollar Arm "/>
    <s v="English"/>
    <s v="USA"/>
    <n v="25000000"/>
    <x v="14"/>
  </r>
  <r>
    <x v="1187"/>
    <n v="124"/>
    <n v="7060876"/>
    <s v="Biography"/>
    <s v="Drama"/>
    <m/>
    <m/>
    <m/>
    <m/>
    <m/>
    <m/>
    <s v="Quills "/>
    <s v="English"/>
    <s v="UK"/>
    <n v="13500000"/>
    <x v="18"/>
  </r>
  <r>
    <x v="1322"/>
    <n v="101"/>
    <m/>
    <s v="Comedy"/>
    <s v="Sci-Fi"/>
    <m/>
    <m/>
    <m/>
    <m/>
    <m/>
    <m/>
    <s v="Alien Uprising "/>
    <s v="English"/>
    <s v="UK"/>
    <n v="2500000"/>
    <x v="67"/>
  </r>
  <r>
    <x v="1323"/>
    <n v="101"/>
    <n v="578382"/>
    <s v="Crime"/>
    <s v="Drama"/>
    <s v="Mystery"/>
    <s v="Romance"/>
    <s v="Thriller"/>
    <m/>
    <m/>
    <m/>
    <s v="All Good Things "/>
    <s v="English"/>
    <s v="USA"/>
    <m/>
    <x v="46"/>
  </r>
  <r>
    <x v="1324"/>
    <n v="125"/>
    <n v="927107"/>
    <s v="Biography"/>
    <s v="Drama"/>
    <s v="Romance"/>
    <s v="War"/>
    <m/>
    <m/>
    <m/>
    <m/>
    <s v="Aimee &amp; Jaguar "/>
    <s v="German"/>
    <s v="Germany"/>
    <n v="15000000"/>
    <x v="9"/>
  </r>
  <r>
    <x v="1325"/>
    <n v="101"/>
    <n v="6003587"/>
    <s v="Biography"/>
    <s v="Comedy"/>
    <s v="Drama"/>
    <m/>
    <m/>
    <m/>
    <m/>
    <m/>
    <s v="American Splendor "/>
    <s v="English"/>
    <s v="USA"/>
    <m/>
    <x v="20"/>
  </r>
  <r>
    <x v="1326"/>
    <n v="101"/>
    <m/>
    <s v="Adventure"/>
    <s v="Animation"/>
    <s v="Comedy"/>
    <s v="Family"/>
    <m/>
    <m/>
    <m/>
    <m/>
    <s v="Animal Kingdom: Let's go Ape "/>
    <s v="French"/>
    <s v="France"/>
    <m/>
    <x v="54"/>
  </r>
  <r>
    <x v="1139"/>
    <n v="125"/>
    <n v="58800000"/>
    <s v="Biography"/>
    <s v="Drama"/>
    <s v="Sport"/>
    <m/>
    <m/>
    <m/>
    <m/>
    <m/>
    <s v="Chariots of Fire "/>
    <s v="English"/>
    <s v="UK"/>
    <n v="5500000"/>
    <x v="5"/>
  </r>
  <r>
    <x v="1258"/>
    <n v="101"/>
    <m/>
    <s v="Comedy"/>
    <s v="Musical"/>
    <m/>
    <m/>
    <m/>
    <m/>
    <m/>
    <m/>
    <s v="Bathing Beauty "/>
    <s v="English"/>
    <s v="USA"/>
    <n v="2361000"/>
    <x v="26"/>
  </r>
  <r>
    <x v="682"/>
    <n v="125"/>
    <n v="13337299"/>
    <s v="Biography"/>
    <s v="Drama"/>
    <s v="Music"/>
    <s v="Musical"/>
    <m/>
    <m/>
    <m/>
    <m/>
    <s v="De-Lovely "/>
    <s v="English"/>
    <s v="USA"/>
    <n v="20000000"/>
    <x v="10"/>
  </r>
  <r>
    <x v="1327"/>
    <n v="101"/>
    <n v="1094998"/>
    <s v="Drama"/>
    <m/>
    <m/>
    <m/>
    <m/>
    <m/>
    <m/>
    <m/>
    <s v="Brick Lane "/>
    <s v="English"/>
    <s v="UK"/>
    <m/>
    <x v="6"/>
  </r>
  <r>
    <x v="1328"/>
    <n v="101"/>
    <m/>
    <s v="Action"/>
    <s v="Crime"/>
    <s v="Drama"/>
    <s v="Mystery"/>
    <s v="Thriller"/>
    <m/>
    <m/>
    <m/>
    <s v="Broken Horses "/>
    <s v="English"/>
    <s v="USA"/>
    <n v="15000000"/>
    <x v="50"/>
  </r>
  <r>
    <x v="952"/>
    <n v="125"/>
    <n v="1172769"/>
    <s v="Biography"/>
    <s v="Comedy"/>
    <s v="Crime"/>
    <s v="Drama"/>
    <m/>
    <m/>
    <m/>
    <m/>
    <s v="Find Me Guilty "/>
    <s v="English"/>
    <s v="Germany"/>
    <n v="13000000"/>
    <x v="23"/>
  </r>
  <r>
    <x v="1329"/>
    <n v="125"/>
    <n v="83299761"/>
    <s v="Biography"/>
    <s v="Comedy"/>
    <s v="Drama"/>
    <s v="History"/>
    <s v="Music"/>
    <m/>
    <m/>
    <m/>
    <s v="Saving Mr. Banks "/>
    <s v="English"/>
    <s v="USA"/>
    <n v="35000000"/>
    <x v="20"/>
  </r>
  <r>
    <x v="1171"/>
    <n v="125"/>
    <n v="2086345"/>
    <s v="Biography"/>
    <s v="Drama"/>
    <s v="Romance"/>
    <m/>
    <m/>
    <m/>
    <m/>
    <m/>
    <s v="The Sea Inside "/>
    <s v="Spanish"/>
    <s v="Spain"/>
    <n v="10000000"/>
    <x v="11"/>
  </r>
  <r>
    <x v="1330"/>
    <n v="125"/>
    <n v="4068087"/>
    <s v="Biography"/>
    <s v="Drama"/>
    <s v="History"/>
    <m/>
    <m/>
    <m/>
    <m/>
    <m/>
    <s v="The Visual Bible: The Gospel of John "/>
    <s v="English"/>
    <s v="Canada"/>
    <n v="17000000"/>
    <x v="28"/>
  </r>
  <r>
    <x v="1289"/>
    <n v="126"/>
    <n v="30226144"/>
    <s v="Biography"/>
    <s v="Drama"/>
    <m/>
    <m/>
    <m/>
    <m/>
    <m/>
    <m/>
    <s v="The Great Debaters "/>
    <s v="English"/>
    <s v="USA"/>
    <n v="15000000"/>
    <x v="16"/>
  </r>
  <r>
    <x v="489"/>
    <n v="127"/>
    <n v="5887457"/>
    <s v="Biography"/>
    <s v="Comedy"/>
    <s v="Drama"/>
    <m/>
    <m/>
    <m/>
    <m/>
    <m/>
    <s v="Ed Wood "/>
    <s v="English"/>
    <s v="USA"/>
    <n v="18000000"/>
    <x v="13"/>
  </r>
  <r>
    <x v="715"/>
    <n v="127"/>
    <n v="28871190"/>
    <s v="Biography"/>
    <s v="Drama"/>
    <m/>
    <m/>
    <m/>
    <m/>
    <m/>
    <m/>
    <s v="Girl, Interrupted "/>
    <s v="English"/>
    <s v="USA"/>
    <n v="24000000"/>
    <x v="9"/>
  </r>
  <r>
    <x v="1331"/>
    <n v="127"/>
    <n v="35422828"/>
    <s v="Biography"/>
    <s v="Drama"/>
    <s v="Music"/>
    <m/>
    <m/>
    <m/>
    <m/>
    <m/>
    <s v="Selena "/>
    <s v="English"/>
    <s v="USA"/>
    <n v="20000000"/>
    <x v="6"/>
  </r>
  <r>
    <x v="1332"/>
    <n v="101"/>
    <m/>
    <s v="Mystery"/>
    <s v="Thriller"/>
    <m/>
    <m/>
    <m/>
    <m/>
    <m/>
    <m/>
    <s v="Exam "/>
    <s v="English"/>
    <s v="UK"/>
    <m/>
    <x v="24"/>
  </r>
  <r>
    <x v="1333"/>
    <n v="127"/>
    <n v="12188642"/>
    <s v="Biography"/>
    <s v="Drama"/>
    <s v="History"/>
    <m/>
    <m/>
    <m/>
    <m/>
    <m/>
    <s v="The 33 "/>
    <s v="English"/>
    <s v="Chile"/>
    <n v="26000000"/>
    <x v="24"/>
  </r>
  <r>
    <x v="1334"/>
    <n v="127"/>
    <n v="14946229"/>
    <s v="Biography"/>
    <s v="Crime"/>
    <s v="Drama"/>
    <s v="Thriller"/>
    <m/>
    <m/>
    <m/>
    <m/>
    <s v="The Infiltrator "/>
    <s v="English"/>
    <s v="UK"/>
    <n v="25000000"/>
    <x v="9"/>
  </r>
  <r>
    <x v="1335"/>
    <n v="101"/>
    <m/>
    <s v="Drama"/>
    <s v="War"/>
    <s v="Western"/>
    <m/>
    <m/>
    <m/>
    <m/>
    <m/>
    <s v="Far from Men "/>
    <s v="French"/>
    <s v="France"/>
    <n v="7700000"/>
    <x v="9"/>
  </r>
  <r>
    <x v="540"/>
    <n v="127"/>
    <n v="5128124"/>
    <s v="Biography"/>
    <s v="Drama"/>
    <s v="Sport"/>
    <m/>
    <m/>
    <m/>
    <m/>
    <m/>
    <s v="The World's Fastest Indian "/>
    <s v="English"/>
    <s v="New Zealand"/>
    <n v="25000000"/>
    <x v="13"/>
  </r>
  <r>
    <x v="137"/>
    <n v="128"/>
    <n v="95001343"/>
    <s v="Biography"/>
    <s v="Drama"/>
    <s v="Sport"/>
    <m/>
    <m/>
    <m/>
    <m/>
    <m/>
    <s v="42 "/>
    <s v="English"/>
    <s v="USA"/>
    <n v="40000000"/>
    <x v="20"/>
  </r>
  <r>
    <x v="1095"/>
    <n v="128"/>
    <n v="31838002"/>
    <s v="Biography"/>
    <s v="Drama"/>
    <s v="History"/>
    <m/>
    <m/>
    <m/>
    <m/>
    <m/>
    <s v="Milk "/>
    <s v="English"/>
    <s v="USA"/>
    <n v="20000000"/>
    <x v="16"/>
  </r>
  <r>
    <x v="1336"/>
    <n v="128"/>
    <n v="52066000"/>
    <s v="Biography"/>
    <s v="Drama"/>
    <s v="History"/>
    <m/>
    <m/>
    <m/>
    <m/>
    <m/>
    <s v="Selma "/>
    <s v="English"/>
    <s v="UK"/>
    <n v="20000000"/>
    <x v="20"/>
  </r>
  <r>
    <x v="1337"/>
    <n v="128"/>
    <n v="44988180"/>
    <s v="Biography"/>
    <s v="Crime"/>
    <s v="Drama"/>
    <s v="History"/>
    <m/>
    <m/>
    <m/>
    <m/>
    <s v="Spotlight "/>
    <s v="English"/>
    <s v="USA"/>
    <n v="20000000"/>
    <x v="11"/>
  </r>
  <r>
    <x v="1141"/>
    <n v="128"/>
    <n v="3254172"/>
    <s v="Biography"/>
    <s v="Drama"/>
    <s v="Thriller"/>
    <m/>
    <m/>
    <m/>
    <m/>
    <m/>
    <s v="The Fifth Estate "/>
    <s v="English"/>
    <s v="USA"/>
    <n v="28000000"/>
    <x v="3"/>
  </r>
  <r>
    <x v="1338"/>
    <n v="129"/>
    <n v="44469602"/>
    <s v="Biography"/>
    <s v="Drama"/>
    <s v="Sport"/>
    <m/>
    <m/>
    <m/>
    <m/>
    <m/>
    <s v="McFarland, USA "/>
    <s v="English"/>
    <s v="USA"/>
    <n v="17000000"/>
    <x v="18"/>
  </r>
  <r>
    <x v="293"/>
    <n v="129"/>
    <n v="48814909"/>
    <s v="Biography"/>
    <s v="Drama"/>
    <m/>
    <m/>
    <m/>
    <m/>
    <m/>
    <m/>
    <s v="Men of Honor "/>
    <s v="English"/>
    <s v="USA"/>
    <n v="32000000"/>
    <x v="5"/>
  </r>
  <r>
    <x v="1329"/>
    <n v="129"/>
    <n v="255950375"/>
    <s v="Biography"/>
    <s v="Drama"/>
    <s v="Sport"/>
    <m/>
    <m/>
    <m/>
    <m/>
    <m/>
    <s v="The Blind Side "/>
    <s v="English"/>
    <s v="USA"/>
    <n v="29000000"/>
    <x v="28"/>
  </r>
  <r>
    <x v="912"/>
    <n v="129"/>
    <n v="25517500"/>
    <s v="Biography"/>
    <s v="Drama"/>
    <s v="History"/>
    <m/>
    <m/>
    <m/>
    <m/>
    <m/>
    <s v="W. "/>
    <s v="English"/>
    <s v="USA"/>
    <n v="25100000"/>
    <x v="55"/>
  </r>
  <r>
    <x v="1339"/>
    <n v="130"/>
    <n v="136019448"/>
    <s v="Biography"/>
    <s v="Drama"/>
    <s v="History"/>
    <s v="Thriller"/>
    <m/>
    <m/>
    <m/>
    <m/>
    <s v="Argo "/>
    <s v="English"/>
    <s v="USA"/>
    <n v="44500000"/>
    <x v="28"/>
  </r>
  <r>
    <x v="711"/>
    <n v="130"/>
    <n v="70235322"/>
    <s v="Biography"/>
    <s v="Comedy"/>
    <s v="Drama"/>
    <s v="History"/>
    <m/>
    <m/>
    <m/>
    <m/>
    <s v="The Big Short "/>
    <s v="English"/>
    <s v="USA"/>
    <n v="28000000"/>
    <x v="2"/>
  </r>
  <r>
    <x v="352"/>
    <n v="130"/>
    <n v="9589875"/>
    <s v="Biography"/>
    <s v="Drama"/>
    <s v="Sport"/>
    <m/>
    <m/>
    <m/>
    <m/>
    <m/>
    <s v="The Express "/>
    <s v="English"/>
    <s v="USA"/>
    <n v="40000000"/>
    <x v="9"/>
  </r>
  <r>
    <x v="190"/>
    <n v="131"/>
    <n v="125548685"/>
    <s v="Biography"/>
    <s v="Drama"/>
    <m/>
    <m/>
    <m/>
    <m/>
    <m/>
    <m/>
    <s v="Erin Brockovich "/>
    <s v="English"/>
    <s v="USA"/>
    <n v="52000000"/>
    <x v="9"/>
  </r>
  <r>
    <x v="1340"/>
    <n v="132"/>
    <n v="274299"/>
    <s v="Biography"/>
    <s v="Crime"/>
    <s v="Drama"/>
    <s v="War"/>
    <m/>
    <m/>
    <m/>
    <m/>
    <s v="Amen. "/>
    <s v="English"/>
    <s v="France"/>
    <n v="103000000"/>
    <x v="9"/>
  </r>
  <r>
    <x v="1341"/>
    <n v="132"/>
    <n v="116631310"/>
    <s v="Biography"/>
    <s v="Drama"/>
    <m/>
    <m/>
    <m/>
    <m/>
    <m/>
    <m/>
    <s v="Lee Daniels' The Butler "/>
    <s v="English"/>
    <s v="USA"/>
    <n v="30000000"/>
    <x v="5"/>
  </r>
  <r>
    <x v="137"/>
    <n v="132"/>
    <n v="1865774"/>
    <s v="Biography"/>
    <s v="Crime"/>
    <s v="Drama"/>
    <s v="History"/>
    <s v="Thriller"/>
    <m/>
    <m/>
    <m/>
    <s v="Legend "/>
    <s v="English"/>
    <s v="UK"/>
    <n v="30000000"/>
    <x v="14"/>
  </r>
  <r>
    <x v="1342"/>
    <n v="132"/>
    <n v="29781453"/>
    <s v="Biography"/>
    <s v="Comedy"/>
    <s v="Drama"/>
    <m/>
    <m/>
    <m/>
    <m/>
    <m/>
    <s v="Riding in Cars with Boys "/>
    <s v="English"/>
    <s v="USA"/>
    <n v="48000000"/>
    <x v="55"/>
  </r>
  <r>
    <x v="584"/>
    <n v="133"/>
    <n v="11030963"/>
    <s v="Biography"/>
    <s v="Drama"/>
    <s v="Thriller"/>
    <s v="War"/>
    <m/>
    <m/>
    <m/>
    <m/>
    <s v="Michael Collins "/>
    <s v="English"/>
    <s v="UK"/>
    <n v="28000000"/>
    <x v="23"/>
  </r>
  <r>
    <x v="1272"/>
    <n v="133"/>
    <n v="75605492"/>
    <s v="Biography"/>
    <s v="Drama"/>
    <s v="Sport"/>
    <m/>
    <m/>
    <m/>
    <m/>
    <m/>
    <s v="Moneyball "/>
    <s v="English"/>
    <s v="USA"/>
    <n v="50000000"/>
    <x v="16"/>
  </r>
  <r>
    <x v="1343"/>
    <n v="134"/>
    <n v="56667870"/>
    <s v="Biography"/>
    <s v="Drama"/>
    <s v="History"/>
    <m/>
    <m/>
    <m/>
    <m/>
    <m/>
    <s v="12 Years a Slave "/>
    <s v="English"/>
    <s v="USA"/>
    <n v="20000000"/>
    <x v="11"/>
  </r>
  <r>
    <x v="549"/>
    <n v="134"/>
    <n v="107100855"/>
    <s v="Biography"/>
    <s v="Drama"/>
    <s v="Thriller"/>
    <m/>
    <m/>
    <m/>
    <m/>
    <m/>
    <s v="Captain Phillips "/>
    <s v="English"/>
    <s v="USA"/>
    <n v="55000000"/>
    <x v="13"/>
  </r>
  <r>
    <x v="592"/>
    <n v="134"/>
    <n v="37479778"/>
    <s v="Biography"/>
    <s v="Drama"/>
    <s v="History"/>
    <s v="Sport"/>
    <m/>
    <m/>
    <m/>
    <m/>
    <s v="Invictus "/>
    <s v="English"/>
    <s v="USA"/>
    <n v="60000000"/>
    <x v="18"/>
  </r>
  <r>
    <x v="1344"/>
    <n v="101"/>
    <m/>
    <s v="Action"/>
    <s v="Horror"/>
    <s v="Sci-Fi"/>
    <s v="Thriller"/>
    <m/>
    <m/>
    <m/>
    <m/>
    <s v="Lifeforce "/>
    <s v="English"/>
    <s v="UK"/>
    <n v="25000000"/>
    <x v="12"/>
  </r>
  <r>
    <x v="592"/>
    <n v="134"/>
    <n v="47034272"/>
    <s v="Biography"/>
    <s v="Drama"/>
    <s v="Music"/>
    <s v="Musical"/>
    <m/>
    <m/>
    <m/>
    <m/>
    <s v="Jersey Boys "/>
    <s v="English"/>
    <s v="USA"/>
    <n v="40000000"/>
    <x v="24"/>
  </r>
  <r>
    <x v="1159"/>
    <n v="134"/>
    <n v="5532301"/>
    <s v="Biography"/>
    <s v="Drama"/>
    <s v="History"/>
    <s v="War"/>
    <m/>
    <m/>
    <m/>
    <m/>
    <s v="Kundun "/>
    <s v="English"/>
    <s v="USA"/>
    <n v="28000000"/>
    <x v="14"/>
  </r>
  <r>
    <x v="762"/>
    <n v="135"/>
    <n v="170708996"/>
    <s v="Biography"/>
    <s v="Drama"/>
    <m/>
    <m/>
    <m/>
    <m/>
    <m/>
    <m/>
    <s v="A Beautiful Mind "/>
    <s v="English"/>
    <s v="USA"/>
    <n v="58000000"/>
    <x v="7"/>
  </r>
  <r>
    <x v="1345"/>
    <n v="135"/>
    <n v="49994804"/>
    <s v="Biography"/>
    <s v="Drama"/>
    <s v="History"/>
    <s v="Musical"/>
    <m/>
    <m/>
    <m/>
    <m/>
    <s v="Evita "/>
    <s v="English"/>
    <s v="USA"/>
    <n v="55000000"/>
    <x v="46"/>
  </r>
  <r>
    <x v="1346"/>
    <n v="135"/>
    <n v="4001121"/>
    <s v="Biography"/>
    <s v="Drama"/>
    <s v="Music"/>
    <m/>
    <m/>
    <m/>
    <m/>
    <m/>
    <s v="I'm Not There. "/>
    <s v="English"/>
    <s v="USA"/>
    <n v="20000000"/>
    <x v="14"/>
  </r>
  <r>
    <x v="303"/>
    <n v="135"/>
    <n v="64371181"/>
    <s v="Biography"/>
    <s v="Drama"/>
    <s v="History"/>
    <s v="Sport"/>
    <m/>
    <m/>
    <m/>
    <m/>
    <s v="Miracle "/>
    <s v="English"/>
    <s v="USA"/>
    <n v="28000000"/>
    <x v="20"/>
  </r>
  <r>
    <x v="592"/>
    <n v="137"/>
    <n v="37304950"/>
    <s v="Biography"/>
    <s v="Crime"/>
    <s v="Drama"/>
    <m/>
    <m/>
    <m/>
    <m/>
    <m/>
    <s v="J. Edgar "/>
    <s v="English"/>
    <s v="USA"/>
    <n v="35000000"/>
    <x v="10"/>
  </r>
  <r>
    <x v="1347"/>
    <n v="137"/>
    <n v="115603980"/>
    <s v="Biography"/>
    <s v="Drama"/>
    <s v="Sport"/>
    <s v="War"/>
    <m/>
    <m/>
    <m/>
    <m/>
    <s v="Unbroken "/>
    <s v="English"/>
    <s v="USA"/>
    <n v="65000000"/>
    <x v="5"/>
  </r>
  <r>
    <x v="1348"/>
    <n v="139"/>
    <n v="30513940"/>
    <s v="Biography"/>
    <s v="Drama"/>
    <s v="Music"/>
    <m/>
    <m/>
    <m/>
    <m/>
    <m/>
    <s v="Get on Up "/>
    <s v="English"/>
    <s v="USA"/>
    <n v="30000000"/>
    <x v="24"/>
  </r>
  <r>
    <x v="1349"/>
    <n v="139"/>
    <n v="2474000"/>
    <s v="Biography"/>
    <s v="Drama"/>
    <s v="History"/>
    <s v="Romance"/>
    <m/>
    <m/>
    <m/>
    <m/>
    <s v="Jefferson in Paris "/>
    <s v="English"/>
    <s v="France"/>
    <n v="14000000"/>
    <x v="50"/>
  </r>
  <r>
    <x v="1350"/>
    <n v="140"/>
    <n v="24276500"/>
    <s v="Biography"/>
    <s v="Crime"/>
    <s v="Drama"/>
    <m/>
    <m/>
    <m/>
    <m/>
    <m/>
    <s v="Hoffa "/>
    <s v="English"/>
    <s v="USA"/>
    <n v="35000000"/>
    <x v="10"/>
  </r>
  <r>
    <x v="717"/>
    <n v="140"/>
    <n v="97030725"/>
    <s v="Biography"/>
    <s v="Crime"/>
    <s v="Drama"/>
    <s v="History"/>
    <s v="Romance"/>
    <m/>
    <m/>
    <m/>
    <s v="Public Enemies "/>
    <s v="English"/>
    <s v="USA"/>
    <n v="100000000"/>
    <x v="14"/>
  </r>
  <r>
    <x v="1351"/>
    <n v="101"/>
    <m/>
    <s v="Comedy"/>
    <m/>
    <m/>
    <m/>
    <m/>
    <m/>
    <m/>
    <m/>
    <s v="Outside Bet "/>
    <s v="English"/>
    <s v="UK"/>
    <n v="7500000"/>
    <x v="47"/>
  </r>
  <r>
    <x v="912"/>
    <n v="140"/>
    <n v="35183792"/>
    <s v="Biography"/>
    <s v="Drama"/>
    <s v="Music"/>
    <s v="Musical"/>
    <m/>
    <m/>
    <m/>
    <m/>
    <s v="The Doors "/>
    <s v="English"/>
    <s v="USA"/>
    <n v="38000000"/>
    <x v="5"/>
  </r>
  <r>
    <x v="525"/>
    <n v="141"/>
    <n v="164435221"/>
    <s v="Biography"/>
    <s v="Crime"/>
    <s v="Drama"/>
    <m/>
    <m/>
    <m/>
    <m/>
    <m/>
    <s v="Catch Me If You Can "/>
    <s v="English"/>
    <s v="USA"/>
    <n v="52000000"/>
    <x v="58"/>
  </r>
  <r>
    <x v="1287"/>
    <n v="141"/>
    <n v="8324748"/>
    <s v="Biography"/>
    <s v="Drama"/>
    <s v="History"/>
    <m/>
    <m/>
    <m/>
    <m/>
    <m/>
    <s v="Mandela: Long Walk to Freedom "/>
    <s v="English"/>
    <s v="UK"/>
    <n v="35000000"/>
    <x v="23"/>
  </r>
  <r>
    <x v="1352"/>
    <n v="141"/>
    <n v="6173485"/>
    <s v="Biography"/>
    <s v="Drama"/>
    <m/>
    <m/>
    <m/>
    <m/>
    <m/>
    <m/>
    <s v="Nowhere in Africa "/>
    <s v="English"/>
    <s v="Germany"/>
    <n v="7000000"/>
    <x v="28"/>
  </r>
  <r>
    <x v="762"/>
    <n v="144"/>
    <n v="61644321"/>
    <s v="Biography"/>
    <s v="Drama"/>
    <s v="Sport"/>
    <m/>
    <m/>
    <m/>
    <m/>
    <m/>
    <s v="Cinderella Man "/>
    <s v="English"/>
    <s v="USA"/>
    <n v="88000000"/>
    <x v="58"/>
  </r>
  <r>
    <x v="912"/>
    <n v="145"/>
    <n v="70001698"/>
    <s v="Biography"/>
    <s v="Drama"/>
    <s v="War"/>
    <m/>
    <m/>
    <m/>
    <m/>
    <m/>
    <s v="Born on the Fourth of July "/>
    <s v="English"/>
    <s v="USA"/>
    <n v="14000000"/>
    <x v="5"/>
  </r>
  <r>
    <x v="1159"/>
    <n v="146"/>
    <n v="46836394"/>
    <s v="Biography"/>
    <s v="Crime"/>
    <s v="Drama"/>
    <m/>
    <m/>
    <m/>
    <m/>
    <m/>
    <s v="Goodfellas "/>
    <s v="English"/>
    <s v="USA"/>
    <n v="25000000"/>
    <x v="22"/>
  </r>
  <r>
    <x v="1353"/>
    <n v="146"/>
    <n v="50668906"/>
    <s v="Biography"/>
    <s v="Drama"/>
    <s v="Sport"/>
    <m/>
    <m/>
    <m/>
    <m/>
    <m/>
    <s v="The Hurricane "/>
    <s v="English"/>
    <s v="USA"/>
    <n v="38000000"/>
    <x v="16"/>
  </r>
  <r>
    <x v="1286"/>
    <n v="147"/>
    <n v="5899797"/>
    <s v="Biography"/>
    <s v="Drama"/>
    <s v="History"/>
    <m/>
    <m/>
    <m/>
    <m/>
    <m/>
    <s v="Cry Freedom "/>
    <s v="English"/>
    <s v="UK"/>
    <n v="29000000"/>
    <x v="20"/>
  </r>
  <r>
    <x v="706"/>
    <n v="147"/>
    <n v="41954997"/>
    <s v="Biography"/>
    <s v="Crime"/>
    <s v="Drama"/>
    <m/>
    <m/>
    <m/>
    <m/>
    <m/>
    <s v="Donnie Brasco "/>
    <s v="English"/>
    <s v="USA"/>
    <n v="35000000"/>
    <x v="2"/>
  </r>
  <r>
    <x v="525"/>
    <n v="150"/>
    <n v="182204440"/>
    <s v="Biography"/>
    <s v="Drama"/>
    <s v="History"/>
    <s v="War"/>
    <m/>
    <m/>
    <m/>
    <m/>
    <s v="Lincoln "/>
    <s v="English"/>
    <s v="USA"/>
    <n v="65000000"/>
    <x v="18"/>
  </r>
  <r>
    <x v="1354"/>
    <n v="150"/>
    <n v="3958500"/>
    <s v="Biography"/>
    <s v="Drama"/>
    <s v="History"/>
    <m/>
    <m/>
    <m/>
    <m/>
    <m/>
    <s v="Mr. Turner "/>
    <s v="English"/>
    <s v="UK"/>
    <n v="8200000"/>
    <x v="4"/>
  </r>
  <r>
    <x v="845"/>
    <n v="150"/>
    <n v="12712093"/>
    <s v="Biography"/>
    <s v="Drama"/>
    <s v="History"/>
    <s v="Romance"/>
    <m/>
    <m/>
    <m/>
    <m/>
    <s v="The New World "/>
    <s v="English"/>
    <s v="USA"/>
    <n v="30000000"/>
    <x v="6"/>
  </r>
  <r>
    <x v="107"/>
    <n v="150"/>
    <n v="32519322"/>
    <s v="Biography"/>
    <s v="Drama"/>
    <s v="War"/>
    <m/>
    <m/>
    <m/>
    <m/>
    <m/>
    <s v="The Pianist "/>
    <s v="English"/>
    <s v="France"/>
    <n v="35000000"/>
    <x v="17"/>
  </r>
  <r>
    <x v="715"/>
    <n v="153"/>
    <n v="119518352"/>
    <s v="Biography"/>
    <s v="Drama"/>
    <s v="Music"/>
    <s v="Romance"/>
    <m/>
    <m/>
    <m/>
    <m/>
    <s v="Walk the Line "/>
    <s v="English"/>
    <s v="USA"/>
    <n v="28000000"/>
    <x v="13"/>
  </r>
  <r>
    <x v="1354"/>
    <n v="154"/>
    <n v="6201757"/>
    <s v="Biography"/>
    <s v="Comedy"/>
    <s v="Drama"/>
    <s v="History"/>
    <s v="Music"/>
    <s v="Musical"/>
    <m/>
    <m/>
    <s v="Topsy-Turvy "/>
    <s v="English"/>
    <s v="UK"/>
    <n v="10000000"/>
    <x v="18"/>
  </r>
  <r>
    <x v="717"/>
    <n v="157"/>
    <n v="28965197"/>
    <s v="Biography"/>
    <s v="Drama"/>
    <s v="Thriller"/>
    <m/>
    <m/>
    <m/>
    <m/>
    <m/>
    <s v="The Insider "/>
    <s v="English"/>
    <s v="USA"/>
    <n v="68000000"/>
    <x v="13"/>
  </r>
  <r>
    <x v="1355"/>
    <n v="160"/>
    <n v="3904982"/>
    <s v="Biography"/>
    <s v="Crime"/>
    <s v="Drama"/>
    <s v="History"/>
    <s v="Western"/>
    <m/>
    <m/>
    <m/>
    <s v="The Assassination of Jesse James by the Coward Robert Ford "/>
    <s v="English"/>
    <s v="USA"/>
    <n v="30000000"/>
    <x v="20"/>
  </r>
  <r>
    <x v="1356"/>
    <n v="161"/>
    <n v="87100000"/>
    <s v="Biography"/>
    <s v="Drama"/>
    <s v="Romance"/>
    <m/>
    <m/>
    <m/>
    <m/>
    <m/>
    <s v="Out of Africa "/>
    <s v="English"/>
    <s v="USA"/>
    <n v="31000000"/>
    <x v="5"/>
  </r>
  <r>
    <x v="717"/>
    <n v="165"/>
    <n v="58183966"/>
    <s v="Biography"/>
    <s v="Drama"/>
    <s v="Sport"/>
    <m/>
    <m/>
    <m/>
    <m/>
    <m/>
    <s v="Ali "/>
    <s v="English"/>
    <s v="USA"/>
    <n v="107000000"/>
    <x v="4"/>
  </r>
  <r>
    <x v="1357"/>
    <n v="101"/>
    <n v="244465"/>
    <s v="Drama"/>
    <s v="Romance"/>
    <m/>
    <m/>
    <m/>
    <m/>
    <m/>
    <m/>
    <s v="The Chambermaid on the Titanic "/>
    <s v="French"/>
    <s v="France"/>
    <m/>
    <x v="4"/>
  </r>
  <r>
    <x v="553"/>
    <n v="167"/>
    <n v="161029270"/>
    <s v="Biography"/>
    <s v="Crime"/>
    <s v="Drama"/>
    <s v="History"/>
    <s v="Music"/>
    <m/>
    <m/>
    <m/>
    <s v="Straight Outta Compton "/>
    <s v="English"/>
    <s v="USA"/>
    <n v="28000000"/>
    <x v="13"/>
  </r>
  <r>
    <x v="1358"/>
    <n v="170"/>
    <n v="59696176"/>
    <s v="Biography"/>
    <s v="Drama"/>
    <s v="History"/>
    <m/>
    <m/>
    <m/>
    <m/>
    <m/>
    <s v="Son of God "/>
    <s v="English"/>
    <s v="USA"/>
    <n v="22000000"/>
    <x v="39"/>
  </r>
  <r>
    <x v="1159"/>
    <n v="170"/>
    <n v="102608827"/>
    <s v="Biography"/>
    <s v="Drama"/>
    <m/>
    <m/>
    <m/>
    <m/>
    <m/>
    <m/>
    <s v="The Aviator "/>
    <s v="English"/>
    <s v="USA"/>
    <n v="110000000"/>
    <x v="20"/>
  </r>
  <r>
    <x v="1359"/>
    <n v="101"/>
    <m/>
    <s v="Drama"/>
    <m/>
    <m/>
    <m/>
    <m/>
    <m/>
    <m/>
    <m/>
    <s v="The Dog Lover "/>
    <s v="English"/>
    <s v="USA"/>
    <n v="2000000"/>
    <x v="47"/>
  </r>
  <r>
    <x v="1174"/>
    <n v="174"/>
    <n v="163214286"/>
    <s v="Biography"/>
    <s v="Drama"/>
    <s v="Family"/>
    <s v="Musical"/>
    <s v="Romance"/>
    <m/>
    <m/>
    <m/>
    <s v="The Sound of Music "/>
    <s v="English"/>
    <s v="USA"/>
    <n v="8200000"/>
    <x v="58"/>
  </r>
  <r>
    <x v="1260"/>
    <n v="101"/>
    <m/>
    <s v="Drama"/>
    <m/>
    <m/>
    <m/>
    <m/>
    <m/>
    <m/>
    <m/>
    <s v="The Face of an Angel "/>
    <s v="English"/>
    <s v="UK"/>
    <m/>
    <x v="33"/>
  </r>
  <r>
    <x v="790"/>
    <n v="176"/>
    <n v="130127620"/>
    <s v="Biography"/>
    <s v="Crime"/>
    <s v="Drama"/>
    <m/>
    <m/>
    <m/>
    <m/>
    <m/>
    <s v="American Gangster "/>
    <s v="English"/>
    <s v="USA"/>
    <n v="100000000"/>
    <x v="2"/>
  </r>
  <r>
    <x v="1360"/>
    <n v="101"/>
    <n v="2408553"/>
    <s v="Documentary"/>
    <s v="War"/>
    <m/>
    <m/>
    <m/>
    <m/>
    <m/>
    <m/>
    <s v="The Gatekeepers "/>
    <s v="Hebrew"/>
    <s v="Israel"/>
    <m/>
    <x v="16"/>
  </r>
  <r>
    <x v="872"/>
    <n v="178"/>
    <n v="75600000"/>
    <s v="Biography"/>
    <s v="Drama"/>
    <s v="History"/>
    <s v="War"/>
    <m/>
    <m/>
    <m/>
    <m/>
    <s v="Braveheart "/>
    <s v="English"/>
    <s v="USA"/>
    <n v="72000000"/>
    <x v="15"/>
  </r>
  <r>
    <x v="1361"/>
    <n v="101"/>
    <m/>
    <s v="Drama"/>
    <s v="Horror"/>
    <s v="Mystery"/>
    <s v="Thriller"/>
    <m/>
    <m/>
    <m/>
    <m/>
    <s v="The Haunting in Connecticut 2: Ghosts of Georgia "/>
    <s v="English"/>
    <s v="USA"/>
    <n v="9000000"/>
    <x v="35"/>
  </r>
  <r>
    <x v="1159"/>
    <n v="178"/>
    <n v="42438300"/>
    <s v="Biography"/>
    <s v="Crime"/>
    <s v="Drama"/>
    <m/>
    <m/>
    <m/>
    <m/>
    <m/>
    <s v="Casino "/>
    <s v="English"/>
    <s v="USA"/>
    <n v="52000000"/>
    <x v="7"/>
  </r>
  <r>
    <x v="1362"/>
    <n v="178"/>
    <n v="5501940"/>
    <s v="Biography"/>
    <s v="Drama"/>
    <s v="History"/>
    <s v="War"/>
    <m/>
    <m/>
    <m/>
    <m/>
    <s v="Downfall "/>
    <s v="German"/>
    <s v="Germany"/>
    <n v="13500000"/>
    <x v="0"/>
  </r>
  <r>
    <x v="719"/>
    <n v="178"/>
    <n v="75305995"/>
    <s v="Biography"/>
    <s v="Drama"/>
    <s v="Music"/>
    <m/>
    <m/>
    <m/>
    <m/>
    <m/>
    <s v="Ray "/>
    <s v="English"/>
    <s v="USA"/>
    <n v="40000000"/>
    <x v="28"/>
  </r>
  <r>
    <x v="1363"/>
    <n v="101"/>
    <m/>
    <s v="Crime"/>
    <s v="Drama"/>
    <m/>
    <m/>
    <m/>
    <m/>
    <m/>
    <m/>
    <s v="The King of Najayo "/>
    <s v="Spanish"/>
    <s v="Dominican Republic"/>
    <n v="500000"/>
    <x v="24"/>
  </r>
  <r>
    <x v="1299"/>
    <n v="180"/>
    <n v="51600000"/>
    <s v="Biography"/>
    <s v="Drama"/>
    <s v="History"/>
    <s v="Music"/>
    <m/>
    <m/>
    <m/>
    <m/>
    <s v="Amadeus "/>
    <s v="English"/>
    <s v="USA"/>
    <n v="18000000"/>
    <x v="0"/>
  </r>
  <r>
    <x v="1364"/>
    <n v="101"/>
    <m/>
    <s v="Drama"/>
    <s v="Film-Noir"/>
    <m/>
    <m/>
    <m/>
    <m/>
    <m/>
    <m/>
    <s v="The Lost Weekend "/>
    <s v="English"/>
    <s v="USA"/>
    <n v="1250000"/>
    <x v="58"/>
  </r>
  <r>
    <x v="525"/>
    <n v="185"/>
    <n v="96067179"/>
    <s v="Biography"/>
    <s v="Drama"/>
    <s v="History"/>
    <m/>
    <m/>
    <m/>
    <m/>
    <m/>
    <s v="Schindler's List "/>
    <s v="English"/>
    <s v="USA"/>
    <n v="22000000"/>
    <x v="71"/>
  </r>
  <r>
    <x v="904"/>
    <n v="202"/>
    <n v="48169908"/>
    <s v="Biography"/>
    <s v="Drama"/>
    <s v="History"/>
    <s v="Romance"/>
    <m/>
    <m/>
    <m/>
    <m/>
    <s v="Malcolm X "/>
    <s v="English"/>
    <s v="USA"/>
    <n v="33000000"/>
    <x v="28"/>
  </r>
  <r>
    <x v="912"/>
    <n v="212"/>
    <n v="13560960"/>
    <s v="Biography"/>
    <s v="Drama"/>
    <s v="History"/>
    <m/>
    <m/>
    <m/>
    <m/>
    <m/>
    <s v="Nixon "/>
    <s v="English"/>
    <s v="USA"/>
    <n v="50000000"/>
    <x v="23"/>
  </r>
  <r>
    <x v="1365"/>
    <n v="101"/>
    <m/>
    <s v="Adventure"/>
    <s v="Drama"/>
    <s v="Romance"/>
    <m/>
    <m/>
    <m/>
    <m/>
    <m/>
    <s v="The Prisoner of Zenda "/>
    <s v="English"/>
    <s v="USA"/>
    <m/>
    <x v="2"/>
  </r>
  <r>
    <x v="1366"/>
    <n v="219"/>
    <n v="43984230"/>
    <s v="Biography"/>
    <s v="Drama"/>
    <s v="History"/>
    <m/>
    <m/>
    <m/>
    <m/>
    <m/>
    <s v="The Last Emperor "/>
    <s v="English"/>
    <s v="China"/>
    <n v="23000000"/>
    <x v="2"/>
  </r>
  <r>
    <x v="1367"/>
    <n v="225"/>
    <n v="8000000"/>
    <s v="Biography"/>
    <s v="Drama"/>
    <s v="History"/>
    <m/>
    <m/>
    <m/>
    <m/>
    <m/>
    <s v="The Greatest Story Ever Told "/>
    <s v="English"/>
    <s v="USA"/>
    <n v="20000000"/>
    <x v="10"/>
  </r>
  <r>
    <x v="1159"/>
    <n v="240"/>
    <n v="116866727"/>
    <s v="Biography"/>
    <s v="Comedy"/>
    <s v="Crime"/>
    <s v="Drama"/>
    <m/>
    <m/>
    <m/>
    <m/>
    <s v="The Wolf of Wall Street "/>
    <s v="English"/>
    <s v="USA"/>
    <n v="100000000"/>
    <x v="7"/>
  </r>
  <r>
    <x v="1368"/>
    <n v="101"/>
    <n v="29062561"/>
    <s v="Crime"/>
    <s v="Thriller"/>
    <m/>
    <m/>
    <m/>
    <m/>
    <m/>
    <m/>
    <s v="The Stepfather "/>
    <s v="English"/>
    <s v="USA"/>
    <m/>
    <x v="39"/>
  </r>
  <r>
    <x v="1369"/>
    <n v="251"/>
    <n v="57750000"/>
    <s v="Biography"/>
    <s v="Drama"/>
    <s v="History"/>
    <s v="Romance"/>
    <m/>
    <m/>
    <m/>
    <m/>
    <s v="Cleopatra "/>
    <s v="English"/>
    <s v="UK"/>
    <n v="31115000"/>
    <x v="14"/>
  </r>
  <r>
    <x v="1370"/>
    <n v="34"/>
    <n v="333658"/>
    <s v="Comedy"/>
    <s v="Family"/>
    <s v="Musical"/>
    <s v="Romance"/>
    <s v="Short"/>
    <m/>
    <m/>
    <m/>
    <s v="Marilyn Hotchkiss' Ballroom Dancing and Charm School "/>
    <s v="English"/>
    <s v="USA"/>
    <n v="34000"/>
    <x v="23"/>
  </r>
  <r>
    <x v="529"/>
    <n v="37"/>
    <n v="5923044"/>
    <s v="Comedy"/>
    <s v="Fantasy"/>
    <s v="Horror"/>
    <s v="Thriller"/>
    <m/>
    <m/>
    <m/>
    <m/>
    <s v="Evil Dead II "/>
    <s v="English"/>
    <s v="USA"/>
    <n v="3600000"/>
    <x v="2"/>
  </r>
  <r>
    <x v="199"/>
    <n v="68"/>
    <n v="53868030"/>
    <s v="Comedy"/>
    <s v="Crime"/>
    <m/>
    <m/>
    <m/>
    <m/>
    <m/>
    <m/>
    <s v="Austin Powers: International Man of Mystery "/>
    <s v="English"/>
    <s v="USA"/>
    <n v="17000000"/>
    <x v="14"/>
  </r>
  <r>
    <x v="1371"/>
    <n v="73"/>
    <n v="39659"/>
    <s v="Comedy"/>
    <s v="Horror"/>
    <s v="Musical"/>
    <m/>
    <m/>
    <m/>
    <m/>
    <m/>
    <s v="Dracula: Pages from a Virgin's Diary "/>
    <s v="English"/>
    <s v="Canada"/>
    <n v="1600000"/>
    <x v="14"/>
  </r>
  <r>
    <x v="1372"/>
    <n v="74"/>
    <n v="104354205"/>
    <s v="Comedy"/>
    <s v="Romance"/>
    <m/>
    <m/>
    <m/>
    <m/>
    <m/>
    <m/>
    <s v="American Wedding "/>
    <s v="English"/>
    <s v="USA"/>
    <n v="55000000"/>
    <x v="46"/>
  </r>
  <r>
    <x v="106"/>
    <n v="74"/>
    <n v="7262288"/>
    <s v="Comedy"/>
    <s v="Crime"/>
    <s v="Thriller"/>
    <m/>
    <m/>
    <m/>
    <m/>
    <m/>
    <s v="Big Trouble "/>
    <s v="English"/>
    <s v="USA"/>
    <n v="40000000"/>
    <x v="26"/>
  </r>
  <r>
    <x v="517"/>
    <n v="75"/>
    <n v="32230907"/>
    <s v="Comedy"/>
    <s v="Documentary"/>
    <m/>
    <m/>
    <m/>
    <m/>
    <m/>
    <m/>
    <s v="Kevin Hart: Let Me Explain "/>
    <s v="English"/>
    <s v="USA"/>
    <n v="2500000"/>
    <x v="6"/>
  </r>
  <r>
    <x v="672"/>
    <n v="75"/>
    <n v="57651794"/>
    <s v="Comedy"/>
    <s v="Romance"/>
    <s v="Sport"/>
    <m/>
    <m/>
    <m/>
    <m/>
    <m/>
    <s v="The Benchwarmers "/>
    <s v="English"/>
    <s v="USA"/>
    <n v="33000000"/>
    <x v="39"/>
  </r>
  <r>
    <x v="1373"/>
    <n v="76"/>
    <n v="212285"/>
    <s v="Comedy"/>
    <s v="Romance"/>
    <m/>
    <m/>
    <m/>
    <m/>
    <m/>
    <m/>
    <s v="Love and Other Catastrophes "/>
    <s v="English"/>
    <s v="Australia"/>
    <n v="250000"/>
    <x v="55"/>
  </r>
  <r>
    <x v="1374"/>
    <n v="77"/>
    <n v="9694105"/>
    <s v="Comedy"/>
    <s v="Family"/>
    <s v="Romance"/>
    <m/>
    <m/>
    <m/>
    <m/>
    <m/>
    <s v="Dudley Do-Right "/>
    <s v="English"/>
    <s v="USA"/>
    <n v="22000000"/>
    <x v="48"/>
  </r>
  <r>
    <x v="1284"/>
    <n v="78"/>
    <n v="72217000"/>
    <s v="Comedy"/>
    <m/>
    <m/>
    <m/>
    <m/>
    <m/>
    <m/>
    <m/>
    <s v="Ace Ventura: Pet Detective "/>
    <s v="English"/>
    <s v="USA"/>
    <n v="12000000"/>
    <x v="24"/>
  </r>
  <r>
    <x v="1032"/>
    <n v="78"/>
    <n v="2882062"/>
    <s v="Comedy"/>
    <s v="Drama"/>
    <s v="Romance"/>
    <m/>
    <m/>
    <m/>
    <m/>
    <m/>
    <s v="Tadpole "/>
    <s v="English"/>
    <s v="USA"/>
    <n v="150000"/>
    <x v="46"/>
  </r>
  <r>
    <x v="1375"/>
    <n v="79"/>
    <n v="4350774"/>
    <s v="Comedy"/>
    <m/>
    <m/>
    <m/>
    <m/>
    <m/>
    <m/>
    <m/>
    <s v="PCU "/>
    <s v="English"/>
    <s v="USA"/>
    <n v="8000000"/>
    <x v="26"/>
  </r>
  <r>
    <x v="1376"/>
    <n v="79"/>
    <n v="279282"/>
    <s v="Comedy"/>
    <s v="Drama"/>
    <s v="Romance"/>
    <m/>
    <m/>
    <m/>
    <m/>
    <m/>
    <s v="The Battle of Shaker Heights "/>
    <s v="English"/>
    <s v="USA"/>
    <n v="1000000"/>
    <x v="12"/>
  </r>
  <r>
    <x v="1377"/>
    <n v="80"/>
    <n v="194568"/>
    <s v="Comedy"/>
    <s v="Romance"/>
    <m/>
    <m/>
    <m/>
    <m/>
    <m/>
    <m/>
    <s v="I Want Someone to Eat Cheese With "/>
    <s v="English"/>
    <s v="USA"/>
    <n v="1500000"/>
    <x v="3"/>
  </r>
  <r>
    <x v="1378"/>
    <n v="80"/>
    <n v="1646664"/>
    <s v="Comedy"/>
    <s v="Music"/>
    <m/>
    <m/>
    <m/>
    <m/>
    <m/>
    <m/>
    <s v="Marci X "/>
    <s v="English"/>
    <s v="USA"/>
    <n v="20000000"/>
    <x v="60"/>
  </r>
  <r>
    <x v="1379"/>
    <n v="80"/>
    <n v="2360184"/>
    <s v="Comedy"/>
    <s v="Drama"/>
    <m/>
    <m/>
    <m/>
    <m/>
    <m/>
    <m/>
    <s v="Pieces of April "/>
    <s v="English"/>
    <s v="USA"/>
    <n v="300000"/>
    <x v="23"/>
  </r>
  <r>
    <x v="1380"/>
    <n v="80"/>
    <n v="40363530"/>
    <s v="Comedy"/>
    <s v="Family"/>
    <m/>
    <m/>
    <m/>
    <m/>
    <m/>
    <m/>
    <s v="The Master of Disguise "/>
    <s v="English"/>
    <s v="USA"/>
    <n v="16000000"/>
    <x v="51"/>
  </r>
  <r>
    <x v="1081"/>
    <n v="81"/>
    <n v="22245861"/>
    <s v="Comedy"/>
    <s v="Drama"/>
    <m/>
    <m/>
    <m/>
    <m/>
    <m/>
    <m/>
    <s v="Adaptation. "/>
    <s v="English"/>
    <s v="USA"/>
    <n v="19000000"/>
    <x v="28"/>
  </r>
  <r>
    <x v="383"/>
    <n v="81"/>
    <n v="66950483"/>
    <s v="Comedy"/>
    <s v="Family"/>
    <m/>
    <m/>
    <m/>
    <m/>
    <m/>
    <m/>
    <s v="Alexander and the Terrible, Horrible, No Good, Very Bad Day "/>
    <s v="English"/>
    <s v="USA"/>
    <n v="28000000"/>
    <x v="3"/>
  </r>
  <r>
    <x v="1381"/>
    <n v="81"/>
    <n v="59992760"/>
    <s v="Comedy"/>
    <m/>
    <m/>
    <m/>
    <m/>
    <m/>
    <m/>
    <m/>
    <s v="Brüno "/>
    <s v="English"/>
    <s v="USA"/>
    <n v="42000000"/>
    <x v="27"/>
  </r>
  <r>
    <x v="1382"/>
    <n v="81"/>
    <n v="5228617"/>
    <s v="Comedy"/>
    <m/>
    <m/>
    <m/>
    <m/>
    <m/>
    <m/>
    <m/>
    <s v="Hollywood Shuffle "/>
    <s v="English"/>
    <s v="USA"/>
    <n v="100000"/>
    <x v="14"/>
  </r>
  <r>
    <x v="1383"/>
    <n v="81"/>
    <n v="11835"/>
    <s v="Comedy"/>
    <s v="Drama"/>
    <s v="Romance"/>
    <m/>
    <m/>
    <m/>
    <m/>
    <m/>
    <s v="Of Horses and Men "/>
    <s v="Icelandic"/>
    <s v="Iceland"/>
    <n v="10000000"/>
    <x v="24"/>
  </r>
  <r>
    <x v="1384"/>
    <n v="81"/>
    <n v="6982680"/>
    <s v="Comedy"/>
    <s v="Crime"/>
    <m/>
    <m/>
    <m/>
    <m/>
    <m/>
    <m/>
    <s v="Screwed "/>
    <s v="English"/>
    <s v="USA"/>
    <n v="10000000"/>
    <x v="50"/>
  </r>
  <r>
    <x v="1385"/>
    <n v="81"/>
    <n v="6387"/>
    <s v="Comedy"/>
    <s v="Drama"/>
    <s v="Sci-Fi"/>
    <m/>
    <m/>
    <m/>
    <m/>
    <m/>
    <s v="Special "/>
    <s v="English"/>
    <s v="USA"/>
    <n v="1000000"/>
    <x v="24"/>
  </r>
  <r>
    <x v="1386"/>
    <n v="81"/>
    <n v="30628981"/>
    <s v="Comedy"/>
    <s v="Romance"/>
    <m/>
    <m/>
    <m/>
    <m/>
    <m/>
    <m/>
    <s v="Superstar "/>
    <s v="English"/>
    <s v="USA"/>
    <n v="14000000"/>
    <x v="65"/>
  </r>
  <r>
    <x v="1387"/>
    <n v="81"/>
    <n v="3000000"/>
    <s v="Comedy"/>
    <s v="Musical"/>
    <s v="Romance"/>
    <m/>
    <m/>
    <m/>
    <m/>
    <m/>
    <s v="Top Hat "/>
    <s v="English"/>
    <s v="USA"/>
    <n v="609000"/>
    <x v="2"/>
  </r>
  <r>
    <x v="1388"/>
    <n v="82"/>
    <n v="9821335"/>
    <s v="Comedy"/>
    <m/>
    <m/>
    <m/>
    <m/>
    <m/>
    <m/>
    <m/>
    <s v="3 Strikes "/>
    <s v="English"/>
    <s v="USA"/>
    <n v="6000000"/>
    <x v="43"/>
  </r>
  <r>
    <x v="1389"/>
    <n v="82"/>
    <n v="30324946"/>
    <s v="Comedy"/>
    <s v="Music"/>
    <s v="Romance"/>
    <m/>
    <m/>
    <m/>
    <m/>
    <m/>
    <s v="A Night at the Roxbury "/>
    <s v="English"/>
    <s v="USA"/>
    <n v="17000000"/>
    <x v="3"/>
  </r>
  <r>
    <x v="1381"/>
    <n v="82"/>
    <n v="128505958"/>
    <s v="Comedy"/>
    <m/>
    <m/>
    <m/>
    <m/>
    <m/>
    <m/>
    <m/>
    <s v="Borat: Cultural Learnings of America for Make Benefit Glorious Nation of Kazakhstan "/>
    <s v="English"/>
    <s v="USA"/>
    <n v="18000000"/>
    <x v="9"/>
  </r>
  <r>
    <x v="115"/>
    <n v="82"/>
    <n v="9975684"/>
    <s v="Comedy"/>
    <m/>
    <m/>
    <m/>
    <m/>
    <m/>
    <m/>
    <m/>
    <s v="Dirty Work "/>
    <s v="English"/>
    <s v="Canada"/>
    <n v="13000000"/>
    <x v="55"/>
  </r>
  <r>
    <x v="1390"/>
    <n v="82"/>
    <n v="17278980"/>
    <s v="Comedy"/>
    <s v="Crime"/>
    <m/>
    <m/>
    <m/>
    <m/>
    <m/>
    <m/>
    <s v="Half Baked "/>
    <s v="English"/>
    <s v="USA"/>
    <n v="8000000"/>
    <x v="6"/>
  </r>
  <r>
    <x v="353"/>
    <n v="102"/>
    <n v="42640890"/>
    <s v="Comedy"/>
    <s v="Romance"/>
    <m/>
    <m/>
    <m/>
    <m/>
    <m/>
    <m/>
    <s v="Because I Said So "/>
    <s v="English"/>
    <s v="USA"/>
    <m/>
    <x v="39"/>
  </r>
  <r>
    <x v="594"/>
    <n v="82"/>
    <n v="30084"/>
    <s v="Comedy"/>
    <s v="Drama"/>
    <m/>
    <m/>
    <m/>
    <m/>
    <m/>
    <m/>
    <s v="Happy Christmas "/>
    <s v="English"/>
    <s v="USA"/>
    <n v="70000"/>
    <x v="39"/>
  </r>
  <r>
    <x v="1391"/>
    <n v="102"/>
    <n v="199652"/>
    <s v="Action"/>
    <s v="Adventure"/>
    <s v="Western"/>
    <m/>
    <m/>
    <m/>
    <m/>
    <m/>
    <s v="Blackthorn "/>
    <s v="English"/>
    <s v="Spain"/>
    <m/>
    <x v="10"/>
  </r>
  <r>
    <x v="1392"/>
    <n v="82"/>
    <n v="98017"/>
    <s v="Comedy"/>
    <s v="Fantasy"/>
    <s v="Horror"/>
    <m/>
    <m/>
    <m/>
    <m/>
    <m/>
    <s v="Rubber "/>
    <s v="English"/>
    <s v="France"/>
    <n v="500000"/>
    <x v="27"/>
  </r>
  <r>
    <x v="1300"/>
    <n v="82"/>
    <n v="49968653"/>
    <s v="Comedy"/>
    <s v="Romance"/>
    <m/>
    <m/>
    <m/>
    <m/>
    <m/>
    <m/>
    <s v="Serendipity "/>
    <s v="English"/>
    <s v="USA"/>
    <n v="28000000"/>
    <x v="24"/>
  </r>
  <r>
    <x v="1393"/>
    <n v="82"/>
    <n v="40557"/>
    <s v="Comedy"/>
    <m/>
    <m/>
    <m/>
    <m/>
    <m/>
    <m/>
    <m/>
    <s v="The FP "/>
    <s v="English"/>
    <s v="USA"/>
    <n v="60000"/>
    <x v="39"/>
  </r>
  <r>
    <x v="1394"/>
    <n v="102"/>
    <m/>
    <s v="Biography"/>
    <s v="Drama"/>
    <s v="Music"/>
    <m/>
    <m/>
    <m/>
    <m/>
    <m/>
    <s v="Day One "/>
    <s v="English"/>
    <s v="USA"/>
    <n v="3400000"/>
    <x v="10"/>
  </r>
  <r>
    <x v="1018"/>
    <n v="82"/>
    <n v="36658108"/>
    <s v="Comedy"/>
    <m/>
    <m/>
    <m/>
    <m/>
    <m/>
    <m/>
    <m/>
    <s v="Vampires Suck "/>
    <s v="English"/>
    <s v="USA"/>
    <n v="20000000"/>
    <x v="21"/>
  </r>
  <r>
    <x v="1395"/>
    <n v="82"/>
    <n v="4142507"/>
    <s v="Comedy"/>
    <s v="Romance"/>
    <m/>
    <m/>
    <m/>
    <m/>
    <m/>
    <m/>
    <s v="Whipped "/>
    <s v="English"/>
    <s v="USA"/>
    <n v="3000000"/>
    <x v="45"/>
  </r>
  <r>
    <x v="1396"/>
    <n v="83"/>
    <n v="7001720"/>
    <s v="Comedy"/>
    <s v="Fantasy"/>
    <m/>
    <m/>
    <m/>
    <m/>
    <m/>
    <m/>
    <s v="An American Carol "/>
    <s v="English"/>
    <s v="USA"/>
    <n v="12000000"/>
    <x v="37"/>
  </r>
  <r>
    <x v="1397"/>
    <n v="83"/>
    <n v="22264487"/>
    <s v="Comedy"/>
    <m/>
    <m/>
    <m/>
    <m/>
    <m/>
    <m/>
    <m/>
    <s v="Deuce Bigalow: European Gigolo "/>
    <s v="English"/>
    <s v="USA"/>
    <n v="22000000"/>
    <x v="56"/>
  </r>
  <r>
    <x v="1398"/>
    <n v="102"/>
    <m/>
    <s v="Comedy"/>
    <s v="Crime"/>
    <s v="Drama"/>
    <s v="Thriller"/>
    <m/>
    <m/>
    <m/>
    <m/>
    <s v="Freeway "/>
    <s v="English"/>
    <s v="USA"/>
    <n v="3000000"/>
    <x v="24"/>
  </r>
  <r>
    <x v="979"/>
    <n v="83"/>
    <n v="46729374"/>
    <s v="Comedy"/>
    <s v="Mystery"/>
    <m/>
    <m/>
    <m/>
    <m/>
    <m/>
    <m/>
    <s v="Dude, Where's My Car? "/>
    <s v="English"/>
    <s v="USA"/>
    <n v="13000000"/>
    <x v="41"/>
  </r>
  <r>
    <x v="1399"/>
    <n v="83"/>
    <n v="1521"/>
    <s v="Comedy"/>
    <s v="Horror"/>
    <m/>
    <m/>
    <m/>
    <m/>
    <m/>
    <m/>
    <s v="Eddie: The Sleepwalking Cannibal "/>
    <s v="English"/>
    <s v="Canada"/>
    <n v="1500000"/>
    <x v="50"/>
  </r>
  <r>
    <x v="240"/>
    <n v="83"/>
    <n v="4244155"/>
    <s v="Comedy"/>
    <s v="Drama"/>
    <m/>
    <m/>
    <m/>
    <m/>
    <m/>
    <m/>
    <s v="Jeff, Who Lives at Home "/>
    <s v="English"/>
    <s v="USA"/>
    <n v="10000000"/>
    <x v="26"/>
  </r>
  <r>
    <x v="603"/>
    <n v="83"/>
    <n v="51109400"/>
    <s v="Comedy"/>
    <s v="Crime"/>
    <m/>
    <m/>
    <m/>
    <m/>
    <m/>
    <m/>
    <s v="Naked Gun 33 1/3: The Final Insult "/>
    <s v="English"/>
    <s v="USA"/>
    <n v="30000000"/>
    <x v="55"/>
  </r>
  <r>
    <x v="1400"/>
    <n v="83"/>
    <n v="126247"/>
    <s v="Comedy"/>
    <s v="Crime"/>
    <m/>
    <m/>
    <m/>
    <m/>
    <m/>
    <m/>
    <s v="Police Academy: Mission to Moscow "/>
    <s v="English"/>
    <s v="USA"/>
    <n v="6200000"/>
    <x v="51"/>
  </r>
  <r>
    <x v="341"/>
    <n v="83"/>
    <n v="71277420"/>
    <s v="Comedy"/>
    <m/>
    <m/>
    <m/>
    <m/>
    <m/>
    <m/>
    <m/>
    <s v="Scary Movie 2 "/>
    <s v="English"/>
    <s v="USA"/>
    <n v="45000000"/>
    <x v="1"/>
  </r>
  <r>
    <x v="1401"/>
    <n v="84"/>
    <n v="5895238"/>
    <s v="Comedy"/>
    <s v="Western"/>
    <m/>
    <m/>
    <m/>
    <m/>
    <m/>
    <m/>
    <s v="Casa de mi Padre "/>
    <s v="Spanish"/>
    <s v="USA"/>
    <n v="6000000"/>
    <x v="41"/>
  </r>
  <r>
    <x v="1402"/>
    <n v="84"/>
    <n v="379122"/>
    <s v="Comedy"/>
    <s v="Drama"/>
    <s v="Romance"/>
    <m/>
    <m/>
    <m/>
    <m/>
    <m/>
    <s v="Conversations with Other Women "/>
    <s v="English"/>
    <s v="UK"/>
    <n v="450000"/>
    <x v="23"/>
  </r>
  <r>
    <x v="576"/>
    <n v="102"/>
    <n v="316842"/>
    <s v="Drama"/>
    <s v="Thriller"/>
    <m/>
    <m/>
    <m/>
    <m/>
    <m/>
    <m/>
    <s v="Good Kill "/>
    <s v="English"/>
    <s v="USA"/>
    <m/>
    <x v="55"/>
  </r>
  <r>
    <x v="1403"/>
    <n v="102"/>
    <n v="2507106"/>
    <s v="Drama"/>
    <s v="Music"/>
    <m/>
    <m/>
    <m/>
    <m/>
    <m/>
    <m/>
    <s v="Grace Unplugged "/>
    <s v="English"/>
    <s v="USA"/>
    <m/>
    <x v="12"/>
  </r>
  <r>
    <x v="1404"/>
    <n v="102"/>
    <m/>
    <s v="Comedy"/>
    <s v="Drama"/>
    <s v="Family"/>
    <m/>
    <m/>
    <m/>
    <m/>
    <m/>
    <s v="Growing Up Smith "/>
    <s v="English"/>
    <s v="USA"/>
    <n v="2000000"/>
    <x v="7"/>
  </r>
  <r>
    <x v="458"/>
    <n v="84"/>
    <n v="52850"/>
    <s v="Comedy"/>
    <m/>
    <m/>
    <m/>
    <m/>
    <m/>
    <m/>
    <m/>
    <s v="Finishing the Game: The Search for a New Bruce Lee "/>
    <s v="English"/>
    <s v="USA"/>
    <n v="500000"/>
    <x v="3"/>
  </r>
  <r>
    <x v="1405"/>
    <n v="84"/>
    <n v="6026908"/>
    <s v="Comedy"/>
    <s v="Drama"/>
    <m/>
    <m/>
    <m/>
    <m/>
    <m/>
    <m/>
    <s v="Foolish "/>
    <s v="English"/>
    <s v="USA"/>
    <n v="2000000"/>
    <x v="37"/>
  </r>
  <r>
    <x v="1406"/>
    <n v="84"/>
    <n v="2301777"/>
    <s v="Comedy"/>
    <m/>
    <m/>
    <m/>
    <m/>
    <m/>
    <m/>
    <m/>
    <s v="Hav Plenty "/>
    <s v="English"/>
    <s v="USA"/>
    <n v="650000"/>
    <x v="26"/>
  </r>
  <r>
    <x v="1407"/>
    <n v="84"/>
    <n v="4777007"/>
    <s v="Comedy"/>
    <s v="Fantasy"/>
    <s v="Sci-Fi"/>
    <m/>
    <m/>
    <m/>
    <m/>
    <m/>
    <s v="Just Visiting "/>
    <s v="English"/>
    <s v="France"/>
    <n v="40000000"/>
    <x v="27"/>
  </r>
  <r>
    <x v="1408"/>
    <n v="84"/>
    <n v="173066"/>
    <s v="Comedy"/>
    <s v="Fantasy"/>
    <m/>
    <m/>
    <m/>
    <m/>
    <m/>
    <m/>
    <s v="My Name Is Bruce "/>
    <s v="English"/>
    <s v="USA"/>
    <n v="1500000"/>
    <x v="46"/>
  </r>
  <r>
    <x v="1409"/>
    <n v="84"/>
    <n v="20339754"/>
    <s v="Comedy"/>
    <s v="Crime"/>
    <m/>
    <m/>
    <m/>
    <m/>
    <m/>
    <m/>
    <s v="Reno 911!: Miami "/>
    <s v="English"/>
    <s v="USA"/>
    <n v="10000000"/>
    <x v="19"/>
  </r>
  <r>
    <x v="1396"/>
    <n v="84"/>
    <n v="110000082"/>
    <s v="Comedy"/>
    <m/>
    <m/>
    <m/>
    <m/>
    <m/>
    <m/>
    <m/>
    <s v="Scary Movie 3 "/>
    <s v="English"/>
    <s v="USA"/>
    <n v="48000000"/>
    <x v="41"/>
  </r>
  <r>
    <x v="1410"/>
    <n v="84"/>
    <n v="55762229"/>
    <s v="Comedy"/>
    <s v="Sci-Fi"/>
    <m/>
    <m/>
    <m/>
    <m/>
    <m/>
    <m/>
    <s v="The Animal "/>
    <s v="English"/>
    <s v="USA"/>
    <n v="22000000"/>
    <x v="47"/>
  </r>
  <r>
    <x v="1411"/>
    <n v="102"/>
    <m/>
    <s v="Comedy"/>
    <s v="Drama"/>
    <m/>
    <m/>
    <m/>
    <m/>
    <m/>
    <m/>
    <s v="Irreplaceable "/>
    <s v="French"/>
    <s v="France"/>
    <m/>
    <x v="5"/>
  </r>
  <r>
    <x v="1412"/>
    <n v="84"/>
    <n v="13592872"/>
    <s v="Comedy"/>
    <m/>
    <m/>
    <m/>
    <m/>
    <m/>
    <m/>
    <m/>
    <s v="The Ladies Man "/>
    <s v="English"/>
    <s v="USA"/>
    <n v="11000000"/>
    <x v="52"/>
  </r>
  <r>
    <x v="1413"/>
    <n v="84"/>
    <n v="1950218"/>
    <s v="Comedy"/>
    <s v="Drama"/>
    <m/>
    <m/>
    <m/>
    <m/>
    <m/>
    <m/>
    <s v="Two Girls and a Guy "/>
    <s v="English"/>
    <s v="USA"/>
    <n v="1000000"/>
    <x v="39"/>
  </r>
  <r>
    <x v="678"/>
    <n v="84"/>
    <n v="2892582"/>
    <s v="Comedy"/>
    <m/>
    <m/>
    <m/>
    <m/>
    <m/>
    <m/>
    <m/>
    <s v="Waiting for Guffman "/>
    <s v="English"/>
    <s v="USA"/>
    <n v="4000000"/>
    <x v="16"/>
  </r>
  <r>
    <x v="1414"/>
    <n v="84"/>
    <n v="8026971"/>
    <s v="Comedy"/>
    <s v="Romance"/>
    <m/>
    <m/>
    <m/>
    <m/>
    <m/>
    <m/>
    <s v="Woo "/>
    <s v="English"/>
    <s v="USA"/>
    <n v="13000000"/>
    <x v="48"/>
  </r>
  <r>
    <x v="1415"/>
    <n v="102"/>
    <n v="2981638"/>
    <s v="Drama"/>
    <s v="Mystery"/>
    <s v="Thriller"/>
    <m/>
    <m/>
    <m/>
    <m/>
    <m/>
    <s v="Martha Marcy May Marlene "/>
    <s v="English"/>
    <s v="USA"/>
    <m/>
    <x v="24"/>
  </r>
  <r>
    <x v="1416"/>
    <n v="85"/>
    <n v="66365290"/>
    <s v="Comedy"/>
    <m/>
    <m/>
    <m/>
    <m/>
    <m/>
    <m/>
    <m/>
    <s v="Bowfinger "/>
    <s v="English"/>
    <s v="USA"/>
    <n v="55000000"/>
    <x v="55"/>
  </r>
  <r>
    <x v="1417"/>
    <n v="85"/>
    <n v="2199853"/>
    <s v="Comedy"/>
    <s v="Drama"/>
    <m/>
    <m/>
    <m/>
    <m/>
    <m/>
    <m/>
    <s v="But I'm a Cheerleader "/>
    <s v="English"/>
    <s v="USA"/>
    <n v="1200000"/>
    <x v="10"/>
  </r>
  <r>
    <x v="1418"/>
    <n v="85"/>
    <n v="7826"/>
    <s v="Comedy"/>
    <s v="Documentary"/>
    <m/>
    <m/>
    <m/>
    <m/>
    <m/>
    <m/>
    <s v="Certifiably Jonathan "/>
    <s v="English"/>
    <s v="USA"/>
    <n v="1200000"/>
    <x v="3"/>
  </r>
  <r>
    <x v="1419"/>
    <n v="85"/>
    <n v="14000000"/>
    <s v="Comedy"/>
    <s v="Fantasy"/>
    <s v="Horror"/>
    <s v="Thriller"/>
    <m/>
    <m/>
    <m/>
    <m/>
    <s v="Creepshow 2 "/>
    <s v="English"/>
    <s v="USA"/>
    <n v="3500000"/>
    <x v="25"/>
  </r>
  <r>
    <x v="1420"/>
    <n v="85"/>
    <n v="48546578"/>
    <s v="Comedy"/>
    <s v="Romance"/>
    <m/>
    <m/>
    <m/>
    <m/>
    <m/>
    <m/>
    <s v="Date Movie "/>
    <s v="English"/>
    <s v="USA"/>
    <n v="20000000"/>
    <x v="61"/>
  </r>
  <r>
    <x v="279"/>
    <n v="85"/>
    <n v="144156464"/>
    <s v="Comedy"/>
    <s v="Family"/>
    <s v="Fantasy"/>
    <m/>
    <m/>
    <m/>
    <m/>
    <m/>
    <s v="Doctor Dolittle "/>
    <s v="English"/>
    <s v="USA"/>
    <n v="71500000"/>
    <x v="35"/>
  </r>
  <r>
    <x v="1421"/>
    <n v="102"/>
    <m/>
    <s v="Adventure"/>
    <s v="Family"/>
    <s v="Fantasy"/>
    <m/>
    <m/>
    <m/>
    <m/>
    <m/>
    <s v="Pete's Dragon "/>
    <s v="English"/>
    <s v="USA"/>
    <n v="65000000"/>
    <x v="9"/>
  </r>
  <r>
    <x v="1168"/>
    <n v="102"/>
    <m/>
    <s v="Action"/>
    <s v="Comedy"/>
    <s v="Crime"/>
    <s v="Drama"/>
    <m/>
    <m/>
    <m/>
    <m/>
    <s v="Plastic "/>
    <s v="English"/>
    <s v="UK"/>
    <n v="10000000"/>
    <x v="25"/>
  </r>
  <r>
    <x v="1422"/>
    <n v="85"/>
    <n v="26096584"/>
    <s v="Comedy"/>
    <m/>
    <m/>
    <m/>
    <m/>
    <m/>
    <m/>
    <m/>
    <s v="Dumb and Dumberer: When Harry Met Lloyd "/>
    <s v="English"/>
    <s v="USA"/>
    <n v="19000000"/>
    <x v="66"/>
  </r>
  <r>
    <x v="767"/>
    <n v="102"/>
    <m/>
    <s v="Horror"/>
    <s v="Sci-Fi"/>
    <m/>
    <m/>
    <m/>
    <m/>
    <m/>
    <m/>
    <s v="Prophecy "/>
    <s v="English"/>
    <s v="USA"/>
    <n v="12000000"/>
    <x v="53"/>
  </r>
  <r>
    <x v="968"/>
    <n v="102"/>
    <n v="49186871"/>
    <s v="Adventure"/>
    <s v="Comedy"/>
    <s v="Drama"/>
    <s v="Family"/>
    <s v="Sport"/>
    <m/>
    <m/>
    <m/>
    <s v="Racing Stripes "/>
    <s v="English"/>
    <s v="USA"/>
    <m/>
    <x v="1"/>
  </r>
  <r>
    <x v="1303"/>
    <n v="102"/>
    <m/>
    <s v="Crime"/>
    <s v="Drama"/>
    <s v="Mystery"/>
    <s v="Thriller"/>
    <m/>
    <m/>
    <m/>
    <m/>
    <s v="Red Riding: In the Year of Our Lord 1974 "/>
    <s v="English"/>
    <s v="UK"/>
    <m/>
    <x v="23"/>
  </r>
  <r>
    <x v="1423"/>
    <n v="85"/>
    <n v="70527"/>
    <s v="Comedy"/>
    <s v="Drama"/>
    <m/>
    <m/>
    <m/>
    <m/>
    <m/>
    <m/>
    <s v="Eulogy "/>
    <s v="English"/>
    <s v="USA"/>
    <n v="6500000"/>
    <x v="6"/>
  </r>
  <r>
    <x v="318"/>
    <n v="85"/>
    <n v="32983713"/>
    <s v="Comedy"/>
    <s v="Drama"/>
    <m/>
    <m/>
    <m/>
    <m/>
    <m/>
    <m/>
    <s v="Friday After Next "/>
    <s v="English"/>
    <s v="USA"/>
    <n v="20000000"/>
    <x v="27"/>
  </r>
  <r>
    <x v="429"/>
    <n v="85"/>
    <n v="4356743"/>
    <s v="Comedy"/>
    <s v="Family"/>
    <s v="Romance"/>
    <m/>
    <m/>
    <m/>
    <m/>
    <m/>
    <s v="On the Line "/>
    <s v="English"/>
    <s v="USA"/>
    <n v="16000000"/>
    <x v="38"/>
  </r>
  <r>
    <x v="1424"/>
    <n v="85"/>
    <n v="265107"/>
    <s v="Comedy"/>
    <s v="Horror"/>
    <s v="Mystery"/>
    <m/>
    <m/>
    <m/>
    <m/>
    <m/>
    <s v="Psycho Beach Party "/>
    <s v="English"/>
    <s v="Australia"/>
    <n v="1500000"/>
    <x v="46"/>
  </r>
  <r>
    <x v="1425"/>
    <n v="85"/>
    <n v="100669"/>
    <s v="Comedy"/>
    <s v="Drama"/>
    <m/>
    <m/>
    <m/>
    <m/>
    <m/>
    <m/>
    <s v="Saint John of Las Vegas "/>
    <s v="English"/>
    <s v="USA"/>
    <n v="3800000"/>
    <x v="27"/>
  </r>
  <r>
    <x v="1386"/>
    <n v="85"/>
    <n v="13973532"/>
    <s v="Comedy"/>
    <s v="Crime"/>
    <m/>
    <m/>
    <m/>
    <m/>
    <m/>
    <m/>
    <s v="Stealing Harvard "/>
    <s v="English"/>
    <s v="USA"/>
    <n v="25000000"/>
    <x v="52"/>
  </r>
  <r>
    <x v="1426"/>
    <n v="85"/>
    <n v="36497"/>
    <s v="Comedy"/>
    <m/>
    <m/>
    <m/>
    <m/>
    <m/>
    <m/>
    <m/>
    <s v="Surfer, Dude "/>
    <s v="English"/>
    <s v="USA"/>
    <n v="6000000"/>
    <x v="33"/>
  </r>
  <r>
    <x v="1427"/>
    <n v="102"/>
    <m/>
    <s v="Documentary"/>
    <m/>
    <m/>
    <m/>
    <m/>
    <m/>
    <m/>
    <m/>
    <s v="Slacker Uprising "/>
    <s v="English"/>
    <s v="USA"/>
    <n v="2000000"/>
    <x v="35"/>
  </r>
  <r>
    <x v="82"/>
    <n v="102"/>
    <m/>
    <s v="Drama"/>
    <s v="Horror"/>
    <s v="Thriller"/>
    <m/>
    <m/>
    <m/>
    <m/>
    <m/>
    <s v="Sleep Tight "/>
    <s v="Spanish"/>
    <s v="Spain"/>
    <n v="5000000"/>
    <x v="5"/>
  </r>
  <r>
    <x v="199"/>
    <n v="85"/>
    <n v="86897182"/>
    <s v="Comedy"/>
    <m/>
    <m/>
    <m/>
    <m/>
    <m/>
    <m/>
    <m/>
    <s v="The Campaign "/>
    <s v="English"/>
    <s v="USA"/>
    <n v="95000000"/>
    <x v="3"/>
  </r>
  <r>
    <x v="1396"/>
    <n v="85"/>
    <n v="86930411"/>
    <s v="Comedy"/>
    <s v="Crime"/>
    <m/>
    <m/>
    <m/>
    <m/>
    <m/>
    <m/>
    <s v="The Naked Gun 2½: The Smell of Fear "/>
    <s v="English"/>
    <s v="USA"/>
    <n v="23000000"/>
    <x v="4"/>
  </r>
  <r>
    <x v="1428"/>
    <n v="102"/>
    <n v="13220"/>
    <s v="Thriller"/>
    <m/>
    <m/>
    <m/>
    <m/>
    <m/>
    <m/>
    <m/>
    <s v="Supercapitalist "/>
    <s v="English"/>
    <s v="USA"/>
    <m/>
    <x v="36"/>
  </r>
  <r>
    <x v="1429"/>
    <n v="102"/>
    <n v="10105505"/>
    <s v="Crime"/>
    <s v="Drama"/>
    <s v="Mystery"/>
    <s v="Thriller"/>
    <m/>
    <m/>
    <m/>
    <m/>
    <s v="Swimming Pool "/>
    <s v="English"/>
    <s v="France"/>
    <m/>
    <x v="4"/>
  </r>
  <r>
    <x v="240"/>
    <n v="85"/>
    <n v="192467"/>
    <s v="Comedy"/>
    <s v="Drama"/>
    <s v="Romance"/>
    <m/>
    <m/>
    <m/>
    <m/>
    <m/>
    <s v="The Puffy Chair "/>
    <s v="English"/>
    <s v="USA"/>
    <n v="15000"/>
    <x v="10"/>
  </r>
  <r>
    <x v="218"/>
    <n v="102"/>
    <m/>
    <s v="Comedy"/>
    <s v="Drama"/>
    <s v="Family"/>
    <s v="Sport"/>
    <m/>
    <m/>
    <m/>
    <m/>
    <s v="The Bad News Bears "/>
    <s v="English"/>
    <s v="USA"/>
    <m/>
    <x v="9"/>
  </r>
  <r>
    <x v="871"/>
    <n v="102"/>
    <m/>
    <s v="Action"/>
    <s v="Crime"/>
    <s v="Thriller"/>
    <m/>
    <m/>
    <m/>
    <m/>
    <m/>
    <s v="The Boondock Saints "/>
    <s v="English"/>
    <s v="Canada"/>
    <n v="7000000"/>
    <x v="13"/>
  </r>
  <r>
    <x v="1430"/>
    <n v="86"/>
    <n v="17314483"/>
    <s v="Comedy"/>
    <s v="Fantasy"/>
    <m/>
    <m/>
    <m/>
    <m/>
    <m/>
    <m/>
    <s v="A Haunted House 2 "/>
    <s v="English"/>
    <s v="USA"/>
    <n v="4000000"/>
    <x v="33"/>
  </r>
  <r>
    <x v="1430"/>
    <n v="86"/>
    <n v="40041683"/>
    <s v="Comedy"/>
    <s v="Fantasy"/>
    <m/>
    <m/>
    <m/>
    <m/>
    <m/>
    <m/>
    <s v="A Haunted House "/>
    <s v="English"/>
    <s v="USA"/>
    <n v="2500000"/>
    <x v="52"/>
  </r>
  <r>
    <x v="1431"/>
    <n v="86"/>
    <n v="15447"/>
    <s v="Comedy"/>
    <m/>
    <m/>
    <m/>
    <m/>
    <m/>
    <m/>
    <m/>
    <s v="An Alan Smithee Film: Burn Hollywood Burn "/>
    <s v="English"/>
    <s v="USA"/>
    <n v="10000000"/>
    <x v="21"/>
  </r>
  <r>
    <x v="1432"/>
    <n v="86"/>
    <n v="475000"/>
    <s v="Comedy"/>
    <s v="Sport"/>
    <m/>
    <m/>
    <m/>
    <m/>
    <m/>
    <m/>
    <s v="Beer League "/>
    <s v="English"/>
    <s v="USA"/>
    <n v="2800000"/>
    <x v="25"/>
  </r>
  <r>
    <x v="1433"/>
    <n v="86"/>
    <n v="23978402"/>
    <s v="Comedy"/>
    <s v="Crime"/>
    <m/>
    <m/>
    <m/>
    <m/>
    <m/>
    <m/>
    <s v="Corky Romano "/>
    <s v="English"/>
    <s v="USA"/>
    <n v="11000000"/>
    <x v="56"/>
  </r>
  <r>
    <x v="80"/>
    <n v="102"/>
    <m/>
    <s v="Adventure"/>
    <s v="Drama"/>
    <s v="Family"/>
    <s v="Romance"/>
    <s v="Western"/>
    <m/>
    <m/>
    <m/>
    <s v="The Man from Snowy River "/>
    <s v="English"/>
    <s v="Australia"/>
    <n v="3500000"/>
    <x v="9"/>
  </r>
  <r>
    <x v="678"/>
    <n v="86"/>
    <n v="5542025"/>
    <s v="Comedy"/>
    <m/>
    <m/>
    <m/>
    <m/>
    <m/>
    <m/>
    <m/>
    <s v="For Your Consideration "/>
    <s v="English"/>
    <s v="USA"/>
    <n v="12000000"/>
    <x v="46"/>
  </r>
  <r>
    <x v="1117"/>
    <n v="86"/>
    <n v="10397365"/>
    <s v="Comedy"/>
    <s v="Mystery"/>
    <s v="Romance"/>
    <m/>
    <m/>
    <m/>
    <m/>
    <m/>
    <s v="Head Over Heels "/>
    <s v="English"/>
    <s v="USA"/>
    <n v="14000000"/>
    <x v="53"/>
  </r>
  <r>
    <x v="1284"/>
    <n v="86"/>
    <n v="181395380"/>
    <s v="Comedy"/>
    <s v="Fantasy"/>
    <s v="Romance"/>
    <m/>
    <m/>
    <m/>
    <m/>
    <m/>
    <s v="Liar Liar "/>
    <s v="English"/>
    <s v="USA"/>
    <n v="45000000"/>
    <x v="4"/>
  </r>
  <r>
    <x v="217"/>
    <n v="86"/>
    <n v="34308901"/>
    <s v="Comedy"/>
    <s v="Crime"/>
    <m/>
    <m/>
    <m/>
    <m/>
    <m/>
    <m/>
    <s v="Malibu's Most Wanted "/>
    <s v="English"/>
    <s v="USA"/>
    <n v="16000000"/>
    <x v="52"/>
  </r>
  <r>
    <x v="1018"/>
    <n v="86"/>
    <n v="38232624"/>
    <s v="Comedy"/>
    <m/>
    <m/>
    <m/>
    <m/>
    <m/>
    <m/>
    <m/>
    <s v="Meet the Spartans "/>
    <s v="English"/>
    <s v="USA"/>
    <n v="30000000"/>
    <x v="61"/>
  </r>
  <r>
    <x v="1434"/>
    <n v="86"/>
    <n v="23993605"/>
    <s v="Comedy"/>
    <s v="Crime"/>
    <s v="Drama"/>
    <m/>
    <m/>
    <m/>
    <m/>
    <m/>
    <s v="Observe and Report "/>
    <s v="English"/>
    <s v="USA"/>
    <n v="18000000"/>
    <x v="27"/>
  </r>
  <r>
    <x v="780"/>
    <n v="86"/>
    <n v="4007792"/>
    <s v="Comedy"/>
    <s v="Drama"/>
    <s v="Romance"/>
    <m/>
    <m/>
    <m/>
    <m/>
    <m/>
    <s v="Safety Not Guaranteed "/>
    <s v="English"/>
    <s v="USA"/>
    <n v="750000"/>
    <x v="14"/>
  </r>
  <r>
    <x v="1435"/>
    <n v="86"/>
    <n v="4814244"/>
    <s v="Comedy"/>
    <s v="Romance"/>
    <m/>
    <m/>
    <m/>
    <m/>
    <m/>
    <m/>
    <s v="Slackers "/>
    <s v="English"/>
    <s v="Canada"/>
    <n v="11000000"/>
    <x v="35"/>
  </r>
  <r>
    <x v="346"/>
    <n v="86"/>
    <n v="185577"/>
    <s v="Comedy"/>
    <m/>
    <m/>
    <m/>
    <m/>
    <m/>
    <m/>
    <m/>
    <s v="The Big Tease "/>
    <s v="English"/>
    <s v="UK"/>
    <n v="4000000"/>
    <x v="46"/>
  </r>
  <r>
    <x v="1436"/>
    <n v="86"/>
    <n v="535249"/>
    <s v="Comedy"/>
    <m/>
    <m/>
    <m/>
    <m/>
    <m/>
    <m/>
    <m/>
    <s v="The Virginity Hit "/>
    <s v="English"/>
    <s v="USA"/>
    <n v="3400000"/>
    <x v="56"/>
  </r>
  <r>
    <x v="640"/>
    <n v="86"/>
    <n v="1277257"/>
    <s v="Comedy"/>
    <s v="Drama"/>
    <s v="Romance"/>
    <m/>
    <m/>
    <m/>
    <m/>
    <m/>
    <s v="Walking and Talking "/>
    <s v="English"/>
    <s v="UK"/>
    <n v="1000000"/>
    <x v="4"/>
  </r>
  <r>
    <x v="864"/>
    <n v="86"/>
    <n v="333976"/>
    <s v="Comedy"/>
    <s v="Crime"/>
    <m/>
    <m/>
    <m/>
    <m/>
    <m/>
    <m/>
    <s v="Welcome to Collinwood "/>
    <s v="English"/>
    <s v="USA"/>
    <n v="12000000"/>
    <x v="55"/>
  </r>
  <r>
    <x v="430"/>
    <n v="102"/>
    <m/>
    <s v="Action"/>
    <s v="Drama"/>
    <s v="History"/>
    <s v="War"/>
    <m/>
    <m/>
    <m/>
    <m/>
    <s v="Three Kingdoms: Resurrection of the Dragon "/>
    <s v="Mandarin"/>
    <s v="China"/>
    <n v="25000000"/>
    <x v="3"/>
  </r>
  <r>
    <x v="710"/>
    <n v="87"/>
    <n v="515005"/>
    <s v="Comedy"/>
    <s v="Musical"/>
    <m/>
    <m/>
    <m/>
    <m/>
    <m/>
    <m/>
    <s v="A Hard Day's Night "/>
    <s v="English"/>
    <s v="UK"/>
    <n v="560000"/>
    <x v="28"/>
  </r>
  <r>
    <x v="1437"/>
    <n v="102"/>
    <m/>
    <s v="Action"/>
    <s v="Adventure"/>
    <s v="Drama"/>
    <s v="Western"/>
    <m/>
    <m/>
    <m/>
    <m/>
    <s v="Tracker "/>
    <s v="English"/>
    <s v="New Zealand"/>
    <n v="6500000"/>
    <x v="26"/>
  </r>
  <r>
    <x v="1438"/>
    <n v="87"/>
    <n v="418268"/>
    <s v="Comedy"/>
    <s v="Romance"/>
    <m/>
    <m/>
    <m/>
    <m/>
    <m/>
    <m/>
    <s v="Bachelorette "/>
    <s v="English"/>
    <s v="USA"/>
    <n v="3000000"/>
    <x v="35"/>
  </r>
  <r>
    <x v="1439"/>
    <n v="87"/>
    <n v="1276984"/>
    <s v="Comedy"/>
    <s v="Crime"/>
    <s v="Thriller"/>
    <m/>
    <m/>
    <m/>
    <m/>
    <m/>
    <s v="Cecil B. DeMented "/>
    <s v="English"/>
    <s v="France"/>
    <n v="10000000"/>
    <x v="3"/>
  </r>
  <r>
    <x v="1416"/>
    <n v="87"/>
    <n v="8579684"/>
    <s v="Comedy"/>
    <m/>
    <m/>
    <m/>
    <m/>
    <m/>
    <m/>
    <m/>
    <s v="Death at a Funeral "/>
    <s v="English"/>
    <s v="USA"/>
    <n v="9000000"/>
    <x v="18"/>
  </r>
  <r>
    <x v="1440"/>
    <n v="87"/>
    <n v="1332"/>
    <s v="Comedy"/>
    <s v="Horror"/>
    <m/>
    <m/>
    <m/>
    <m/>
    <m/>
    <m/>
    <s v="Detention of the Dead "/>
    <s v="English"/>
    <s v="USA"/>
    <n v="500000"/>
    <x v="56"/>
  </r>
  <r>
    <x v="1138"/>
    <n v="87"/>
    <n v="64172251"/>
    <s v="Comedy"/>
    <s v="Fantasy"/>
    <m/>
    <m/>
    <m/>
    <m/>
    <m/>
    <m/>
    <s v="Down to Earth "/>
    <s v="English"/>
    <s v="USA"/>
    <n v="30000000"/>
    <x v="53"/>
  </r>
  <r>
    <x v="152"/>
    <n v="87"/>
    <n v="112950721"/>
    <s v="Comedy"/>
    <s v="Family"/>
    <s v="Fantasy"/>
    <m/>
    <m/>
    <m/>
    <m/>
    <m/>
    <s v="Dr. Dolittle 2 "/>
    <s v="English"/>
    <s v="USA"/>
    <n v="72000000"/>
    <x v="56"/>
  </r>
  <r>
    <x v="1441"/>
    <n v="87"/>
    <n v="14249005"/>
    <s v="Comedy"/>
    <m/>
    <m/>
    <m/>
    <m/>
    <m/>
    <m/>
    <m/>
    <s v="Freddy Got Fingered "/>
    <s v="English"/>
    <s v="USA"/>
    <n v="15000000"/>
    <x v="40"/>
  </r>
  <r>
    <x v="1442"/>
    <n v="87"/>
    <n v="11560259"/>
    <s v="Comedy"/>
    <s v="Romance"/>
    <m/>
    <m/>
    <m/>
    <m/>
    <m/>
    <m/>
    <s v="Get Over It "/>
    <s v="English"/>
    <s v="USA"/>
    <n v="22000000"/>
    <x v="27"/>
  </r>
  <r>
    <x v="1443"/>
    <n v="87"/>
    <n v="37566230"/>
    <s v="Comedy"/>
    <s v="Drama"/>
    <s v="Family"/>
    <s v="Fantasy"/>
    <s v="Sci-Fi"/>
    <m/>
    <m/>
    <m/>
    <s v="Good Boy! "/>
    <s v="English"/>
    <s v="USA"/>
    <n v="17000000"/>
    <x v="52"/>
  </r>
  <r>
    <x v="378"/>
    <n v="87"/>
    <n v="64267897"/>
    <s v="Comedy"/>
    <s v="Documentary"/>
    <m/>
    <m/>
    <m/>
    <m/>
    <m/>
    <m/>
    <s v="Jackass: The Movie "/>
    <s v="English"/>
    <s v="USA"/>
    <n v="5000000"/>
    <x v="10"/>
  </r>
  <r>
    <x v="651"/>
    <n v="87"/>
    <n v="3071947"/>
    <s v="Comedy"/>
    <s v="Crime"/>
    <s v="Thriller"/>
    <m/>
    <m/>
    <m/>
    <m/>
    <m/>
    <s v="Jawbreaker "/>
    <s v="English"/>
    <s v="USA"/>
    <n v="3500000"/>
    <x v="53"/>
  </r>
  <r>
    <x v="626"/>
    <n v="87"/>
    <n v="33643461"/>
    <s v="Comedy"/>
    <s v="Family"/>
    <m/>
    <m/>
    <m/>
    <m/>
    <m/>
    <m/>
    <s v="Marmaduke "/>
    <s v="English"/>
    <s v="USA"/>
    <n v="50000000"/>
    <x v="42"/>
  </r>
  <r>
    <x v="1444"/>
    <n v="87"/>
    <n v="163245"/>
    <s v="Comedy"/>
    <s v="Drama"/>
    <s v="Family"/>
    <m/>
    <m/>
    <m/>
    <m/>
    <m/>
    <s v="Modern Times "/>
    <s v="English"/>
    <s v="USA"/>
    <n v="1500000"/>
    <x v="29"/>
  </r>
  <r>
    <x v="1445"/>
    <n v="87"/>
    <n v="19539"/>
    <s v="Comedy"/>
    <m/>
    <m/>
    <m/>
    <m/>
    <m/>
    <m/>
    <m/>
    <s v="The Hebrew Hammer "/>
    <s v="English"/>
    <s v="USA"/>
    <n v="1000000"/>
    <x v="3"/>
  </r>
  <r>
    <x v="1446"/>
    <n v="87"/>
    <n v="32178777"/>
    <s v="Comedy"/>
    <s v="Romance"/>
    <s v="Sport"/>
    <m/>
    <m/>
    <m/>
    <m/>
    <m/>
    <s v="The Love Guru "/>
    <s v="English"/>
    <s v="USA"/>
    <n v="62000000"/>
    <x v="48"/>
  </r>
  <r>
    <x v="1447"/>
    <n v="103"/>
    <m/>
    <s v="Drama"/>
    <s v="Romance"/>
    <s v="Sci-Fi"/>
    <m/>
    <m/>
    <m/>
    <m/>
    <m/>
    <s v="Charly "/>
    <s v="English"/>
    <s v="USA"/>
    <m/>
    <x v="23"/>
  </r>
  <r>
    <x v="1243"/>
    <n v="87"/>
    <n v="6291602"/>
    <s v="Comedy"/>
    <s v="Sci-Fi"/>
    <m/>
    <m/>
    <m/>
    <m/>
    <m/>
    <m/>
    <s v="What Planet Are You From? "/>
    <s v="English"/>
    <s v="USA"/>
    <n v="50000000"/>
    <x v="39"/>
  </r>
  <r>
    <x v="1448"/>
    <n v="88"/>
    <n v="83400000"/>
    <s v="Comedy"/>
    <m/>
    <m/>
    <m/>
    <m/>
    <m/>
    <m/>
    <m/>
    <s v="Airplane! "/>
    <s v="English"/>
    <s v="USA"/>
    <n v="3500000"/>
    <x v="2"/>
  </r>
  <r>
    <x v="529"/>
    <n v="88"/>
    <n v="11501093"/>
    <s v="Comedy"/>
    <s v="Fantasy"/>
    <s v="Horror"/>
    <m/>
    <m/>
    <m/>
    <m/>
    <m/>
    <s v="Army of Darkness "/>
    <s v="English"/>
    <s v="USA"/>
    <n v="13000000"/>
    <x v="16"/>
  </r>
  <r>
    <x v="852"/>
    <n v="103"/>
    <n v="793352"/>
    <s v="Comedy"/>
    <s v="Drama"/>
    <s v="Romance"/>
    <m/>
    <m/>
    <m/>
    <m/>
    <m/>
    <s v="Darling Companion "/>
    <s v="English"/>
    <s v="USA"/>
    <m/>
    <x v="52"/>
  </r>
  <r>
    <x v="1449"/>
    <n v="88"/>
    <n v="110029"/>
    <s v="Comedy"/>
    <s v="Drama"/>
    <s v="Musical"/>
    <m/>
    <m/>
    <m/>
    <m/>
    <m/>
    <s v="Bran Nue Dae "/>
    <s v="English"/>
    <s v="Australia"/>
    <n v="6500000"/>
    <x v="46"/>
  </r>
  <r>
    <x v="1450"/>
    <n v="88"/>
    <n v="59379"/>
    <s v="Comedy"/>
    <s v="Crime"/>
    <s v="Drama"/>
    <s v="Horror"/>
    <s v="Thriller"/>
    <m/>
    <m/>
    <m/>
    <s v="Cheap Thrills "/>
    <s v="English"/>
    <s v="USA"/>
    <n v="200000"/>
    <x v="4"/>
  </r>
  <r>
    <x v="969"/>
    <n v="88"/>
    <n v="65535067"/>
    <s v="Comedy"/>
    <s v="Romance"/>
    <m/>
    <m/>
    <m/>
    <m/>
    <m/>
    <m/>
    <s v="Deuce Bigalow: Male Gigolo "/>
    <s v="English"/>
    <s v="USA"/>
    <n v="17000000"/>
    <x v="50"/>
  </r>
  <r>
    <x v="1018"/>
    <n v="88"/>
    <n v="14174654"/>
    <s v="Comedy"/>
    <m/>
    <m/>
    <m/>
    <m/>
    <m/>
    <m/>
    <m/>
    <s v="Disaster Movie "/>
    <s v="English"/>
    <s v="USA"/>
    <n v="25000000"/>
    <x v="73"/>
  </r>
  <r>
    <x v="1451"/>
    <n v="88"/>
    <n v="58936"/>
    <s v="Comedy"/>
    <s v="Music"/>
    <m/>
    <m/>
    <m/>
    <m/>
    <m/>
    <m/>
    <s v="Down and Out with the Dolls "/>
    <s v="English"/>
    <s v="USA"/>
    <n v="1200000"/>
    <x v="12"/>
  </r>
  <r>
    <x v="1452"/>
    <n v="88"/>
    <n v="1243961"/>
    <s v="Comedy"/>
    <m/>
    <m/>
    <m/>
    <m/>
    <m/>
    <m/>
    <m/>
    <s v="For a Good Time, Call... "/>
    <s v="English"/>
    <s v="USA"/>
    <n v="850000"/>
    <x v="25"/>
  </r>
  <r>
    <x v="1453"/>
    <n v="88"/>
    <n v="120136047"/>
    <s v="Comedy"/>
    <s v="Drama"/>
    <s v="Romance"/>
    <m/>
    <m/>
    <m/>
    <m/>
    <m/>
    <s v="Four Christmases "/>
    <s v="English"/>
    <s v="Germany"/>
    <n v="80000000"/>
    <x v="39"/>
  </r>
  <r>
    <x v="640"/>
    <n v="88"/>
    <n v="13367101"/>
    <s v="Comedy"/>
    <s v="Drama"/>
    <s v="Romance"/>
    <m/>
    <m/>
    <m/>
    <m/>
    <m/>
    <s v="Friends with Money "/>
    <s v="English"/>
    <s v="USA"/>
    <n v="6500000"/>
    <x v="19"/>
  </r>
  <r>
    <x v="1009"/>
    <n v="88"/>
    <n v="49474048"/>
    <s v="Comedy"/>
    <s v="Family"/>
    <m/>
    <m/>
    <m/>
    <m/>
    <m/>
    <m/>
    <s v="Old Dogs "/>
    <s v="English"/>
    <s v="USA"/>
    <n v="35000000"/>
    <x v="53"/>
  </r>
  <r>
    <x v="1454"/>
    <n v="103"/>
    <m/>
    <s v="Horror"/>
    <s v="Romance"/>
    <s v="Thriller"/>
    <m/>
    <m/>
    <m/>
    <m/>
    <m/>
    <s v="Forget Me Not "/>
    <s v="English"/>
    <s v="USA"/>
    <n v="1300000"/>
    <x v="1"/>
  </r>
  <r>
    <x v="1455"/>
    <n v="88"/>
    <n v="74608545"/>
    <s v="Comedy"/>
    <m/>
    <m/>
    <m/>
    <m/>
    <m/>
    <m/>
    <m/>
    <s v="Old School "/>
    <s v="English"/>
    <s v="USA"/>
    <n v="24000000"/>
    <x v="5"/>
  </r>
  <r>
    <x v="1456"/>
    <n v="88"/>
    <n v="25003072"/>
    <s v="Comedy"/>
    <s v="Horror"/>
    <m/>
    <m/>
    <m/>
    <m/>
    <m/>
    <m/>
    <s v="Piranha 3D "/>
    <s v="English"/>
    <s v="USA"/>
    <n v="24000000"/>
    <x v="41"/>
  </r>
  <r>
    <x v="1457"/>
    <n v="88"/>
    <n v="6373693"/>
    <s v="Comedy"/>
    <s v="Romance"/>
    <m/>
    <m/>
    <m/>
    <m/>
    <m/>
    <m/>
    <s v="Post Grad "/>
    <s v="English"/>
    <s v="USA"/>
    <n v="15000000"/>
    <x v="35"/>
  </r>
  <r>
    <x v="1458"/>
    <n v="103"/>
    <m/>
    <s v="Biography"/>
    <s v="Drama"/>
    <s v="Romance"/>
    <m/>
    <m/>
    <m/>
    <m/>
    <m/>
    <s v="Grace of Monaco "/>
    <s v="English"/>
    <s v="Switzerland"/>
    <n v="30000000"/>
    <x v="50"/>
  </r>
  <r>
    <x v="174"/>
    <n v="88"/>
    <n v="14792779"/>
    <s v="Comedy"/>
    <m/>
    <m/>
    <m/>
    <m/>
    <m/>
    <m/>
    <m/>
    <s v="Radio Days "/>
    <s v="English"/>
    <s v="USA"/>
    <n v="16000000"/>
    <x v="16"/>
  </r>
  <r>
    <x v="1459"/>
    <n v="88"/>
    <n v="21210"/>
    <s v="Comedy"/>
    <s v="Crime"/>
    <m/>
    <m/>
    <m/>
    <m/>
    <m/>
    <m/>
    <s v="Safe Men "/>
    <s v="English"/>
    <s v="USA"/>
    <n v="1000000"/>
    <x v="12"/>
  </r>
  <r>
    <x v="67"/>
    <n v="88"/>
    <n v="32014289"/>
    <s v="Comedy"/>
    <m/>
    <m/>
    <m/>
    <m/>
    <m/>
    <m/>
    <m/>
    <s v="Scary Movie 5 "/>
    <s v="English"/>
    <s v="USA"/>
    <n v="20000000"/>
    <x v="21"/>
  </r>
  <r>
    <x v="1460"/>
    <n v="103"/>
    <m/>
    <s v="Documentary"/>
    <m/>
    <m/>
    <m/>
    <m/>
    <m/>
    <m/>
    <m/>
    <s v="Indie Game: The Movie "/>
    <s v="English"/>
    <s v="Canada"/>
    <n v="100000"/>
    <x v="28"/>
  </r>
  <r>
    <x v="1461"/>
    <n v="88"/>
    <n v="17016190"/>
    <s v="Comedy"/>
    <s v="Fantasy"/>
    <s v="Horror"/>
    <s v="Thriller"/>
    <m/>
    <m/>
    <m/>
    <m/>
    <s v="Seed of Chucky "/>
    <s v="English"/>
    <s v="Romania"/>
    <n v="12000000"/>
    <x v="54"/>
  </r>
  <r>
    <x v="904"/>
    <n v="88"/>
    <n v="7137502"/>
    <s v="Comedy"/>
    <s v="Romance"/>
    <m/>
    <m/>
    <m/>
    <m/>
    <m/>
    <m/>
    <s v="She's Gotta Have It "/>
    <s v="English"/>
    <s v="USA"/>
    <n v="175000"/>
    <x v="26"/>
  </r>
  <r>
    <x v="835"/>
    <n v="88"/>
    <n v="9109322"/>
    <s v="Comedy"/>
    <s v="Family"/>
    <s v="Sci-Fi"/>
    <m/>
    <m/>
    <m/>
    <m/>
    <m/>
    <s v="Superbabies: Baby Geniuses 2 "/>
    <s v="English"/>
    <s v="Germany"/>
    <n v="20000000"/>
    <x v="73"/>
  </r>
  <r>
    <x v="511"/>
    <n v="88"/>
    <n v="6471394"/>
    <s v="Comedy"/>
    <s v="Crime"/>
    <m/>
    <m/>
    <m/>
    <m/>
    <m/>
    <m/>
    <s v="The Big Bounce "/>
    <s v="English"/>
    <s v="USA"/>
    <n v="50000000"/>
    <x v="54"/>
  </r>
  <r>
    <x v="1462"/>
    <n v="88"/>
    <n v="16988996"/>
    <s v="Comedy"/>
    <s v="Family"/>
    <s v="Music"/>
    <s v="Musical"/>
    <m/>
    <m/>
    <m/>
    <m/>
    <s v="The Country Bears "/>
    <s v="English"/>
    <s v="USA"/>
    <n v="35000000"/>
    <x v="43"/>
  </r>
  <r>
    <x v="1463"/>
    <n v="88"/>
    <n v="13019253"/>
    <s v="Comedy"/>
    <s v="Crime"/>
    <m/>
    <m/>
    <m/>
    <m/>
    <m/>
    <m/>
    <s v="The Crew "/>
    <s v="English"/>
    <s v="USA"/>
    <n v="23000000"/>
    <x v="39"/>
  </r>
  <r>
    <x v="1464"/>
    <n v="103"/>
    <n v="90485233"/>
    <s v="Comedy"/>
    <s v="Crime"/>
    <s v="Drama"/>
    <m/>
    <m/>
    <m/>
    <m/>
    <m/>
    <s v="Madea Goes to Jail "/>
    <s v="English"/>
    <s v="USA"/>
    <m/>
    <x v="38"/>
  </r>
  <r>
    <x v="1465"/>
    <n v="88"/>
    <n v="442638"/>
    <s v="Comedy"/>
    <s v="Romance"/>
    <s v="Sport"/>
    <m/>
    <m/>
    <m/>
    <m/>
    <m/>
    <s v="The Hammer "/>
    <s v="English"/>
    <s v="USA"/>
    <n v="850000"/>
    <x v="9"/>
  </r>
  <r>
    <x v="459"/>
    <n v="88"/>
    <n v="75817994"/>
    <s v="Comedy"/>
    <s v="Family"/>
    <s v="Fantasy"/>
    <s v="Horror"/>
    <s v="Mystery"/>
    <m/>
    <m/>
    <m/>
    <s v="The Haunted Mansion "/>
    <s v="English"/>
    <s v="USA"/>
    <n v="90000000"/>
    <x v="54"/>
  </r>
  <r>
    <x v="342"/>
    <n v="88"/>
    <n v="7362100"/>
    <s v="Comedy"/>
    <s v="Drama"/>
    <m/>
    <m/>
    <m/>
    <m/>
    <m/>
    <m/>
    <s v="The Squid and the Whale "/>
    <s v="English"/>
    <s v="USA"/>
    <n v="1500000"/>
    <x v="18"/>
  </r>
  <r>
    <x v="1466"/>
    <n v="88"/>
    <n v="110720"/>
    <s v="Comedy"/>
    <m/>
    <m/>
    <m/>
    <m/>
    <m/>
    <m/>
    <m/>
    <s v="The Woman Chaser "/>
    <s v="English"/>
    <s v="USA"/>
    <n v="1200000"/>
    <x v="9"/>
  </r>
  <r>
    <x v="1137"/>
    <n v="88"/>
    <n v="4771000"/>
    <s v="Comedy"/>
    <s v="Drama"/>
    <m/>
    <m/>
    <m/>
    <m/>
    <m/>
    <m/>
    <s v="Welcome to the Dollhouse "/>
    <s v="English"/>
    <s v="USA"/>
    <n v="800000"/>
    <x v="20"/>
  </r>
  <r>
    <x v="1467"/>
    <n v="103"/>
    <m/>
    <s v="Drama"/>
    <s v="Romance"/>
    <m/>
    <m/>
    <m/>
    <m/>
    <m/>
    <m/>
    <s v="Now Is Good "/>
    <s v="English"/>
    <s v="UK"/>
    <m/>
    <x v="5"/>
  </r>
  <r>
    <x v="1468"/>
    <n v="88"/>
    <n v="104077"/>
    <s v="Comedy"/>
    <s v="Drama"/>
    <s v="Fantasy"/>
    <s v="Romance"/>
    <m/>
    <m/>
    <m/>
    <m/>
    <s v="Wristcutters: A Love Story "/>
    <s v="English"/>
    <s v="USA"/>
    <n v="1000000"/>
    <x v="18"/>
  </r>
  <r>
    <x v="1469"/>
    <n v="89"/>
    <n v="2300000"/>
    <s v="Comedy"/>
    <s v="Musical"/>
    <s v="Romance"/>
    <m/>
    <m/>
    <m/>
    <m/>
    <m/>
    <s v="42nd Street "/>
    <s v="English"/>
    <s v="USA"/>
    <n v="439000"/>
    <x v="28"/>
  </r>
  <r>
    <x v="218"/>
    <n v="89"/>
    <n v="8119205"/>
    <s v="Comedy"/>
    <s v="Family"/>
    <s v="Fantasy"/>
    <m/>
    <m/>
    <m/>
    <m/>
    <m/>
    <s v="A Simple Wish "/>
    <s v="English"/>
    <s v="USA"/>
    <n v="28000000"/>
    <x v="53"/>
  </r>
  <r>
    <x v="1470"/>
    <n v="89"/>
    <n v="7764027"/>
    <s v="Comedy"/>
    <s v="Drama"/>
    <m/>
    <m/>
    <m/>
    <m/>
    <m/>
    <m/>
    <s v="Bad Words "/>
    <s v="English"/>
    <s v="USA"/>
    <n v="10000000"/>
    <x v="6"/>
  </r>
  <r>
    <x v="187"/>
    <n v="89"/>
    <n v="32368960"/>
    <s v="Comedy"/>
    <s v="Fantasy"/>
    <s v="Horror"/>
    <s v="Romance"/>
    <m/>
    <m/>
    <m/>
    <m/>
    <s v="Bride of Chucky "/>
    <s v="English"/>
    <s v="Canada"/>
    <n v="25000000"/>
    <x v="35"/>
  </r>
  <r>
    <x v="1032"/>
    <n v="89"/>
    <n v="58715510"/>
    <s v="Comedy"/>
    <s v="Romance"/>
    <m/>
    <m/>
    <m/>
    <m/>
    <m/>
    <m/>
    <s v="Bride Wars "/>
    <s v="English"/>
    <s v="USA"/>
    <n v="30000000"/>
    <x v="53"/>
  </r>
  <r>
    <x v="1471"/>
    <n v="103"/>
    <m/>
    <s v="Comedy"/>
    <s v="Drama"/>
    <s v="Romance"/>
    <m/>
    <m/>
    <m/>
    <m/>
    <m/>
    <s v="Purple Violets "/>
    <s v="English"/>
    <s v="USA"/>
    <n v="4000000"/>
    <x v="10"/>
  </r>
  <r>
    <x v="1472"/>
    <n v="103"/>
    <m/>
    <s v="Drama"/>
    <m/>
    <m/>
    <m/>
    <m/>
    <m/>
    <m/>
    <m/>
    <s v="Q "/>
    <s v="French"/>
    <s v="France"/>
    <n v="1500000"/>
    <x v="39"/>
  </r>
  <r>
    <x v="1473"/>
    <n v="89"/>
    <n v="29302097"/>
    <s v="Comedy"/>
    <s v="Family"/>
    <s v="Music"/>
    <s v="Romance"/>
    <m/>
    <m/>
    <m/>
    <m/>
    <s v="Confessions of a Teenage Drama Queen "/>
    <s v="English"/>
    <s v="Germany"/>
    <n v="15000000"/>
    <x v="56"/>
  </r>
  <r>
    <x v="1474"/>
    <n v="89"/>
    <n v="13235267"/>
    <s v="Comedy"/>
    <s v="Family"/>
    <m/>
    <m/>
    <m/>
    <m/>
    <m/>
    <m/>
    <s v="Daddy Day Camp "/>
    <s v="English"/>
    <s v="USA"/>
    <n v="6000000"/>
    <x v="32"/>
  </r>
  <r>
    <x v="1350"/>
    <n v="89"/>
    <n v="9652000"/>
    <s v="Comedy"/>
    <m/>
    <m/>
    <m/>
    <m/>
    <m/>
    <m/>
    <m/>
    <s v="Duplex "/>
    <s v="English"/>
    <s v="USA"/>
    <n v="40000000"/>
    <x v="27"/>
  </r>
  <r>
    <x v="95"/>
    <n v="89"/>
    <n v="2223990"/>
    <s v="Comedy"/>
    <s v="Documentary"/>
    <m/>
    <m/>
    <m/>
    <m/>
    <m/>
    <m/>
    <s v="DysFunktional Family "/>
    <s v="English"/>
    <s v="USA"/>
    <n v="3000000"/>
    <x v="10"/>
  </r>
  <r>
    <x v="1475"/>
    <n v="89"/>
    <n v="313436"/>
    <s v="Comedy"/>
    <s v="Drama"/>
    <m/>
    <m/>
    <m/>
    <m/>
    <m/>
    <m/>
    <s v="Elling "/>
    <s v="Norwegian"/>
    <s v="Norway"/>
    <n v="15500000"/>
    <x v="16"/>
  </r>
  <r>
    <x v="1476"/>
    <n v="89"/>
    <n v="4692814"/>
    <s v="Comedy"/>
    <m/>
    <m/>
    <m/>
    <m/>
    <m/>
    <m/>
    <m/>
    <s v="Held Up "/>
    <s v="English"/>
    <s v="USA"/>
    <n v="8000000"/>
    <x v="52"/>
  </r>
  <r>
    <x v="1477"/>
    <n v="103"/>
    <m/>
    <s v="Western"/>
    <m/>
    <m/>
    <m/>
    <m/>
    <m/>
    <m/>
    <m/>
    <s v="She Wore a Yellow Ribbon "/>
    <s v="English"/>
    <s v="USA"/>
    <n v="1600000"/>
    <x v="18"/>
  </r>
  <r>
    <x v="1478"/>
    <n v="103"/>
    <m/>
    <s v="Comedy"/>
    <s v="Musical"/>
    <s v="Romance"/>
    <m/>
    <m/>
    <m/>
    <m/>
    <m/>
    <s v="Singin' in the Rain "/>
    <s v="English"/>
    <s v="USA"/>
    <n v="2540800"/>
    <x v="0"/>
  </r>
  <r>
    <x v="1165"/>
    <n v="103"/>
    <m/>
    <s v="Drama"/>
    <s v="Fantasy"/>
    <s v="Romance"/>
    <m/>
    <m/>
    <m/>
    <m/>
    <m/>
    <s v="Somewhere in Time "/>
    <s v="English"/>
    <s v="USA"/>
    <n v="5100000"/>
    <x v="9"/>
  </r>
  <r>
    <x v="1298"/>
    <n v="89"/>
    <n v="9639242"/>
    <s v="Comedy"/>
    <s v="Romance"/>
    <m/>
    <m/>
    <m/>
    <m/>
    <m/>
    <m/>
    <s v="I Don't Know How She Does It "/>
    <s v="English"/>
    <s v="USA"/>
    <n v="24000000"/>
    <x v="54"/>
  </r>
  <r>
    <x v="1479"/>
    <n v="103"/>
    <m/>
    <s v="Documentary"/>
    <m/>
    <m/>
    <m/>
    <m/>
    <m/>
    <m/>
    <m/>
    <s v="Starsuckers "/>
    <s v="English"/>
    <s v="UK"/>
    <n v="400000"/>
    <x v="18"/>
  </r>
  <r>
    <x v="1480"/>
    <n v="89"/>
    <n v="15655665"/>
    <s v="Comedy"/>
    <s v="Romance"/>
    <m/>
    <m/>
    <m/>
    <m/>
    <m/>
    <m/>
    <s v="Larry the Cable Guy: Health Inspector "/>
    <s v="English"/>
    <s v="USA"/>
    <n v="4000000"/>
    <x v="67"/>
  </r>
  <r>
    <x v="1481"/>
    <n v="103"/>
    <n v="26870825"/>
    <s v="Comedy"/>
    <s v="Drama"/>
    <s v="Sport"/>
    <m/>
    <m/>
    <m/>
    <m/>
    <m/>
    <s v="Stick It "/>
    <s v="English"/>
    <s v="Germany"/>
    <m/>
    <x v="55"/>
  </r>
  <r>
    <x v="255"/>
    <n v="89"/>
    <n v="10824921"/>
    <s v="Comedy"/>
    <m/>
    <m/>
    <m/>
    <m/>
    <m/>
    <m/>
    <m/>
    <s v="Office Space "/>
    <s v="English"/>
    <s v="USA"/>
    <n v="10000000"/>
    <x v="2"/>
  </r>
  <r>
    <x v="1482"/>
    <n v="89"/>
    <n v="13903262"/>
    <s v="Comedy"/>
    <s v="Sport"/>
    <m/>
    <m/>
    <m/>
    <m/>
    <m/>
    <m/>
    <s v="Out Cold "/>
    <s v="English"/>
    <s v="USA"/>
    <n v="11000000"/>
    <x v="46"/>
  </r>
  <r>
    <x v="1483"/>
    <n v="89"/>
    <n v="3325638"/>
    <s v="Comedy"/>
    <s v="Crime"/>
    <s v="Drama"/>
    <s v="Sci-Fi"/>
    <m/>
    <m/>
    <m/>
    <m/>
    <s v="Robot &amp; Frank "/>
    <s v="English"/>
    <s v="USA"/>
    <n v="2500000"/>
    <x v="23"/>
  </r>
  <r>
    <x v="559"/>
    <n v="103"/>
    <m/>
    <s v="Horror"/>
    <s v="Sci-Fi"/>
    <s v="Thriller"/>
    <m/>
    <m/>
    <m/>
    <m/>
    <m/>
    <s v="The Dead Zone "/>
    <s v="English"/>
    <s v="USA"/>
    <n v="10000000"/>
    <x v="5"/>
  </r>
  <r>
    <x v="1396"/>
    <n v="89"/>
    <n v="90703745"/>
    <s v="Comedy"/>
    <m/>
    <m/>
    <m/>
    <m/>
    <m/>
    <m/>
    <m/>
    <s v="Scary Movie 4 "/>
    <s v="English"/>
    <s v="USA"/>
    <n v="45000000"/>
    <x v="52"/>
  </r>
  <r>
    <x v="17"/>
    <n v="89"/>
    <n v="20916309"/>
    <s v="Comedy"/>
    <s v="Family"/>
    <s v="Fantasy"/>
    <m/>
    <m/>
    <m/>
    <m/>
    <m/>
    <s v="Shorts "/>
    <s v="English"/>
    <s v="USA"/>
    <n v="40000000"/>
    <x v="54"/>
  </r>
  <r>
    <x v="1484"/>
    <n v="89"/>
    <n v="8070311"/>
    <s v="Comedy"/>
    <s v="Romance"/>
    <m/>
    <m/>
    <m/>
    <m/>
    <m/>
    <m/>
    <s v="Sleepover "/>
    <s v="English"/>
    <s v="USA"/>
    <n v="10000000"/>
    <x v="35"/>
  </r>
  <r>
    <x v="1485"/>
    <n v="89"/>
    <n v="6719300"/>
    <s v="Comedy"/>
    <s v="Drama"/>
    <m/>
    <m/>
    <m/>
    <m/>
    <m/>
    <m/>
    <s v="Smoke Signals "/>
    <s v="English"/>
    <s v="Canada"/>
    <n v="2000000"/>
    <x v="5"/>
  </r>
  <r>
    <x v="677"/>
    <n v="89"/>
    <n v="598645"/>
    <s v="Comedy"/>
    <s v="Romance"/>
    <m/>
    <m/>
    <m/>
    <m/>
    <m/>
    <m/>
    <s v="Swept Away "/>
    <s v="English"/>
    <s v="UK"/>
    <n v="10000000"/>
    <x v="57"/>
  </r>
  <r>
    <x v="1486"/>
    <n v="89"/>
    <n v="11278"/>
    <s v="Comedy"/>
    <s v="Drama"/>
    <m/>
    <m/>
    <m/>
    <m/>
    <m/>
    <m/>
    <s v="The Amazing Catfish "/>
    <s v="Spanish"/>
    <s v="Mexico"/>
    <n v="1300000"/>
    <x v="14"/>
  </r>
  <r>
    <x v="1487"/>
    <n v="89"/>
    <n v="21784432"/>
    <s v="Comedy"/>
    <m/>
    <m/>
    <m/>
    <m/>
    <m/>
    <m/>
    <m/>
    <s v="The Big Wedding "/>
    <s v="English"/>
    <s v="USA"/>
    <n v="35000000"/>
    <x v="39"/>
  </r>
  <r>
    <x v="1488"/>
    <n v="89"/>
    <n v="27281507"/>
    <s v="Comedy"/>
    <s v="Drama"/>
    <s v="Family"/>
    <s v="Fantasy"/>
    <s v="Musical"/>
    <m/>
    <m/>
    <m/>
    <s v="The Muppet Christmas Carol "/>
    <s v="English"/>
    <s v="USA"/>
    <n v="12000000"/>
    <x v="28"/>
  </r>
  <r>
    <x v="1337"/>
    <n v="89"/>
    <n v="5739376"/>
    <s v="Comedy"/>
    <s v="Drama"/>
    <m/>
    <m/>
    <m/>
    <m/>
    <m/>
    <m/>
    <s v="The Station Agent "/>
    <s v="English"/>
    <s v="USA"/>
    <n v="500000"/>
    <x v="28"/>
  </r>
  <r>
    <x v="990"/>
    <n v="89"/>
    <n v="92823600"/>
    <s v="Comedy"/>
    <s v="Drama"/>
    <s v="Romance"/>
    <m/>
    <m/>
    <m/>
    <m/>
    <m/>
    <s v="When Harry Met Sally... "/>
    <s v="English"/>
    <s v="USA"/>
    <n v="16000000"/>
    <x v="16"/>
  </r>
  <r>
    <x v="1459"/>
    <n v="90"/>
    <n v="87856565"/>
    <s v="Comedy"/>
    <s v="Romance"/>
    <m/>
    <m/>
    <m/>
    <m/>
    <m/>
    <m/>
    <s v="Along Came Polly "/>
    <s v="English"/>
    <s v="USA"/>
    <n v="42000000"/>
    <x v="19"/>
  </r>
  <r>
    <x v="678"/>
    <n v="90"/>
    <n v="18621249"/>
    <s v="Comedy"/>
    <m/>
    <m/>
    <m/>
    <m/>
    <m/>
    <m/>
    <m/>
    <s v="Best in Show "/>
    <s v="English"/>
    <s v="USA"/>
    <n v="6000000"/>
    <x v="20"/>
  </r>
  <r>
    <x v="1489"/>
    <n v="90"/>
    <n v="24475193"/>
    <s v="Comedy"/>
    <s v="Drama"/>
    <s v="Romance"/>
    <m/>
    <m/>
    <m/>
    <m/>
    <m/>
    <s v="Don Jon "/>
    <s v="English"/>
    <s v="USA"/>
    <n v="3000000"/>
    <x v="10"/>
  </r>
  <r>
    <x v="990"/>
    <n v="90"/>
    <n v="1752214"/>
    <s v="Comedy"/>
    <s v="Drama"/>
    <s v="Romance"/>
    <m/>
    <m/>
    <m/>
    <m/>
    <m/>
    <s v="Flipped "/>
    <s v="English"/>
    <s v="USA"/>
    <n v="14000000"/>
    <x v="28"/>
  </r>
  <r>
    <x v="44"/>
    <n v="90"/>
    <n v="92969824"/>
    <s v="Comedy"/>
    <s v="Family"/>
    <s v="Sci-Fi"/>
    <m/>
    <m/>
    <m/>
    <m/>
    <m/>
    <s v="Flubber "/>
    <s v="English"/>
    <s v="USA"/>
    <n v="80000000"/>
    <x v="1"/>
  </r>
  <r>
    <x v="1490"/>
    <n v="90"/>
    <n v="4922166"/>
    <s v="Comedy"/>
    <s v="Musical"/>
    <s v="Romance"/>
    <m/>
    <m/>
    <m/>
    <m/>
    <m/>
    <s v="From Justin to Kelly "/>
    <s v="English"/>
    <s v="USA"/>
    <n v="12000000"/>
    <x v="63"/>
  </r>
  <r>
    <x v="707"/>
    <n v="90"/>
    <n v="110332737"/>
    <s v="Comedy"/>
    <s v="Crime"/>
    <m/>
    <m/>
    <m/>
    <m/>
    <m/>
    <m/>
    <s v="Fun with Dick and Jane "/>
    <s v="English"/>
    <s v="USA"/>
    <n v="100000000"/>
    <x v="12"/>
  </r>
  <r>
    <x v="1491"/>
    <n v="103"/>
    <m/>
    <s v="Action"/>
    <s v="Comedy"/>
    <s v="Drama"/>
    <s v="Thriller"/>
    <m/>
    <m/>
    <m/>
    <m/>
    <s v="Tidal Wave "/>
    <s v="Korean"/>
    <s v="South Korea"/>
    <m/>
    <x v="50"/>
  </r>
  <r>
    <x v="1467"/>
    <n v="90"/>
    <n v="671240"/>
    <s v="Comedy"/>
    <s v="Drama"/>
    <s v="Romance"/>
    <m/>
    <m/>
    <m/>
    <m/>
    <m/>
    <s v="Imagine Me &amp; You "/>
    <s v="English"/>
    <s v="UK"/>
    <n v="7900000"/>
    <x v="24"/>
  </r>
  <r>
    <x v="1416"/>
    <n v="90"/>
    <n v="63826569"/>
    <s v="Comedy"/>
    <m/>
    <m/>
    <m/>
    <m/>
    <m/>
    <m/>
    <m/>
    <s v="In &amp; Out "/>
    <s v="English"/>
    <s v="USA"/>
    <n v="35000000"/>
    <x v="46"/>
  </r>
  <r>
    <x v="78"/>
    <n v="90"/>
    <n v="17848322"/>
    <s v="Comedy"/>
    <s v="Romance"/>
    <m/>
    <m/>
    <m/>
    <m/>
    <m/>
    <m/>
    <s v="Laws of Attraction "/>
    <s v="English"/>
    <s v="Ireland"/>
    <n v="28000000"/>
    <x v="19"/>
  </r>
  <r>
    <x v="1038"/>
    <n v="90"/>
    <n v="39442871"/>
    <s v="Comedy"/>
    <s v="Fantasy"/>
    <m/>
    <m/>
    <m/>
    <m/>
    <m/>
    <m/>
    <s v="Little Nicky "/>
    <s v="English"/>
    <s v="USA"/>
    <n v="80000000"/>
    <x v="35"/>
  </r>
  <r>
    <x v="1492"/>
    <n v="90"/>
    <n v="4542775"/>
    <s v="Comedy"/>
    <s v="Romance"/>
    <m/>
    <m/>
    <m/>
    <m/>
    <m/>
    <m/>
    <s v="Miss March "/>
    <s v="English"/>
    <s v="USA"/>
    <n v="6000000"/>
    <x v="52"/>
  </r>
  <r>
    <x v="1493"/>
    <n v="90"/>
    <n v="92900"/>
    <s v="Comedy"/>
    <s v="Drama"/>
    <m/>
    <m/>
    <m/>
    <m/>
    <m/>
    <m/>
    <s v="Motherhood "/>
    <s v="English"/>
    <s v="USA"/>
    <n v="5000000"/>
    <x v="33"/>
  </r>
  <r>
    <x v="1494"/>
    <n v="103"/>
    <m/>
    <s v="Drama"/>
    <s v="Romance"/>
    <m/>
    <m/>
    <m/>
    <m/>
    <m/>
    <m/>
    <s v="Veronika Decides to Die "/>
    <s v="English"/>
    <s v="USA"/>
    <n v="9000000"/>
    <x v="26"/>
  </r>
  <r>
    <x v="1495"/>
    <n v="90"/>
    <n v="32553210"/>
    <s v="Comedy"/>
    <s v="Family"/>
    <m/>
    <m/>
    <m/>
    <m/>
    <m/>
    <m/>
    <s v="Mr. Bean's Holiday "/>
    <s v="English"/>
    <s v="UK"/>
    <n v="25000000"/>
    <x v="46"/>
  </r>
  <r>
    <x v="1396"/>
    <n v="90"/>
    <n v="15549702"/>
    <s v="Comedy"/>
    <s v="Romance"/>
    <m/>
    <m/>
    <m/>
    <m/>
    <m/>
    <m/>
    <s v="My Boss's Daughter "/>
    <s v="English"/>
    <s v="USA"/>
    <n v="14000000"/>
    <x v="56"/>
  </r>
  <r>
    <x v="1246"/>
    <n v="90"/>
    <n v="31487293"/>
    <s v="Comedy"/>
    <s v="Drama"/>
    <s v="Music"/>
    <s v="Romance"/>
    <m/>
    <m/>
    <m/>
    <m/>
    <s v="Nick and Norah's Infinite Playlist "/>
    <s v="English"/>
    <s v="USA"/>
    <n v="9000000"/>
    <x v="6"/>
  </r>
  <r>
    <x v="1496"/>
    <n v="103"/>
    <m/>
    <s v="Drama"/>
    <s v="Thriller"/>
    <m/>
    <m/>
    <m/>
    <m/>
    <m/>
    <m/>
    <s v="Zipper "/>
    <s v="English"/>
    <s v="USA"/>
    <n v="4500000"/>
    <x v="50"/>
  </r>
  <r>
    <x v="1497"/>
    <n v="90"/>
    <n v="24809547"/>
    <s v="Comedy"/>
    <s v="Drama"/>
    <m/>
    <m/>
    <m/>
    <m/>
    <m/>
    <m/>
    <s v="Our Idiot Brother "/>
    <s v="English"/>
    <s v="USA"/>
    <n v="5000000"/>
    <x v="55"/>
  </r>
  <r>
    <x v="1498"/>
    <n v="104"/>
    <m/>
    <s v="Comedy"/>
    <s v="Romance"/>
    <m/>
    <m/>
    <m/>
    <m/>
    <m/>
    <m/>
    <s v="A Perfect Plan "/>
    <s v="French"/>
    <s v="France"/>
    <n v="17000000"/>
    <x v="46"/>
  </r>
  <r>
    <x v="521"/>
    <n v="90"/>
    <n v="5844929"/>
    <s v="Comedy"/>
    <s v="Drama"/>
    <m/>
    <m/>
    <m/>
    <m/>
    <m/>
    <m/>
    <s v="Real Women Have Curves "/>
    <s v="English"/>
    <s v="USA"/>
    <n v="3000000"/>
    <x v="14"/>
  </r>
  <r>
    <x v="1224"/>
    <n v="90"/>
    <n v="136432"/>
    <s v="Comedy"/>
    <s v="Horror"/>
    <s v="Thriller"/>
    <m/>
    <m/>
    <m/>
    <m/>
    <m/>
    <s v="Severance "/>
    <s v="English"/>
    <s v="UK"/>
    <n v="5000000"/>
    <x v="10"/>
  </r>
  <r>
    <x v="1499"/>
    <n v="90"/>
    <n v="277233"/>
    <s v="Comedy"/>
    <s v="Romance"/>
    <m/>
    <m/>
    <m/>
    <m/>
    <m/>
    <m/>
    <s v="Smiling Fish &amp; Goat on Fire "/>
    <s v="English"/>
    <s v="USA"/>
    <n v="40000"/>
    <x v="16"/>
  </r>
  <r>
    <x v="751"/>
    <n v="90"/>
    <n v="4360548"/>
    <s v="Comedy"/>
    <s v="Drama"/>
    <s v="Romance"/>
    <m/>
    <m/>
    <m/>
    <m/>
    <m/>
    <s v="Solitary Man "/>
    <s v="English"/>
    <s v="USA"/>
    <n v="15000000"/>
    <x v="55"/>
  </r>
  <r>
    <x v="1500"/>
    <n v="90"/>
    <n v="155972"/>
    <s v="Comedy"/>
    <s v="Drama"/>
    <s v="Romance"/>
    <m/>
    <m/>
    <m/>
    <m/>
    <m/>
    <s v="The Bubble "/>
    <s v="Hebrew"/>
    <s v="Israel"/>
    <n v="1500000"/>
    <x v="9"/>
  </r>
  <r>
    <x v="222"/>
    <n v="90"/>
    <n v="35231365"/>
    <s v="Comedy"/>
    <s v="Family"/>
    <s v="Romance"/>
    <s v="Sci-Fi"/>
    <m/>
    <m/>
    <m/>
    <m/>
    <s v="The Flintstones in Viva Rock Vegas "/>
    <s v="English"/>
    <s v="USA"/>
    <n v="60000000"/>
    <x v="57"/>
  </r>
  <r>
    <x v="1501"/>
    <n v="90"/>
    <n v="100503"/>
    <s v="Comedy"/>
    <s v="Romance"/>
    <m/>
    <m/>
    <m/>
    <m/>
    <m/>
    <m/>
    <s v="The Good Guy "/>
    <s v="English"/>
    <s v="USA"/>
    <n v="8000000"/>
    <x v="19"/>
  </r>
  <r>
    <x v="1502"/>
    <n v="90"/>
    <n v="638476"/>
    <s v="Comedy"/>
    <s v="Documentary"/>
    <m/>
    <m/>
    <m/>
    <m/>
    <m/>
    <m/>
    <s v="The Greatest Movie Ever Sold "/>
    <s v="English"/>
    <s v="USA"/>
    <n v="1500000"/>
    <x v="10"/>
  </r>
  <r>
    <x v="1503"/>
    <n v="90"/>
    <n v="110536"/>
    <s v="Comedy"/>
    <s v="Horror"/>
    <s v="Sci-Fi"/>
    <m/>
    <m/>
    <m/>
    <m/>
    <m/>
    <s v="The Lost Skeleton of Cadavra "/>
    <s v="English"/>
    <s v="USA"/>
    <n v="40000"/>
    <x v="14"/>
  </r>
  <r>
    <x v="165"/>
    <n v="90"/>
    <n v="28535768"/>
    <s v="Comedy"/>
    <m/>
    <m/>
    <m/>
    <m/>
    <m/>
    <m/>
    <m/>
    <s v="The Out-of-Towners "/>
    <s v="English"/>
    <s v="USA"/>
    <n v="40000000"/>
    <x v="35"/>
  </r>
  <r>
    <x v="1504"/>
    <n v="90"/>
    <n v="92362"/>
    <s v="Comedy"/>
    <s v="Drama"/>
    <m/>
    <m/>
    <m/>
    <m/>
    <m/>
    <m/>
    <s v="The Salon "/>
    <s v="English"/>
    <s v="USA"/>
    <n v="1500000"/>
    <x v="37"/>
  </r>
  <r>
    <x v="1505"/>
    <n v="90"/>
    <n v="24430272"/>
    <s v="Comedy"/>
    <s v="Romance"/>
    <m/>
    <m/>
    <m/>
    <m/>
    <m/>
    <m/>
    <s v="The Sweetest Thing "/>
    <s v="English"/>
    <s v="USA"/>
    <n v="43000000"/>
    <x v="52"/>
  </r>
  <r>
    <x v="473"/>
    <n v="90"/>
    <n v="161487252"/>
    <s v="Comedy"/>
    <s v="Sport"/>
    <m/>
    <m/>
    <m/>
    <m/>
    <m/>
    <m/>
    <s v="The Waterboy "/>
    <s v="English"/>
    <s v="USA"/>
    <n v="20000000"/>
    <x v="12"/>
  </r>
  <r>
    <x v="1506"/>
    <n v="90"/>
    <n v="31585300"/>
    <s v="Comedy"/>
    <s v="Romance"/>
    <m/>
    <m/>
    <m/>
    <m/>
    <m/>
    <m/>
    <s v="The Wedding Date "/>
    <s v="English"/>
    <s v="USA"/>
    <n v="15000000"/>
    <x v="12"/>
  </r>
  <r>
    <x v="1504"/>
    <n v="90"/>
    <n v="22235901"/>
    <s v="Comedy"/>
    <s v="Romance"/>
    <m/>
    <m/>
    <m/>
    <m/>
    <m/>
    <m/>
    <s v="Two Can Play That Game "/>
    <s v="English"/>
    <s v="USA"/>
    <n v="6000000"/>
    <x v="12"/>
  </r>
  <r>
    <x v="1507"/>
    <n v="90"/>
    <n v="1573712"/>
    <s v="Comedy"/>
    <s v="Drama"/>
    <m/>
    <m/>
    <m/>
    <m/>
    <m/>
    <m/>
    <s v="Your Sister's Sister "/>
    <s v="English"/>
    <s v="USA"/>
    <n v="125000"/>
    <x v="6"/>
  </r>
  <r>
    <x v="383"/>
    <n v="90"/>
    <n v="15281286"/>
    <s v="Comedy"/>
    <s v="Drama"/>
    <s v="Romance"/>
    <m/>
    <m/>
    <m/>
    <m/>
    <m/>
    <s v="Youth in Revolt "/>
    <s v="English"/>
    <s v="USA"/>
    <n v="18000000"/>
    <x v="26"/>
  </r>
  <r>
    <x v="757"/>
    <n v="90"/>
    <n v="45162741"/>
    <s v="Comedy"/>
    <m/>
    <m/>
    <m/>
    <m/>
    <m/>
    <m/>
    <m/>
    <s v="Zoolander "/>
    <s v="English"/>
    <s v="Germany"/>
    <n v="28000000"/>
    <x v="10"/>
  </r>
  <r>
    <x v="997"/>
    <n v="91"/>
    <n v="18438149"/>
    <s v="Comedy"/>
    <s v="Drama"/>
    <m/>
    <m/>
    <m/>
    <m/>
    <m/>
    <m/>
    <s v="A Thousand Words "/>
    <s v="English"/>
    <s v="USA"/>
    <n v="40000000"/>
    <x v="19"/>
  </r>
  <r>
    <x v="1223"/>
    <n v="91"/>
    <n v="66600000"/>
    <s v="Comedy"/>
    <s v="Drama"/>
    <s v="Family"/>
    <m/>
    <m/>
    <m/>
    <m/>
    <m/>
    <s v="Babe "/>
    <s v="English"/>
    <s v="Australia"/>
    <n v="30000000"/>
    <x v="4"/>
  </r>
  <r>
    <x v="970"/>
    <n v="91"/>
    <n v="1040879"/>
    <s v="Comedy"/>
    <s v="Crime"/>
    <s v="Drama"/>
    <m/>
    <m/>
    <m/>
    <m/>
    <m/>
    <s v="Bottle Rocket "/>
    <s v="English"/>
    <s v="USA"/>
    <n v="7000000"/>
    <x v="23"/>
  </r>
  <r>
    <x v="1508"/>
    <n v="91"/>
    <n v="16702864"/>
    <s v="Comedy"/>
    <s v="Crime"/>
    <m/>
    <m/>
    <m/>
    <m/>
    <m/>
    <m/>
    <s v="Catch That Kid "/>
    <s v="English"/>
    <s v="USA"/>
    <n v="18000000"/>
    <x v="1"/>
  </r>
  <r>
    <x v="1509"/>
    <n v="104"/>
    <m/>
    <s v="Comedy"/>
    <s v="Horror"/>
    <m/>
    <m/>
    <m/>
    <m/>
    <m/>
    <m/>
    <s v="Girls Gone Dead "/>
    <s v="English"/>
    <s v="USA"/>
    <n v="500000"/>
    <x v="21"/>
  </r>
  <r>
    <x v="240"/>
    <n v="91"/>
    <n v="7455447"/>
    <s v="Comedy"/>
    <s v="Drama"/>
    <s v="Romance"/>
    <m/>
    <m/>
    <m/>
    <m/>
    <m/>
    <s v="Cyrus "/>
    <s v="English"/>
    <s v="USA"/>
    <n v="7000000"/>
    <x v="46"/>
  </r>
  <r>
    <x v="298"/>
    <n v="91"/>
    <n v="41709"/>
    <s v="Comedy"/>
    <s v="Horror"/>
    <m/>
    <m/>
    <m/>
    <m/>
    <m/>
    <m/>
    <s v="Dead Snow "/>
    <s v="Norwegian"/>
    <s v="Norway"/>
    <n v="800000"/>
    <x v="55"/>
  </r>
  <r>
    <x v="1510"/>
    <n v="91"/>
    <n v="20035310"/>
    <s v="Comedy"/>
    <s v="Drama"/>
    <s v="Romance"/>
    <m/>
    <m/>
    <m/>
    <m/>
    <m/>
    <s v="Down to You "/>
    <s v="English"/>
    <s v="USA"/>
    <n v="9000000"/>
    <x v="54"/>
  </r>
  <r>
    <x v="965"/>
    <n v="91"/>
    <n v="17843379"/>
    <s v="Comedy"/>
    <s v="Drama"/>
    <s v="Romance"/>
    <m/>
    <m/>
    <m/>
    <m/>
    <m/>
    <s v="Drive Me Crazy "/>
    <s v="English"/>
    <s v="USA"/>
    <n v="8000000"/>
    <x v="50"/>
  </r>
  <r>
    <x v="1511"/>
    <n v="91"/>
    <n v="2104000"/>
    <s v="Comedy"/>
    <s v="Crime"/>
    <s v="Drama"/>
    <m/>
    <m/>
    <m/>
    <m/>
    <m/>
    <s v="Faithful "/>
    <s v="English"/>
    <s v="USA"/>
    <n v="13000000"/>
    <x v="19"/>
  </r>
  <r>
    <x v="707"/>
    <n v="91"/>
    <n v="10443316"/>
    <s v="Comedy"/>
    <s v="Drama"/>
    <s v="Romance"/>
    <m/>
    <m/>
    <m/>
    <m/>
    <m/>
    <s v="Home Fries "/>
    <s v="English"/>
    <s v="USA"/>
    <n v="15000000"/>
    <x v="65"/>
  </r>
  <r>
    <x v="672"/>
    <n v="91"/>
    <n v="74158157"/>
    <s v="Comedy"/>
    <m/>
    <m/>
    <m/>
    <m/>
    <m/>
    <m/>
    <m/>
    <s v="Jack and Jill "/>
    <s v="English"/>
    <s v="USA"/>
    <n v="79000000"/>
    <x v="66"/>
  </r>
  <r>
    <x v="1512"/>
    <n v="91"/>
    <n v="13571817"/>
    <s v="Comedy"/>
    <s v="Drama"/>
    <s v="Romance"/>
    <s v="Sport"/>
    <m/>
    <m/>
    <m/>
    <m/>
    <s v="Juwanna Mann "/>
    <s v="English"/>
    <s v="USA"/>
    <n v="15600000"/>
    <x v="40"/>
  </r>
  <r>
    <x v="1259"/>
    <n v="91"/>
    <n v="43792641"/>
    <s v="Comedy"/>
    <s v="Romance"/>
    <m/>
    <m/>
    <m/>
    <m/>
    <m/>
    <m/>
    <s v="License to Wed "/>
    <s v="English"/>
    <s v="USA"/>
    <n v="35000000"/>
    <x v="35"/>
  </r>
  <r>
    <x v="1513"/>
    <n v="104"/>
    <n v="977600"/>
    <s v="Drama"/>
    <s v="Western"/>
    <m/>
    <m/>
    <m/>
    <m/>
    <m/>
    <m/>
    <s v="Meek's Cutoff "/>
    <s v="English"/>
    <s v="USA"/>
    <m/>
    <x v="26"/>
  </r>
  <r>
    <x v="1514"/>
    <n v="91"/>
    <n v="154077"/>
    <s v="Comedy"/>
    <s v="Drama"/>
    <m/>
    <m/>
    <m/>
    <m/>
    <m/>
    <m/>
    <s v="Lonesome Jim "/>
    <s v="English"/>
    <s v="USA"/>
    <n v="500000"/>
    <x v="10"/>
  </r>
  <r>
    <x v="640"/>
    <n v="91"/>
    <n v="4186931"/>
    <s v="Comedy"/>
    <s v="Drama"/>
    <s v="Romance"/>
    <m/>
    <m/>
    <m/>
    <m/>
    <m/>
    <s v="Lovely &amp; Amazing "/>
    <s v="English"/>
    <s v="USA"/>
    <n v="250000"/>
    <x v="24"/>
  </r>
  <r>
    <x v="344"/>
    <n v="91"/>
    <n v="17292381"/>
    <s v="Comedy"/>
    <s v="Crime"/>
    <s v="Family"/>
    <m/>
    <m/>
    <m/>
    <m/>
    <m/>
    <s v="Max Keeble's Big Move "/>
    <s v="English"/>
    <s v="USA"/>
    <n v="12000000"/>
    <x v="35"/>
  </r>
  <r>
    <x v="1515"/>
    <n v="104"/>
    <m/>
    <s v="Drama"/>
    <m/>
    <m/>
    <m/>
    <m/>
    <m/>
    <m/>
    <m/>
    <s v="Mr. Church "/>
    <s v="English"/>
    <s v="USA"/>
    <n v="8000000"/>
    <x v="58"/>
  </r>
  <r>
    <x v="1516"/>
    <n v="91"/>
    <n v="3885134"/>
    <s v="Comedy"/>
    <s v="Drama"/>
    <m/>
    <m/>
    <m/>
    <m/>
    <m/>
    <m/>
    <s v="Me and You and Everyone We Know "/>
    <s v="English"/>
    <s v="USA"/>
    <n v="2000000"/>
    <x v="18"/>
  </r>
  <r>
    <x v="1006"/>
    <n v="91"/>
    <n v="14018364"/>
    <s v="Comedy"/>
    <s v="Crime"/>
    <s v="Family"/>
    <s v="Romance"/>
    <m/>
    <m/>
    <m/>
    <m/>
    <s v="New York Minute "/>
    <s v="English"/>
    <s v="USA"/>
    <n v="30000000"/>
    <x v="47"/>
  </r>
  <r>
    <x v="1517"/>
    <n v="91"/>
    <n v="5480318"/>
    <s v="Comedy"/>
    <s v="Drama"/>
    <m/>
    <m/>
    <m/>
    <m/>
    <m/>
    <m/>
    <s v="Slums of Beverly Hills "/>
    <s v="English"/>
    <s v="USA"/>
    <n v="5000000"/>
    <x v="10"/>
  </r>
  <r>
    <x v="1518"/>
    <n v="91"/>
    <n v="12055108"/>
    <s v="Comedy"/>
    <s v="Drama"/>
    <m/>
    <m/>
    <m/>
    <m/>
    <m/>
    <m/>
    <s v="Sunshine Cleaning "/>
    <s v="English"/>
    <s v="USA"/>
    <n v="8000000"/>
    <x v="24"/>
  </r>
  <r>
    <x v="222"/>
    <n v="91"/>
    <n v="130512915"/>
    <s v="Comedy"/>
    <s v="Family"/>
    <s v="Fantasy"/>
    <m/>
    <m/>
    <m/>
    <m/>
    <m/>
    <s v="The Flintstones "/>
    <s v="English"/>
    <s v="USA"/>
    <n v="45000000"/>
    <x v="47"/>
  </r>
  <r>
    <x v="1519"/>
    <n v="91"/>
    <n v="45857453"/>
    <s v="Comedy"/>
    <s v="Drama"/>
    <s v="Music"/>
    <m/>
    <m/>
    <m/>
    <m/>
    <m/>
    <s v="The Full Monty "/>
    <s v="English"/>
    <s v="UK"/>
    <n v="3500000"/>
    <x v="5"/>
  </r>
  <r>
    <x v="1520"/>
    <n v="91"/>
    <n v="12055"/>
    <s v="Comedy"/>
    <m/>
    <m/>
    <m/>
    <m/>
    <m/>
    <m/>
    <m/>
    <s v="The Living Wake "/>
    <s v="English"/>
    <s v="USA"/>
    <n v="500000"/>
    <x v="26"/>
  </r>
  <r>
    <x v="1521"/>
    <n v="91"/>
    <n v="19348"/>
    <s v="Comedy"/>
    <s v="Drama"/>
    <m/>
    <m/>
    <m/>
    <m/>
    <m/>
    <m/>
    <s v="The Open Road "/>
    <s v="English"/>
    <s v="USA"/>
    <n v="10000000"/>
    <x v="41"/>
  </r>
  <r>
    <x v="434"/>
    <n v="104"/>
    <m/>
    <s v="Action"/>
    <s v="Thriller"/>
    <m/>
    <m/>
    <m/>
    <m/>
    <m/>
    <m/>
    <s v="Pound of Flesh "/>
    <s v="English"/>
    <s v="Canada"/>
    <n v="7500000"/>
    <x v="52"/>
  </r>
  <r>
    <x v="1522"/>
    <n v="91"/>
    <n v="10214013"/>
    <s v="Comedy"/>
    <m/>
    <m/>
    <m/>
    <m/>
    <m/>
    <m/>
    <m/>
    <s v="Unfinished Business "/>
    <s v="English"/>
    <s v="USA"/>
    <n v="35000000"/>
    <x v="53"/>
  </r>
  <r>
    <x v="1059"/>
    <n v="91"/>
    <n v="24788807"/>
    <s v="Comedy"/>
    <m/>
    <m/>
    <m/>
    <m/>
    <m/>
    <m/>
    <m/>
    <s v="Waking Ned Devine "/>
    <s v="English"/>
    <s v="UK"/>
    <n v="3000000"/>
    <x v="18"/>
  </r>
  <r>
    <x v="1523"/>
    <n v="91"/>
    <n v="1652472"/>
    <s v="Comedy"/>
    <s v="Romance"/>
    <m/>
    <m/>
    <m/>
    <m/>
    <m/>
    <m/>
    <s v="When the Cat's Away "/>
    <s v="French"/>
    <s v="France"/>
    <n v="300000"/>
    <x v="24"/>
  </r>
  <r>
    <x v="489"/>
    <n v="92"/>
    <n v="73326666"/>
    <s v="Comedy"/>
    <s v="Fantasy"/>
    <m/>
    <m/>
    <m/>
    <m/>
    <m/>
    <m/>
    <s v="Beetlejuice "/>
    <s v="English"/>
    <s v="USA"/>
    <n v="15000000"/>
    <x v="20"/>
  </r>
  <r>
    <x v="1524"/>
    <n v="92"/>
    <n v="2926565"/>
    <s v="Comedy"/>
    <s v="Drama"/>
    <m/>
    <m/>
    <m/>
    <m/>
    <m/>
    <m/>
    <s v="Choke "/>
    <s v="English"/>
    <s v="USA"/>
    <n v="3000000"/>
    <x v="26"/>
  </r>
  <r>
    <x v="152"/>
    <n v="92"/>
    <n v="104148781"/>
    <s v="Comedy"/>
    <s v="Family"/>
    <m/>
    <m/>
    <m/>
    <m/>
    <m/>
    <m/>
    <s v="Daddy Day Care "/>
    <s v="English"/>
    <s v="USA"/>
    <n v="60000000"/>
    <x v="41"/>
  </r>
  <r>
    <x v="1525"/>
    <n v="104"/>
    <n v="32631"/>
    <s v="Documentary"/>
    <m/>
    <m/>
    <m/>
    <m/>
    <m/>
    <m/>
    <m/>
    <s v="Sisters in Law "/>
    <s v="English"/>
    <s v="Cameroon"/>
    <m/>
    <x v="20"/>
  </r>
  <r>
    <x v="506"/>
    <n v="92"/>
    <n v="114324072"/>
    <s v="Comedy"/>
    <s v="Sport"/>
    <m/>
    <m/>
    <m/>
    <m/>
    <m/>
    <m/>
    <s v="Dodgeball: A True Underdog Story "/>
    <s v="English"/>
    <s v="USA"/>
    <n v="20000000"/>
    <x v="6"/>
  </r>
  <r>
    <x v="1526"/>
    <n v="92"/>
    <n v="58401464"/>
    <s v="Comedy"/>
    <s v="Romance"/>
    <m/>
    <m/>
    <m/>
    <m/>
    <m/>
    <m/>
    <s v="Easy A "/>
    <s v="English"/>
    <s v="USA"/>
    <n v="8000000"/>
    <x v="23"/>
  </r>
  <r>
    <x v="255"/>
    <n v="92"/>
    <n v="10814185"/>
    <s v="Comedy"/>
    <s v="Crime"/>
    <s v="Romance"/>
    <m/>
    <m/>
    <m/>
    <m/>
    <m/>
    <s v="Extract "/>
    <s v="English"/>
    <s v="USA"/>
    <n v="8000000"/>
    <x v="3"/>
  </r>
  <r>
    <x v="1430"/>
    <n v="92"/>
    <n v="11675178"/>
    <s v="Comedy"/>
    <m/>
    <m/>
    <m/>
    <m/>
    <m/>
    <m/>
    <m/>
    <s v="Fifty Shades of Black "/>
    <s v="English"/>
    <s v="USA"/>
    <n v="5000000"/>
    <x v="21"/>
  </r>
  <r>
    <x v="683"/>
    <n v="92"/>
    <n v="14891000"/>
    <s v="Comedy"/>
    <m/>
    <m/>
    <m/>
    <m/>
    <m/>
    <m/>
    <m/>
    <s v="Flirting with Disaster "/>
    <s v="English"/>
    <s v="USA"/>
    <n v="7000000"/>
    <x v="4"/>
  </r>
  <r>
    <x v="1505"/>
    <n v="92"/>
    <n v="17596256"/>
    <s v="Comedy"/>
    <s v="Family"/>
    <m/>
    <m/>
    <m/>
    <m/>
    <m/>
    <m/>
    <s v="Furry Vengeance "/>
    <s v="English"/>
    <s v="USA"/>
    <n v="35000000"/>
    <x v="48"/>
  </r>
  <r>
    <x v="1527"/>
    <n v="104"/>
    <m/>
    <s v="Action"/>
    <s v="Comedy"/>
    <s v="Crime"/>
    <s v="Thriller"/>
    <m/>
    <m/>
    <m/>
    <m/>
    <s v="Taxman "/>
    <s v="English"/>
    <s v="USA"/>
    <n v="1000000"/>
    <x v="41"/>
  </r>
  <r>
    <x v="1528"/>
    <n v="92"/>
    <n v="4881867"/>
    <s v="Comedy"/>
    <s v="Music"/>
    <m/>
    <m/>
    <m/>
    <m/>
    <m/>
    <m/>
    <s v="Hamlet 2 "/>
    <s v="English"/>
    <s v="USA"/>
    <n v="9000000"/>
    <x v="55"/>
  </r>
  <r>
    <x v="672"/>
    <n v="92"/>
    <n v="38624000"/>
    <s v="Comedy"/>
    <s v="Sport"/>
    <m/>
    <m/>
    <m/>
    <m/>
    <m/>
    <m/>
    <s v="Happy Gilmore "/>
    <s v="English"/>
    <s v="USA"/>
    <n v="12000000"/>
    <x v="14"/>
  </r>
  <r>
    <x v="1529"/>
    <n v="92"/>
    <n v="4002955"/>
    <s v="Comedy"/>
    <s v="Fantasy"/>
    <s v="Horror"/>
    <s v="Thriller"/>
    <m/>
    <m/>
    <m/>
    <m/>
    <s v="Idle Hands "/>
    <s v="English"/>
    <s v="USA"/>
    <n v="20000000"/>
    <x v="3"/>
  </r>
  <r>
    <x v="1120"/>
    <n v="104"/>
    <m/>
    <s v="Adventure"/>
    <s v="Drama"/>
    <s v="Romance"/>
    <m/>
    <m/>
    <m/>
    <m/>
    <m/>
    <s v="The Blue Lagoon "/>
    <s v="English"/>
    <s v="USA"/>
    <n v="4500000"/>
    <x v="50"/>
  </r>
  <r>
    <x v="1530"/>
    <n v="92"/>
    <n v="6239558"/>
    <s v="Comedy"/>
    <s v="Drama"/>
    <m/>
    <m/>
    <m/>
    <m/>
    <m/>
    <m/>
    <s v="Mambo Italiano "/>
    <s v="English"/>
    <s v="Canada"/>
    <n v="5000000"/>
    <x v="6"/>
  </r>
  <r>
    <x v="512"/>
    <n v="92"/>
    <n v="80197993"/>
    <s v="Comedy"/>
    <s v="Family"/>
    <s v="Sport"/>
    <m/>
    <m/>
    <m/>
    <m/>
    <m/>
    <s v="Nacho Libre "/>
    <s v="English"/>
    <s v="Germany"/>
    <n v="32000000"/>
    <x v="50"/>
  </r>
  <r>
    <x v="512"/>
    <n v="92"/>
    <n v="44540956"/>
    <s v="Comedy"/>
    <m/>
    <m/>
    <m/>
    <m/>
    <m/>
    <m/>
    <m/>
    <s v="Napoleon Dynamite "/>
    <s v="English"/>
    <s v="USA"/>
    <n v="400000"/>
    <x v="24"/>
  </r>
  <r>
    <x v="1531"/>
    <n v="92"/>
    <n v="55291815"/>
    <s v="Comedy"/>
    <m/>
    <m/>
    <m/>
    <m/>
    <m/>
    <m/>
    <m/>
    <s v="Neighbors 2: Sorority Rising "/>
    <s v="English"/>
    <s v="USA"/>
    <n v="35000000"/>
    <x v="25"/>
  </r>
  <r>
    <x v="1532"/>
    <n v="104"/>
    <n v="181798"/>
    <s v="Drama"/>
    <m/>
    <m/>
    <m/>
    <m/>
    <m/>
    <m/>
    <m/>
    <s v="The Flower of Evil "/>
    <s v="French"/>
    <s v="France"/>
    <m/>
    <x v="10"/>
  </r>
  <r>
    <x v="314"/>
    <n v="92"/>
    <n v="582024"/>
    <s v="Comedy"/>
    <s v="Sci-Fi"/>
    <m/>
    <m/>
    <m/>
    <m/>
    <m/>
    <m/>
    <s v="Orgazmo "/>
    <s v="English"/>
    <s v="USA"/>
    <n v="1000000"/>
    <x v="3"/>
  </r>
  <r>
    <x v="219"/>
    <n v="104"/>
    <m/>
    <s v="Action"/>
    <s v="Crime"/>
    <s v="Drama"/>
    <s v="Thriller"/>
    <m/>
    <m/>
    <m/>
    <m/>
    <s v="The French Connection "/>
    <s v="English"/>
    <s v="USA"/>
    <n v="1800000"/>
    <x v="2"/>
  </r>
  <r>
    <x v="1533"/>
    <n v="92"/>
    <n v="8786715"/>
    <s v="Comedy"/>
    <s v="Drama"/>
    <m/>
    <m/>
    <m/>
    <m/>
    <m/>
    <m/>
    <s v="Saved! "/>
    <s v="English"/>
    <s v="USA"/>
    <n v="5000000"/>
    <x v="24"/>
  </r>
  <r>
    <x v="1534"/>
    <n v="92"/>
    <n v="13922211"/>
    <s v="Comedy"/>
    <m/>
    <m/>
    <m/>
    <m/>
    <m/>
    <m/>
    <m/>
    <s v="Soul Plane "/>
    <s v="English"/>
    <s v="USA"/>
    <n v="16000000"/>
    <x v="45"/>
  </r>
  <r>
    <x v="1535"/>
    <n v="92"/>
    <n v="177840"/>
    <s v="Comedy"/>
    <s v="Music"/>
    <m/>
    <m/>
    <m/>
    <m/>
    <m/>
    <m/>
    <s v="Sugar Town "/>
    <s v="English"/>
    <s v="UK"/>
    <n v="250000"/>
    <x v="12"/>
  </r>
  <r>
    <x v="1536"/>
    <n v="92"/>
    <n v="24792061"/>
    <s v="Comedy"/>
    <s v="Drama"/>
    <m/>
    <m/>
    <m/>
    <m/>
    <m/>
    <m/>
    <s v="Thank You for Smoking "/>
    <s v="English"/>
    <s v="USA"/>
    <n v="6500000"/>
    <x v="16"/>
  </r>
  <r>
    <x v="1537"/>
    <n v="92"/>
    <n v="28972187"/>
    <s v="Comedy"/>
    <m/>
    <m/>
    <m/>
    <m/>
    <m/>
    <m/>
    <m/>
    <s v="The New Guy "/>
    <s v="English"/>
    <s v="USA"/>
    <n v="13000000"/>
    <x v="19"/>
  </r>
  <r>
    <x v="599"/>
    <n v="92"/>
    <n v="2964"/>
    <s v="Comedy"/>
    <s v="Horror"/>
    <s v="Romance"/>
    <m/>
    <m/>
    <m/>
    <m/>
    <m/>
    <s v="Vamps "/>
    <s v="English"/>
    <s v="USA"/>
    <n v="16000000"/>
    <x v="52"/>
  </r>
  <r>
    <x v="174"/>
    <n v="92"/>
    <n v="5306447"/>
    <s v="Comedy"/>
    <s v="Romance"/>
    <m/>
    <m/>
    <m/>
    <m/>
    <m/>
    <m/>
    <s v="Whatever Works "/>
    <s v="English"/>
    <s v="USA"/>
    <n v="15000000"/>
    <x v="5"/>
  </r>
  <r>
    <x v="1538"/>
    <n v="92"/>
    <n v="5018450"/>
    <s v="Comedy"/>
    <s v="Fantasy"/>
    <s v="Romance"/>
    <m/>
    <m/>
    <m/>
    <m/>
    <m/>
    <s v="Woman on Top "/>
    <s v="English"/>
    <s v="USA"/>
    <n v="8000000"/>
    <x v="35"/>
  </r>
  <r>
    <x v="1539"/>
    <n v="93"/>
    <n v="25675765"/>
    <s v="Comedy"/>
    <m/>
    <m/>
    <m/>
    <m/>
    <m/>
    <m/>
    <m/>
    <s v="21 &amp; Over "/>
    <s v="English"/>
    <s v="USA"/>
    <n v="13000000"/>
    <x v="19"/>
  </r>
  <r>
    <x v="1540"/>
    <n v="93"/>
    <n v="64359"/>
    <s v="Comedy"/>
    <s v="Romance"/>
    <m/>
    <m/>
    <m/>
    <m/>
    <m/>
    <m/>
    <s v="Among Giants "/>
    <s v="English"/>
    <s v="UK"/>
    <n v="2500000"/>
    <x v="19"/>
  </r>
  <r>
    <x v="1541"/>
    <n v="104"/>
    <m/>
    <s v="Drama"/>
    <s v="Mystery"/>
    <s v="Thriller"/>
    <m/>
    <m/>
    <m/>
    <m/>
    <m/>
    <s v="The Sisterhood of Night "/>
    <s v="English"/>
    <s v="USA"/>
    <n v="1000000"/>
    <x v="46"/>
  </r>
  <r>
    <x v="174"/>
    <n v="93"/>
    <n v="39200000"/>
    <s v="Comedy"/>
    <s v="Romance"/>
    <m/>
    <m/>
    <m/>
    <m/>
    <m/>
    <m/>
    <s v="Annie Hall "/>
    <s v="English"/>
    <s v="USA"/>
    <n v="4000000"/>
    <x v="11"/>
  </r>
  <r>
    <x v="1054"/>
    <n v="93"/>
    <n v="37879996"/>
    <s v="Comedy"/>
    <s v="Fantasy"/>
    <s v="Romance"/>
    <m/>
    <m/>
    <m/>
    <m/>
    <m/>
    <s v="Bedazzled "/>
    <s v="English"/>
    <s v="USA"/>
    <n v="48000000"/>
    <x v="25"/>
  </r>
  <r>
    <x v="672"/>
    <n v="93"/>
    <n v="163479795"/>
    <s v="Comedy"/>
    <s v="Drama"/>
    <m/>
    <m/>
    <m/>
    <m/>
    <m/>
    <m/>
    <s v="Big Daddy "/>
    <s v="English"/>
    <s v="USA"/>
    <n v="34200000"/>
    <x v="55"/>
  </r>
  <r>
    <x v="1542"/>
    <n v="104"/>
    <m/>
    <s v="Drama"/>
    <m/>
    <m/>
    <m/>
    <m/>
    <m/>
    <m/>
    <m/>
    <s v="The World Is Mine "/>
    <s v="Romanian"/>
    <s v="Romania"/>
    <n v="168000"/>
    <x v="26"/>
  </r>
  <r>
    <x v="1543"/>
    <n v="93"/>
    <n v="4919896"/>
    <s v="Comedy"/>
    <s v="Crime"/>
    <s v="Thriller"/>
    <m/>
    <m/>
    <m/>
    <m/>
    <m/>
    <s v="Birthday Girl "/>
    <s v="English"/>
    <s v="UK"/>
    <n v="13000000"/>
    <x v="12"/>
  </r>
  <r>
    <x v="1544"/>
    <n v="93"/>
    <n v="118153533"/>
    <s v="Comedy"/>
    <s v="Sport"/>
    <m/>
    <m/>
    <m/>
    <m/>
    <m/>
    <m/>
    <s v="Blades of Glory "/>
    <s v="English"/>
    <s v="USA"/>
    <n v="61000000"/>
    <x v="46"/>
  </r>
  <r>
    <x v="412"/>
    <n v="93"/>
    <n v="119500000"/>
    <s v="Comedy"/>
    <s v="Western"/>
    <m/>
    <m/>
    <m/>
    <m/>
    <m/>
    <m/>
    <s v="Blazing Saddles "/>
    <s v="English"/>
    <s v="USA"/>
    <n v="2600000"/>
    <x v="2"/>
  </r>
  <r>
    <x v="624"/>
    <n v="93"/>
    <n v="5561"/>
    <s v="Comedy"/>
    <s v="Romance"/>
    <m/>
    <m/>
    <m/>
    <m/>
    <m/>
    <m/>
    <s v="Blonde Ambition "/>
    <s v="English"/>
    <s v="USA"/>
    <n v="10000000"/>
    <x v="36"/>
  </r>
  <r>
    <x v="1390"/>
    <n v="93"/>
    <n v="37188667"/>
    <s v="Comedy"/>
    <s v="Drama"/>
    <m/>
    <m/>
    <m/>
    <m/>
    <m/>
    <m/>
    <s v="Crossroads "/>
    <s v="English"/>
    <s v="USA"/>
    <n v="12000000"/>
    <x v="51"/>
  </r>
  <r>
    <x v="640"/>
    <n v="93"/>
    <n v="17536788"/>
    <s v="Comedy"/>
    <s v="Drama"/>
    <s v="Romance"/>
    <m/>
    <m/>
    <m/>
    <m/>
    <m/>
    <s v="Enough Said "/>
    <s v="English"/>
    <s v="USA"/>
    <n v="8000000"/>
    <x v="23"/>
  </r>
  <r>
    <x v="1545"/>
    <n v="104"/>
    <n v="403649"/>
    <s v="Drama"/>
    <s v="Romance"/>
    <m/>
    <m/>
    <m/>
    <m/>
    <m/>
    <m/>
    <s v="Wild Grass "/>
    <s v="French"/>
    <s v="France"/>
    <m/>
    <x v="46"/>
  </r>
  <r>
    <x v="1546"/>
    <n v="104"/>
    <m/>
    <s v="Biography"/>
    <s v="Drama"/>
    <s v="History"/>
    <m/>
    <m/>
    <m/>
    <m/>
    <m/>
    <s v="Winnie Mandela "/>
    <s v="English"/>
    <s v="South Africa"/>
    <n v="15000000"/>
    <x v="25"/>
  </r>
  <r>
    <x v="1547"/>
    <n v="93"/>
    <n v="17718223"/>
    <s v="Comedy"/>
    <m/>
    <m/>
    <m/>
    <m/>
    <m/>
    <m/>
    <m/>
    <s v="EuroTrip "/>
    <s v="English"/>
    <s v="USA"/>
    <n v="25000000"/>
    <x v="10"/>
  </r>
  <r>
    <x v="1548"/>
    <n v="93"/>
    <n v="48114556"/>
    <s v="Comedy"/>
    <s v="Family"/>
    <s v="Fantasy"/>
    <s v="Romance"/>
    <m/>
    <m/>
    <m/>
    <m/>
    <s v="Fat Albert "/>
    <s v="English"/>
    <s v="USA"/>
    <n v="26000000"/>
    <x v="37"/>
  </r>
  <r>
    <x v="1549"/>
    <n v="93"/>
    <n v="298110"/>
    <s v="Comedy"/>
    <s v="Drama"/>
    <s v="Horror"/>
    <s v="Sci-Fi"/>
    <m/>
    <m/>
    <m/>
    <m/>
    <s v="Fido "/>
    <s v="English"/>
    <s v="Canada"/>
    <n v="8000000"/>
    <x v="4"/>
  </r>
  <r>
    <x v="457"/>
    <n v="93"/>
    <n v="34872293"/>
    <s v="Comedy"/>
    <s v="Fantasy"/>
    <s v="Horror"/>
    <s v="Thriller"/>
    <m/>
    <m/>
    <m/>
    <m/>
    <s v="Freddy's Dead: The Final Nightmare "/>
    <s v="English"/>
    <s v="USA"/>
    <n v="8500000"/>
    <x v="54"/>
  </r>
  <r>
    <x v="1372"/>
    <n v="93"/>
    <n v="31155435"/>
    <s v="Comedy"/>
    <s v="Fantasy"/>
    <m/>
    <m/>
    <m/>
    <m/>
    <m/>
    <m/>
    <s v="How High "/>
    <s v="English"/>
    <s v="USA"/>
    <n v="12000000"/>
    <x v="3"/>
  </r>
  <r>
    <x v="2"/>
    <n v="105"/>
    <m/>
    <s v="Crime"/>
    <s v="Drama"/>
    <s v="Mystery"/>
    <m/>
    <m/>
    <m/>
    <m/>
    <m/>
    <s v="A Touch of Frost             "/>
    <s v="English"/>
    <s v="UK"/>
    <m/>
    <x v="2"/>
  </r>
  <r>
    <x v="1550"/>
    <n v="93"/>
    <n v="10305534"/>
    <s v="Comedy"/>
    <m/>
    <m/>
    <m/>
    <m/>
    <m/>
    <m/>
    <m/>
    <s v="I Got the Hook Up "/>
    <s v="English"/>
    <s v="USA"/>
    <n v="3500000"/>
    <x v="36"/>
  </r>
  <r>
    <x v="1551"/>
    <n v="93"/>
    <n v="611709"/>
    <s v="Comedy"/>
    <s v="Drama"/>
    <m/>
    <m/>
    <m/>
    <m/>
    <m/>
    <m/>
    <s v="Le Havre "/>
    <s v="French"/>
    <s v="Finland"/>
    <n v="3850000"/>
    <x v="5"/>
  </r>
  <r>
    <x v="130"/>
    <n v="93"/>
    <n v="4308981"/>
    <s v="Comedy"/>
    <s v="Family"/>
    <m/>
    <m/>
    <m/>
    <m/>
    <m/>
    <m/>
    <s v="Meet the Deedles "/>
    <s v="English"/>
    <s v="USA"/>
    <n v="24000000"/>
    <x v="36"/>
  </r>
  <r>
    <x v="1552"/>
    <n v="105"/>
    <n v="21160089"/>
    <s v="Comedy"/>
    <s v="Crime"/>
    <s v="Drama"/>
    <s v="Music"/>
    <s v="Romance"/>
    <m/>
    <m/>
    <m/>
    <s v="ATL "/>
    <s v="English"/>
    <s v="USA"/>
    <m/>
    <x v="25"/>
  </r>
  <r>
    <x v="1553"/>
    <n v="93"/>
    <n v="35688"/>
    <s v="Comedy"/>
    <m/>
    <m/>
    <m/>
    <m/>
    <m/>
    <m/>
    <m/>
    <s v="Not Cool "/>
    <s v="English"/>
    <s v="USA"/>
    <n v="600000"/>
    <x v="52"/>
  </r>
  <r>
    <x v="1554"/>
    <n v="105"/>
    <m/>
    <s v="Adventure"/>
    <s v="Comedy"/>
    <s v="Family"/>
    <m/>
    <m/>
    <m/>
    <m/>
    <m/>
    <s v="Batman: The Movie "/>
    <s v="English"/>
    <s v="USA"/>
    <n v="1377800"/>
    <x v="26"/>
  </r>
  <r>
    <x v="1555"/>
    <n v="105"/>
    <n v="36310118"/>
    <s v="Comedy"/>
    <m/>
    <m/>
    <m/>
    <m/>
    <m/>
    <m/>
    <m/>
    <s v="Beauty Shop "/>
    <s v="English"/>
    <s v="USA"/>
    <m/>
    <x v="41"/>
  </r>
  <r>
    <x v="1556"/>
    <n v="93"/>
    <n v="54724272"/>
    <s v="Comedy"/>
    <s v="Crime"/>
    <m/>
    <m/>
    <m/>
    <m/>
    <m/>
    <m/>
    <s v="Project X "/>
    <s v="English"/>
    <s v="USA"/>
    <n v="12000000"/>
    <x v="6"/>
  </r>
  <r>
    <x v="970"/>
    <n v="93"/>
    <n v="17096053"/>
    <s v="Comedy"/>
    <s v="Drama"/>
    <m/>
    <m/>
    <m/>
    <m/>
    <m/>
    <m/>
    <s v="Rushmore "/>
    <s v="English"/>
    <s v="USA"/>
    <n v="9000000"/>
    <x v="28"/>
  </r>
  <r>
    <x v="321"/>
    <n v="93"/>
    <n v="30400000"/>
    <s v="Comedy"/>
    <m/>
    <m/>
    <m/>
    <m/>
    <m/>
    <m/>
    <m/>
    <s v="Sgt. Bilko "/>
    <s v="English"/>
    <s v="USA"/>
    <n v="39000000"/>
    <x v="50"/>
  </r>
  <r>
    <x v="1557"/>
    <n v="93"/>
    <n v="10198766"/>
    <s v="Comedy"/>
    <m/>
    <m/>
    <m/>
    <m/>
    <m/>
    <m/>
    <m/>
    <s v="Sorority Boys "/>
    <s v="English"/>
    <s v="USA"/>
    <n v="12000000"/>
    <x v="53"/>
  </r>
  <r>
    <x v="1558"/>
    <n v="93"/>
    <n v="29247405"/>
    <s v="Comedy"/>
    <s v="Family"/>
    <s v="Music"/>
    <m/>
    <m/>
    <m/>
    <m/>
    <m/>
    <s v="Spice World "/>
    <s v="English"/>
    <s v="UK"/>
    <n v="25000000"/>
    <x v="51"/>
  </r>
  <r>
    <x v="627"/>
    <n v="93"/>
    <n v="900926"/>
    <s v="Comedy"/>
    <m/>
    <m/>
    <m/>
    <m/>
    <m/>
    <m/>
    <m/>
    <s v="The Brothers Solomon "/>
    <s v="English"/>
    <s v="USA"/>
    <n v="10000000"/>
    <x v="35"/>
  </r>
  <r>
    <x v="1427"/>
    <n v="105"/>
    <n v="14359793"/>
    <s v="Crime"/>
    <s v="Documentary"/>
    <s v="News"/>
    <m/>
    <m/>
    <m/>
    <m/>
    <m/>
    <s v="Capitalism: A Love Story "/>
    <s v="English"/>
    <s v="USA"/>
    <m/>
    <x v="18"/>
  </r>
  <r>
    <x v="1559"/>
    <n v="93"/>
    <n v="20380"/>
    <s v="Comedy"/>
    <s v="Drama"/>
    <s v="Fantasy"/>
    <s v="Music"/>
    <s v="Romance"/>
    <m/>
    <m/>
    <m/>
    <s v="The Good Night "/>
    <s v="English"/>
    <s v="USA"/>
    <n v="15000000"/>
    <x v="19"/>
  </r>
  <r>
    <x v="1560"/>
    <n v="105"/>
    <n v="1340891"/>
    <s v="Drama"/>
    <s v="Romance"/>
    <m/>
    <m/>
    <m/>
    <m/>
    <m/>
    <m/>
    <s v="Dear Frankie "/>
    <s v="English"/>
    <s v="UK"/>
    <m/>
    <x v="2"/>
  </r>
  <r>
    <x v="1561"/>
    <n v="93"/>
    <n v="48430"/>
    <s v="Comedy"/>
    <s v="Crime"/>
    <s v="Thriller"/>
    <m/>
    <m/>
    <m/>
    <m/>
    <m/>
    <s v="The Perfect Host "/>
    <s v="English"/>
    <s v="USA"/>
    <n v="500000"/>
    <x v="4"/>
  </r>
  <r>
    <x v="1416"/>
    <n v="93"/>
    <n v="59475623"/>
    <s v="Comedy"/>
    <s v="Sci-Fi"/>
    <s v="Thriller"/>
    <m/>
    <m/>
    <m/>
    <m/>
    <m/>
    <s v="The Stepford Wives "/>
    <s v="English"/>
    <s v="USA"/>
    <n v="90000000"/>
    <x v="1"/>
  </r>
  <r>
    <x v="1388"/>
    <n v="93"/>
    <n v="10097096"/>
    <s v="Comedy"/>
    <m/>
    <m/>
    <m/>
    <m/>
    <m/>
    <m/>
    <m/>
    <s v="The Wash "/>
    <s v="English"/>
    <s v="USA"/>
    <n v="4000000"/>
    <x v="56"/>
  </r>
  <r>
    <x v="1562"/>
    <n v="93"/>
    <n v="200803"/>
    <s v="Comedy"/>
    <m/>
    <m/>
    <m/>
    <m/>
    <m/>
    <m/>
    <m/>
    <s v="Tim and Eric's Billion Dollar Movie "/>
    <s v="English"/>
    <s v="USA"/>
    <n v="3000000"/>
    <x v="35"/>
  </r>
  <r>
    <x v="296"/>
    <n v="93"/>
    <n v="5694308"/>
    <s v="Comedy"/>
    <s v="Sport"/>
    <m/>
    <m/>
    <m/>
    <m/>
    <m/>
    <m/>
    <s v="Who's Your Caddy? "/>
    <s v="English"/>
    <s v="USA"/>
    <n v="7000000"/>
    <x v="74"/>
  </r>
  <r>
    <x v="1563"/>
    <n v="105"/>
    <m/>
    <s v="Action"/>
    <s v="Adventure"/>
    <s v="Fantasy"/>
    <m/>
    <m/>
    <m/>
    <m/>
    <m/>
    <s v="Dungeons &amp; Dragons: Wrath of the Dragon God "/>
    <s v="English"/>
    <s v="Germany"/>
    <n v="15000000"/>
    <x v="54"/>
  </r>
  <r>
    <x v="842"/>
    <n v="93"/>
    <n v="2426851"/>
    <s v="Comedy"/>
    <s v="Crime"/>
    <s v="Romance"/>
    <s v="Thriller"/>
    <m/>
    <m/>
    <m/>
    <m/>
    <s v="You Kill Me "/>
    <s v="English"/>
    <s v="USA"/>
    <n v="4000000"/>
    <x v="26"/>
  </r>
  <r>
    <x v="990"/>
    <n v="94"/>
    <n v="15155772"/>
    <s v="Comedy"/>
    <s v="Drama"/>
    <s v="Romance"/>
    <m/>
    <m/>
    <m/>
    <m/>
    <m/>
    <s v="And So It Goes "/>
    <s v="English"/>
    <s v="USA"/>
    <n v="18000000"/>
    <x v="50"/>
  </r>
  <r>
    <x v="1490"/>
    <n v="94"/>
    <n v="20627372"/>
    <s v="Comedy"/>
    <s v="Drama"/>
    <s v="Romance"/>
    <m/>
    <m/>
    <m/>
    <m/>
    <m/>
    <s v="Boys and Girls "/>
    <s v="English"/>
    <s v="USA"/>
    <n v="16000000"/>
    <x v="35"/>
  </r>
  <r>
    <x v="543"/>
    <n v="94"/>
    <n v="138614544"/>
    <s v="Comedy"/>
    <s v="Family"/>
    <m/>
    <m/>
    <m/>
    <m/>
    <m/>
    <m/>
    <s v="Cheaper by the Dozen "/>
    <s v="English"/>
    <s v="USA"/>
    <n v="40000000"/>
    <x v="27"/>
  </r>
  <r>
    <x v="1564"/>
    <n v="94"/>
    <n v="4693919"/>
    <s v="Comedy"/>
    <m/>
    <m/>
    <m/>
    <m/>
    <m/>
    <m/>
    <m/>
    <s v="College "/>
    <s v="English"/>
    <s v="USA"/>
    <n v="6500000"/>
    <x v="56"/>
  </r>
  <r>
    <x v="1113"/>
    <n v="94"/>
    <n v="64001297"/>
    <s v="Comedy"/>
    <s v="Family"/>
    <m/>
    <m/>
    <m/>
    <m/>
    <m/>
    <m/>
    <s v="Diary of a Wimpy Kid "/>
    <s v="English"/>
    <s v="USA"/>
    <n v="15000000"/>
    <x v="3"/>
  </r>
  <r>
    <x v="197"/>
    <n v="94"/>
    <n v="49002815"/>
    <s v="Comedy"/>
    <s v="Family"/>
    <m/>
    <m/>
    <m/>
    <m/>
    <m/>
    <m/>
    <s v="Diary of a Wimpy Kid: Dog Days "/>
    <s v="English"/>
    <s v="USA"/>
    <n v="22000000"/>
    <x v="55"/>
  </r>
  <r>
    <x v="1528"/>
    <n v="94"/>
    <n v="6241697"/>
    <s v="Comedy"/>
    <m/>
    <m/>
    <m/>
    <m/>
    <m/>
    <m/>
    <m/>
    <s v="Dick "/>
    <s v="English"/>
    <s v="France"/>
    <n v="13000000"/>
    <x v="12"/>
  </r>
  <r>
    <x v="1565"/>
    <n v="105"/>
    <m/>
    <s v="Action"/>
    <s v="Biography"/>
    <s v="Drama"/>
    <s v="Sport"/>
    <m/>
    <m/>
    <m/>
    <m/>
    <s v="Hands of Stone "/>
    <s v="English"/>
    <s v="Panama"/>
    <n v="20000000"/>
    <x v="5"/>
  </r>
  <r>
    <x v="1566"/>
    <n v="105"/>
    <m/>
    <s v="Crime"/>
    <s v="Drama"/>
    <s v="Romance"/>
    <m/>
    <m/>
    <m/>
    <m/>
    <m/>
    <s v="Heli "/>
    <s v="Spanish"/>
    <s v="Mexico"/>
    <n v="1000000"/>
    <x v="4"/>
  </r>
  <r>
    <x v="1567"/>
    <n v="94"/>
    <n v="30259652"/>
    <s v="Comedy"/>
    <s v="Horror"/>
    <s v="Thriller"/>
    <m/>
    <m/>
    <m/>
    <m/>
    <m/>
    <s v="Halloween: Resurrection "/>
    <s v="English"/>
    <s v="USA"/>
    <n v="15000000"/>
    <x v="38"/>
  </r>
  <r>
    <x v="592"/>
    <n v="105"/>
    <m/>
    <s v="Mystery"/>
    <s v="Western"/>
    <m/>
    <m/>
    <m/>
    <m/>
    <m/>
    <m/>
    <s v="High Plains Drifter "/>
    <s v="English"/>
    <s v="USA"/>
    <n v="5500000"/>
    <x v="16"/>
  </r>
  <r>
    <x v="1568"/>
    <n v="94"/>
    <n v="36037909"/>
    <s v="Comedy"/>
    <s v="Drama"/>
    <m/>
    <m/>
    <m/>
    <m/>
    <m/>
    <m/>
    <s v="Hanging Up "/>
    <s v="English"/>
    <s v="Germany"/>
    <n v="60000000"/>
    <x v="33"/>
  </r>
  <r>
    <x v="1569"/>
    <n v="105"/>
    <n v="1425993"/>
    <s v="Comedy"/>
    <m/>
    <m/>
    <m/>
    <m/>
    <m/>
    <m/>
    <m/>
    <s v="I Hope They Serve Beer in Hell "/>
    <s v="English"/>
    <s v="USA"/>
    <m/>
    <x v="35"/>
  </r>
  <r>
    <x v="1570"/>
    <n v="94"/>
    <n v="19281235"/>
    <s v="Comedy"/>
    <s v="Drama"/>
    <s v="Music"/>
    <s v="Romance"/>
    <m/>
    <m/>
    <m/>
    <m/>
    <s v="House Party 2 "/>
    <s v="English"/>
    <s v="USA"/>
    <n v="5000000"/>
    <x v="52"/>
  </r>
  <r>
    <x v="222"/>
    <n v="94"/>
    <n v="60573641"/>
    <s v="Comedy"/>
    <s v="Family"/>
    <m/>
    <m/>
    <m/>
    <m/>
    <m/>
    <m/>
    <s v="Jingle All the Way "/>
    <s v="English"/>
    <s v="USA"/>
    <n v="60000000"/>
    <x v="53"/>
  </r>
  <r>
    <x v="1571"/>
    <n v="105"/>
    <n v="4311834"/>
    <s v="Crime"/>
    <s v="Documentary"/>
    <m/>
    <m/>
    <m/>
    <m/>
    <m/>
    <m/>
    <s v="Inside Job "/>
    <s v="English"/>
    <s v="USA"/>
    <m/>
    <x v="0"/>
  </r>
  <r>
    <x v="1572"/>
    <n v="94"/>
    <n v="2800000"/>
    <s v="Comedy"/>
    <m/>
    <m/>
    <m/>
    <m/>
    <m/>
    <m/>
    <m/>
    <s v="Love Stinks "/>
    <s v="English"/>
    <s v="USA"/>
    <n v="4000000"/>
    <x v="27"/>
  </r>
  <r>
    <x v="174"/>
    <n v="94"/>
    <n v="56816662"/>
    <s v="Comedy"/>
    <s v="Fantasy"/>
    <s v="Romance"/>
    <m/>
    <m/>
    <m/>
    <m/>
    <m/>
    <s v="Midnight in Paris "/>
    <s v="English"/>
    <s v="Spain"/>
    <n v="17000000"/>
    <x v="28"/>
  </r>
  <r>
    <x v="1573"/>
    <n v="94"/>
    <n v="8828771"/>
    <s v="Comedy"/>
    <m/>
    <m/>
    <m/>
    <m/>
    <m/>
    <m/>
    <m/>
    <s v="Movie 43 "/>
    <s v="English"/>
    <s v="USA"/>
    <n v="6000000"/>
    <x v="37"/>
  </r>
  <r>
    <x v="1117"/>
    <n v="94"/>
    <n v="68218041"/>
    <s v="Comedy"/>
    <s v="Family"/>
    <s v="Fantasy"/>
    <m/>
    <m/>
    <m/>
    <m/>
    <m/>
    <s v="Mr. Popper's Penguins "/>
    <s v="English"/>
    <s v="USA"/>
    <n v="55000000"/>
    <x v="25"/>
  </r>
  <r>
    <x v="1059"/>
    <n v="94"/>
    <n v="59573085"/>
    <s v="Comedy"/>
    <s v="Family"/>
    <s v="Romance"/>
    <m/>
    <m/>
    <m/>
    <m/>
    <m/>
    <s v="My Big Fat Greek Wedding 2 "/>
    <s v="English"/>
    <s v="USA"/>
    <n v="18000000"/>
    <x v="12"/>
  </r>
  <r>
    <x v="580"/>
    <n v="94"/>
    <n v="36830057"/>
    <s v="Comedy"/>
    <s v="Family"/>
    <s v="Sci-Fi"/>
    <m/>
    <m/>
    <m/>
    <m/>
    <m/>
    <s v="My Favorite Martian "/>
    <s v="English"/>
    <s v="USA"/>
    <n v="65000000"/>
    <x v="54"/>
  </r>
  <r>
    <x v="835"/>
    <n v="94"/>
    <n v="105500000"/>
    <s v="Comedy"/>
    <m/>
    <m/>
    <m/>
    <m/>
    <m/>
    <m/>
    <m/>
    <s v="Porky's "/>
    <s v="English"/>
    <s v="Canada"/>
    <n v="4000000"/>
    <x v="3"/>
  </r>
  <r>
    <x v="1455"/>
    <n v="94"/>
    <n v="68525609"/>
    <s v="Comedy"/>
    <m/>
    <m/>
    <m/>
    <m/>
    <m/>
    <m/>
    <m/>
    <s v="Road Trip "/>
    <s v="English"/>
    <s v="USA"/>
    <n v="15600000"/>
    <x v="26"/>
  </r>
  <r>
    <x v="1574"/>
    <n v="105"/>
    <n v="8044906"/>
    <s v="Documentary"/>
    <s v="Family"/>
    <s v="Music"/>
    <m/>
    <m/>
    <m/>
    <m/>
    <m/>
    <s v="Mad Hot Ballroom "/>
    <s v="English"/>
    <s v="USA"/>
    <m/>
    <x v="20"/>
  </r>
  <r>
    <x v="1575"/>
    <n v="94"/>
    <n v="38543473"/>
    <s v="Comedy"/>
    <m/>
    <m/>
    <m/>
    <m/>
    <m/>
    <m/>
    <m/>
    <s v="Sex Tape "/>
    <s v="English"/>
    <s v="USA"/>
    <n v="40000000"/>
    <x v="52"/>
  </r>
  <r>
    <x v="174"/>
    <n v="94"/>
    <n v="17071230"/>
    <s v="Comedy"/>
    <s v="Crime"/>
    <m/>
    <m/>
    <m/>
    <m/>
    <m/>
    <m/>
    <s v="Small Time Crooks "/>
    <s v="English"/>
    <s v="USA"/>
    <n v="18000000"/>
    <x v="6"/>
  </r>
  <r>
    <x v="73"/>
    <n v="94"/>
    <n v="17010646"/>
    <s v="Comedy"/>
    <s v="Family"/>
    <s v="Fantasy"/>
    <m/>
    <m/>
    <m/>
    <m/>
    <m/>
    <s v="Son of the Mask "/>
    <s v="English"/>
    <s v="USA"/>
    <n v="84000000"/>
    <x v="62"/>
  </r>
  <r>
    <x v="1576"/>
    <n v="94"/>
    <n v="26049082"/>
    <s v="Comedy"/>
    <s v="Romance"/>
    <m/>
    <m/>
    <m/>
    <m/>
    <m/>
    <m/>
    <s v="That Awkward Moment "/>
    <s v="English"/>
    <s v="USA"/>
    <n v="8000000"/>
    <x v="12"/>
  </r>
  <r>
    <x v="1577"/>
    <n v="94"/>
    <n v="1744858"/>
    <s v="Comedy"/>
    <s v="Drama"/>
    <s v="Romance"/>
    <s v="Sport"/>
    <m/>
    <m/>
    <m/>
    <m/>
    <s v="The Broken Hearts Club: A Romantic Comedy "/>
    <s v="English"/>
    <s v="USA"/>
    <n v="1000000"/>
    <x v="14"/>
  </r>
  <r>
    <x v="1414"/>
    <n v="94"/>
    <n v="3034181"/>
    <s v="Comedy"/>
    <s v="Music"/>
    <s v="Romance"/>
    <m/>
    <m/>
    <m/>
    <m/>
    <m/>
    <s v="The Guru "/>
    <s v="English"/>
    <s v="UK"/>
    <n v="11000000"/>
    <x v="53"/>
  </r>
  <r>
    <x v="1578"/>
    <n v="94"/>
    <n v="1977544"/>
    <s v="Comedy"/>
    <s v="Drama"/>
    <s v="Romance"/>
    <m/>
    <m/>
    <m/>
    <m/>
    <m/>
    <s v="The Incredibly True Adventure of Two Girls in Love "/>
    <s v="English"/>
    <s v="USA"/>
    <n v="250000"/>
    <x v="26"/>
  </r>
  <r>
    <x v="1579"/>
    <n v="94"/>
    <n v="32416109"/>
    <s v="Comedy"/>
    <s v="War"/>
    <m/>
    <m/>
    <m/>
    <m/>
    <m/>
    <m/>
    <s v="The Men Who Stare at Goats "/>
    <s v="English"/>
    <s v="USA"/>
    <n v="25000000"/>
    <x v="3"/>
  </r>
  <r>
    <x v="1260"/>
    <n v="94"/>
    <n v="1247453"/>
    <s v="Comedy"/>
    <s v="Drama"/>
    <m/>
    <m/>
    <m/>
    <m/>
    <m/>
    <m/>
    <s v="Tristram Shandy: A Cock and Bull Story "/>
    <s v="English"/>
    <s v="UK"/>
    <n v="2800000"/>
    <x v="4"/>
  </r>
  <r>
    <x v="1009"/>
    <n v="94"/>
    <n v="21005329"/>
    <s v="Comedy"/>
    <s v="Romance"/>
    <m/>
    <m/>
    <m/>
    <m/>
    <m/>
    <m/>
    <s v="Van Wilder: Party Liaison "/>
    <s v="English"/>
    <s v="Germany"/>
    <n v="6000000"/>
    <x v="55"/>
  </r>
  <r>
    <x v="1580"/>
    <n v="94"/>
    <n v="16101109"/>
    <s v="Comedy"/>
    <m/>
    <m/>
    <m/>
    <m/>
    <m/>
    <m/>
    <m/>
    <s v="Waiting... "/>
    <s v="English"/>
    <s v="USA"/>
    <n v="3000000"/>
    <x v="4"/>
  </r>
  <r>
    <x v="1581"/>
    <n v="94"/>
    <n v="121697350"/>
    <s v="Comedy"/>
    <s v="Music"/>
    <m/>
    <m/>
    <m/>
    <m/>
    <m/>
    <m/>
    <s v="Wayne's World "/>
    <s v="English"/>
    <s v="USA"/>
    <n v="20000000"/>
    <x v="14"/>
  </r>
  <r>
    <x v="694"/>
    <n v="105"/>
    <n v="2276368"/>
    <s v="Documentary"/>
    <s v="History"/>
    <s v="Sport"/>
    <m/>
    <m/>
    <m/>
    <m/>
    <m/>
    <s v="Riding Giants "/>
    <s v="English"/>
    <s v="USA"/>
    <m/>
    <x v="13"/>
  </r>
  <r>
    <x v="883"/>
    <n v="94"/>
    <n v="8735529"/>
    <s v="Comedy"/>
    <s v="Drama"/>
    <s v="Romance"/>
    <m/>
    <m/>
    <m/>
    <m/>
    <m/>
    <s v="Whatever It Takes "/>
    <s v="English"/>
    <s v="USA"/>
    <n v="15000000"/>
    <x v="41"/>
  </r>
  <r>
    <x v="165"/>
    <n v="94"/>
    <n v="32095318"/>
    <s v="Comedy"/>
    <s v="Crime"/>
    <m/>
    <m/>
    <m/>
    <m/>
    <m/>
    <m/>
    <s v="What's the Worst That Could Happen? "/>
    <s v="English"/>
    <s v="USA"/>
    <n v="45000000"/>
    <x v="41"/>
  </r>
  <r>
    <x v="1582"/>
    <n v="105"/>
    <n v="540085"/>
    <s v="Comedy"/>
    <s v="Musical"/>
    <s v="Romance"/>
    <m/>
    <m/>
    <m/>
    <m/>
    <m/>
    <s v="Romance &amp; Cigarettes "/>
    <s v="English"/>
    <s v="USA"/>
    <m/>
    <x v="46"/>
  </r>
  <r>
    <x v="1536"/>
    <n v="94"/>
    <n v="16300302"/>
    <s v="Comedy"/>
    <s v="Drama"/>
    <m/>
    <m/>
    <m/>
    <m/>
    <m/>
    <m/>
    <s v="Young Adult "/>
    <s v="English"/>
    <s v="USA"/>
    <n v="12000000"/>
    <x v="46"/>
  </r>
  <r>
    <x v="1583"/>
    <n v="105"/>
    <n v="1391770"/>
    <s v="Adventure"/>
    <s v="Comedy"/>
    <s v="Western"/>
    <m/>
    <m/>
    <m/>
    <m/>
    <m/>
    <s v="Saving Private Perez "/>
    <s v="Spanish"/>
    <s v="Mexico"/>
    <m/>
    <x v="25"/>
  </r>
  <r>
    <x v="1584"/>
    <n v="105"/>
    <n v="247740"/>
    <s v="Documentary"/>
    <s v="Drama"/>
    <m/>
    <m/>
    <m/>
    <m/>
    <m/>
    <m/>
    <s v="Sex with Strangers "/>
    <s v="English"/>
    <s v="USA"/>
    <m/>
    <x v="33"/>
  </r>
  <r>
    <x v="884"/>
    <n v="95"/>
    <n v="32391374"/>
    <s v="Comedy"/>
    <s v="Drama"/>
    <s v="Romance"/>
    <m/>
    <m/>
    <m/>
    <m/>
    <m/>
    <s v="500 Days of Summer "/>
    <s v="English"/>
    <s v="USA"/>
    <n v="7500000"/>
    <x v="28"/>
  </r>
  <r>
    <x v="1585"/>
    <n v="95"/>
    <n v="3559990"/>
    <s v="Comedy"/>
    <s v="Crime"/>
    <m/>
    <m/>
    <m/>
    <m/>
    <m/>
    <m/>
    <s v="8 Heads in a Duffel Bag "/>
    <s v="English"/>
    <s v="USA"/>
    <n v="3000000"/>
    <x v="35"/>
  </r>
  <r>
    <x v="1586"/>
    <n v="95"/>
    <n v="51431160"/>
    <s v="Comedy"/>
    <s v="Family"/>
    <s v="Romance"/>
    <m/>
    <m/>
    <m/>
    <m/>
    <m/>
    <s v="A Cinderella Story "/>
    <s v="English"/>
    <s v="USA"/>
    <n v="20000000"/>
    <x v="19"/>
  </r>
  <r>
    <x v="1587"/>
    <n v="105"/>
    <m/>
    <s v="Crime"/>
    <s v="Drama"/>
    <s v="Romance"/>
    <m/>
    <m/>
    <m/>
    <m/>
    <m/>
    <s v="Speedway Junky "/>
    <s v="English"/>
    <s v="USA"/>
    <n v="1000000"/>
    <x v="1"/>
  </r>
  <r>
    <x v="721"/>
    <n v="105"/>
    <n v="531806"/>
    <s v="Musical"/>
    <m/>
    <m/>
    <m/>
    <m/>
    <m/>
    <m/>
    <m/>
    <s v="Standing Ovation "/>
    <s v="English"/>
    <s v="USA"/>
    <m/>
    <x v="66"/>
  </r>
  <r>
    <x v="560"/>
    <n v="95"/>
    <n v="101736215"/>
    <s v="Comedy"/>
    <m/>
    <m/>
    <m/>
    <m/>
    <m/>
    <m/>
    <m/>
    <s v="American Pie "/>
    <s v="English"/>
    <s v="USA"/>
    <n v="11000000"/>
    <x v="14"/>
  </r>
  <r>
    <x v="1588"/>
    <n v="95"/>
    <n v="1060591"/>
    <s v="Comedy"/>
    <s v="Drama"/>
    <s v="Romance"/>
    <m/>
    <m/>
    <m/>
    <m/>
    <m/>
    <s v="Caramel "/>
    <s v="Arabic"/>
    <s v="France"/>
    <n v="1300000"/>
    <x v="5"/>
  </r>
  <r>
    <x v="1589"/>
    <n v="95"/>
    <n v="306715"/>
    <s v="Comedy"/>
    <m/>
    <m/>
    <m/>
    <m/>
    <m/>
    <m/>
    <m/>
    <s v="Chairman of the Board "/>
    <s v="English"/>
    <s v="USA"/>
    <n v="10000000"/>
    <x v="72"/>
  </r>
  <r>
    <x v="1590"/>
    <n v="95"/>
    <n v="37606"/>
    <s v="Comedy"/>
    <s v="Crime"/>
    <s v="Drama"/>
    <m/>
    <m/>
    <m/>
    <m/>
    <m/>
    <s v="Defendor "/>
    <s v="English"/>
    <s v="Canada"/>
    <n v="3500000"/>
    <x v="4"/>
  </r>
  <r>
    <x v="1591"/>
    <n v="105"/>
    <m/>
    <s v="Western"/>
    <m/>
    <m/>
    <m/>
    <m/>
    <m/>
    <m/>
    <m/>
    <s v="The Ballad of Gregorio Cortez "/>
    <s v="English"/>
    <s v="USA"/>
    <n v="1250000"/>
    <x v="23"/>
  </r>
  <r>
    <x v="927"/>
    <n v="95"/>
    <n v="4193025"/>
    <s v="Comedy"/>
    <s v="Music"/>
    <m/>
    <m/>
    <m/>
    <m/>
    <m/>
    <m/>
    <s v="Detroit Rock City "/>
    <s v="English"/>
    <s v="USA"/>
    <n v="15000000"/>
    <x v="4"/>
  </r>
  <r>
    <x v="1592"/>
    <n v="105"/>
    <n v="687081"/>
    <s v="Crime"/>
    <s v="Drama"/>
    <s v="Music"/>
    <s v="Mystery"/>
    <s v="Thriller"/>
    <m/>
    <m/>
    <m/>
    <s v="The Caveman's Valentine "/>
    <s v="English"/>
    <s v="USA"/>
    <m/>
    <x v="25"/>
  </r>
  <r>
    <x v="1455"/>
    <n v="95"/>
    <n v="100448498"/>
    <s v="Comedy"/>
    <s v="Drama"/>
    <m/>
    <m/>
    <m/>
    <m/>
    <m/>
    <m/>
    <s v="Due Date "/>
    <s v="English"/>
    <s v="USA"/>
    <n v="65000000"/>
    <x v="10"/>
  </r>
  <r>
    <x v="1364"/>
    <n v="105"/>
    <m/>
    <s v="Comedy"/>
    <s v="Drama"/>
    <s v="Romance"/>
    <m/>
    <m/>
    <m/>
    <m/>
    <m/>
    <s v="The Front Page "/>
    <s v="English"/>
    <s v="USA"/>
    <n v="4000000"/>
    <x v="9"/>
  </r>
  <r>
    <x v="1593"/>
    <n v="105"/>
    <m/>
    <s v="Crime"/>
    <s v="Drama"/>
    <s v="Mystery"/>
    <s v="Thriller"/>
    <m/>
    <m/>
    <m/>
    <m/>
    <s v="The Frozen Ground "/>
    <s v="English"/>
    <s v="USA"/>
    <n v="27220000"/>
    <x v="55"/>
  </r>
  <r>
    <x v="1594"/>
    <n v="105"/>
    <n v="2874"/>
    <s v="Drama"/>
    <m/>
    <m/>
    <m/>
    <m/>
    <m/>
    <m/>
    <m/>
    <s v="The Girl on the Train "/>
    <s v="French"/>
    <s v="France"/>
    <m/>
    <x v="25"/>
  </r>
  <r>
    <x v="626"/>
    <n v="95"/>
    <n v="88658172"/>
    <s v="Comedy"/>
    <s v="Romance"/>
    <m/>
    <m/>
    <m/>
    <m/>
    <m/>
    <m/>
    <s v="Failure to Launch "/>
    <s v="English"/>
    <s v="USA"/>
    <n v="50000000"/>
    <x v="39"/>
  </r>
  <r>
    <x v="855"/>
    <n v="95"/>
    <n v="37788228"/>
    <s v="Comedy"/>
    <m/>
    <m/>
    <m/>
    <m/>
    <m/>
    <m/>
    <m/>
    <s v="Head of State "/>
    <s v="English"/>
    <s v="USA"/>
    <n v="35200000"/>
    <x v="53"/>
  </r>
  <r>
    <x v="1595"/>
    <n v="95"/>
    <n v="3029081"/>
    <s v="Comedy"/>
    <s v="Drama"/>
    <s v="Music"/>
    <s v="Musical"/>
    <m/>
    <m/>
    <m/>
    <m/>
    <s v="Hedwig and the Angry Inch "/>
    <s v="English"/>
    <s v="USA"/>
    <n v="6000000"/>
    <x v="2"/>
  </r>
  <r>
    <x v="1117"/>
    <n v="95"/>
    <n v="48291624"/>
    <s v="Comedy"/>
    <s v="Fantasy"/>
    <s v="Romance"/>
    <m/>
    <m/>
    <m/>
    <m/>
    <m/>
    <s v="Just Like Heaven "/>
    <s v="English"/>
    <s v="USA"/>
    <n v="58000000"/>
    <x v="6"/>
  </r>
  <r>
    <x v="543"/>
    <n v="95"/>
    <n v="56127162"/>
    <s v="Comedy"/>
    <s v="Romance"/>
    <m/>
    <m/>
    <m/>
    <m/>
    <m/>
    <m/>
    <s v="Just Married "/>
    <s v="English"/>
    <s v="USA"/>
    <n v="18000000"/>
    <x v="53"/>
  </r>
  <r>
    <x v="1372"/>
    <n v="95"/>
    <n v="52580895"/>
    <s v="Comedy"/>
    <s v="Family"/>
    <s v="Romance"/>
    <s v="Sport"/>
    <m/>
    <m/>
    <m/>
    <m/>
    <s v="Kicking &amp; Screaming "/>
    <s v="English"/>
    <s v="USA"/>
    <n v="45000000"/>
    <x v="39"/>
  </r>
  <r>
    <x v="1596"/>
    <n v="95"/>
    <n v="4006906"/>
    <s v="Comedy"/>
    <s v="Crime"/>
    <m/>
    <m/>
    <m/>
    <m/>
    <m/>
    <m/>
    <s v="King's Ransom "/>
    <s v="English"/>
    <s v="USA"/>
    <n v="15000000"/>
    <x v="38"/>
  </r>
  <r>
    <x v="1465"/>
    <n v="95"/>
    <n v="89808372"/>
    <s v="Comedy"/>
    <m/>
    <m/>
    <m/>
    <m/>
    <m/>
    <m/>
    <m/>
    <s v="Legally Blonde 2: Red, White &amp; Blonde "/>
    <s v="English"/>
    <s v="USA"/>
    <n v="45000000"/>
    <x v="56"/>
  </r>
  <r>
    <x v="397"/>
    <n v="95"/>
    <n v="5308707"/>
    <s v="Comedy"/>
    <s v="Crime"/>
    <s v="Drama"/>
    <s v="Thriller"/>
    <m/>
    <m/>
    <m/>
    <m/>
    <s v="Made "/>
    <s v="English"/>
    <s v="USA"/>
    <n v="5000000"/>
    <x v="55"/>
  </r>
  <r>
    <x v="1597"/>
    <n v="105"/>
    <m/>
    <s v="Comedy"/>
    <s v="Drama"/>
    <s v="Music"/>
    <m/>
    <m/>
    <m/>
    <m/>
    <m/>
    <s v="Theresa Is a Mother "/>
    <s v="English"/>
    <s v="USA"/>
    <n v="200000"/>
    <x v="6"/>
  </r>
  <r>
    <x v="1598"/>
    <n v="105"/>
    <m/>
    <s v="Documentary"/>
    <m/>
    <m/>
    <m/>
    <m/>
    <m/>
    <m/>
    <m/>
    <s v="They Will Have to Kill Us First "/>
    <s v="French"/>
    <s v="UK"/>
    <n v="400000"/>
    <x v="28"/>
  </r>
  <r>
    <x v="1599"/>
    <n v="105"/>
    <m/>
    <s v="Drama"/>
    <s v="Romance"/>
    <m/>
    <m/>
    <m/>
    <m/>
    <m/>
    <m/>
    <s v="Trapeze "/>
    <s v="English"/>
    <s v="USA"/>
    <n v="4000000"/>
    <x v="4"/>
  </r>
  <r>
    <x v="1548"/>
    <n v="95"/>
    <n v="241437427"/>
    <s v="Comedy"/>
    <s v="Family"/>
    <s v="Romance"/>
    <m/>
    <m/>
    <m/>
    <m/>
    <m/>
    <s v="My Big Fat Greek Wedding "/>
    <s v="English"/>
    <s v="USA"/>
    <n v="5000000"/>
    <x v="10"/>
  </r>
  <r>
    <x v="1600"/>
    <n v="105"/>
    <m/>
    <s v="Adventure"/>
    <s v="Drama"/>
    <s v="Fantasy"/>
    <s v="Thriller"/>
    <s v="Western"/>
    <m/>
    <m/>
    <m/>
    <s v="Western Religion "/>
    <s v="English"/>
    <s v="USA"/>
    <n v="250000"/>
    <x v="43"/>
  </r>
  <r>
    <x v="309"/>
    <n v="95"/>
    <n v="22526144"/>
    <s v="Comedy"/>
    <s v="Romance"/>
    <s v="Sci-Fi"/>
    <m/>
    <m/>
    <m/>
    <m/>
    <m/>
    <s v="My Super Ex-Girlfriend "/>
    <s v="English"/>
    <s v="USA"/>
    <n v="30000000"/>
    <x v="52"/>
  </r>
  <r>
    <x v="1471"/>
    <n v="95"/>
    <n v="4584"/>
    <s v="Comedy"/>
    <s v="Drama"/>
    <m/>
    <m/>
    <m/>
    <m/>
    <m/>
    <m/>
    <s v="Newlyweds "/>
    <s v="English"/>
    <s v="USA"/>
    <n v="9000"/>
    <x v="55"/>
  </r>
  <r>
    <x v="1601"/>
    <n v="95"/>
    <n v="2025238"/>
    <s v="Comedy"/>
    <s v="Crime"/>
    <s v="Drama"/>
    <s v="Thriller"/>
    <m/>
    <m/>
    <m/>
    <m/>
    <s v="Novocaine "/>
    <s v="English"/>
    <s v="USA"/>
    <n v="6000000"/>
    <x v="27"/>
  </r>
  <r>
    <x v="1602"/>
    <n v="95"/>
    <n v="7563670"/>
    <s v="Comedy"/>
    <s v="Fantasy"/>
    <s v="Romance"/>
    <m/>
    <m/>
    <m/>
    <m/>
    <m/>
    <s v="Over Her Dead Body "/>
    <s v="English"/>
    <s v="USA"/>
    <n v="10000000"/>
    <x v="1"/>
  </r>
  <r>
    <x v="1603"/>
    <n v="95"/>
    <n v="9123834"/>
    <s v="Comedy"/>
    <s v="Romance"/>
    <m/>
    <m/>
    <m/>
    <m/>
    <m/>
    <m/>
    <s v="Peeples "/>
    <s v="English"/>
    <s v="USA"/>
    <n v="15000000"/>
    <x v="35"/>
  </r>
  <r>
    <x v="791"/>
    <n v="106"/>
    <m/>
    <s v="Drama"/>
    <s v="War"/>
    <m/>
    <m/>
    <m/>
    <m/>
    <m/>
    <m/>
    <s v="Adam Resurrected "/>
    <s v="English"/>
    <s v="Germany"/>
    <n v="10000000"/>
    <x v="46"/>
  </r>
  <r>
    <x v="1604"/>
    <n v="95"/>
    <n v="17791031"/>
    <s v="Comedy"/>
    <s v="Drama"/>
    <s v="Romance"/>
    <s v="Thriller"/>
    <m/>
    <m/>
    <m/>
    <m/>
    <s v="Punch-Drunk Love "/>
    <s v="English"/>
    <s v="USA"/>
    <n v="25000000"/>
    <x v="9"/>
  </r>
  <r>
    <x v="1605"/>
    <n v="106"/>
    <m/>
    <s v="Drama"/>
    <s v="Musical"/>
    <s v="Romance"/>
    <m/>
    <m/>
    <m/>
    <m/>
    <m/>
    <s v="Alexander's Ragtime Band "/>
    <s v="English"/>
    <s v="USA"/>
    <n v="2000000"/>
    <x v="14"/>
  </r>
  <r>
    <x v="580"/>
    <n v="95"/>
    <n v="38087756"/>
    <s v="Comedy"/>
    <s v="Family"/>
    <m/>
    <m/>
    <m/>
    <m/>
    <m/>
    <m/>
    <s v="Ri¢hie Ri¢h "/>
    <s v="English"/>
    <s v="USA"/>
    <n v="40000000"/>
    <x v="1"/>
  </r>
  <r>
    <x v="1606"/>
    <n v="95"/>
    <n v="5516708"/>
    <s v="Comedy"/>
    <s v="Romance"/>
    <m/>
    <m/>
    <m/>
    <m/>
    <m/>
    <m/>
    <s v="Say It Isn't So "/>
    <s v="English"/>
    <s v="USA"/>
    <n v="25000000"/>
    <x v="54"/>
  </r>
  <r>
    <x v="1439"/>
    <n v="95"/>
    <n v="7881335"/>
    <s v="Comedy"/>
    <s v="Crime"/>
    <s v="Thriller"/>
    <m/>
    <m/>
    <m/>
    <m/>
    <m/>
    <s v="Serial Mom "/>
    <s v="English"/>
    <s v="USA"/>
    <n v="13000000"/>
    <x v="6"/>
  </r>
  <r>
    <x v="1490"/>
    <n v="95"/>
    <n v="63319509"/>
    <s v="Comedy"/>
    <s v="Romance"/>
    <m/>
    <m/>
    <m/>
    <m/>
    <m/>
    <m/>
    <s v="She's All That "/>
    <s v="English"/>
    <s v="USA"/>
    <n v="10000000"/>
    <x v="27"/>
  </r>
  <r>
    <x v="750"/>
    <n v="95"/>
    <n v="7774730"/>
    <s v="Comedy"/>
    <s v="Horror"/>
    <s v="Sci-Fi"/>
    <m/>
    <m/>
    <m/>
    <m/>
    <m/>
    <s v="Slither "/>
    <s v="English"/>
    <s v="Canada"/>
    <n v="15500000"/>
    <x v="26"/>
  </r>
  <r>
    <x v="1607"/>
    <n v="95"/>
    <n v="7888703"/>
    <s v="Comedy"/>
    <s v="Fantasy"/>
    <m/>
    <m/>
    <m/>
    <m/>
    <m/>
    <m/>
    <s v="Teen Wolf Too "/>
    <s v="English"/>
    <s v="USA"/>
    <n v="3000000"/>
    <x v="59"/>
  </r>
  <r>
    <x v="77"/>
    <n v="95"/>
    <n v="37101011"/>
    <s v="Comedy"/>
    <s v="Drama"/>
    <m/>
    <m/>
    <m/>
    <m/>
    <m/>
    <m/>
    <s v="The Guilt Trip "/>
    <s v="English"/>
    <s v="USA"/>
    <n v="40000000"/>
    <x v="27"/>
  </r>
  <r>
    <x v="1608"/>
    <n v="106"/>
    <m/>
    <s v="Action"/>
    <m/>
    <m/>
    <m/>
    <m/>
    <m/>
    <m/>
    <m/>
    <s v="Code of Honor "/>
    <s v="English"/>
    <s v="USA"/>
    <n v="8000000"/>
    <x v="42"/>
  </r>
  <r>
    <x v="1284"/>
    <n v="95"/>
    <n v="128769345"/>
    <s v="Comedy"/>
    <s v="Romance"/>
    <s v="Sci-Fi"/>
    <m/>
    <m/>
    <m/>
    <m/>
    <m/>
    <s v="The Nutty Professor "/>
    <s v="English"/>
    <s v="USA"/>
    <n v="54000000"/>
    <x v="39"/>
  </r>
  <r>
    <x v="1609"/>
    <n v="95"/>
    <n v="6851969"/>
    <s v="Comedy"/>
    <s v="Drama"/>
    <s v="Romance"/>
    <m/>
    <m/>
    <m/>
    <m/>
    <m/>
    <s v="The Spectacular Now "/>
    <s v="English"/>
    <s v="USA"/>
    <n v="2500000"/>
    <x v="23"/>
  </r>
  <r>
    <x v="990"/>
    <n v="95"/>
    <n v="27067160"/>
    <s v="Comedy"/>
    <s v="Drama"/>
    <s v="Romance"/>
    <m/>
    <m/>
    <m/>
    <m/>
    <m/>
    <s v="The Story of Us "/>
    <s v="English"/>
    <s v="USA"/>
    <n v="50000000"/>
    <x v="19"/>
  </r>
  <r>
    <x v="1610"/>
    <n v="95"/>
    <n v="13558739"/>
    <s v="Comedy"/>
    <m/>
    <m/>
    <m/>
    <m/>
    <m/>
    <m/>
    <m/>
    <s v="Tomcats "/>
    <s v="English"/>
    <s v="USA"/>
    <n v="11000000"/>
    <x v="35"/>
  </r>
  <r>
    <x v="1514"/>
    <n v="95"/>
    <n v="695229"/>
    <s v="Comedy"/>
    <s v="Drama"/>
    <m/>
    <m/>
    <m/>
    <m/>
    <m/>
    <m/>
    <s v="Trees Lounge "/>
    <s v="English"/>
    <s v="USA"/>
    <n v="1300000"/>
    <x v="5"/>
  </r>
  <r>
    <x v="355"/>
    <n v="95"/>
    <n v="16964743"/>
    <s v="Comedy"/>
    <s v="Romance"/>
    <m/>
    <m/>
    <m/>
    <m/>
    <m/>
    <m/>
    <s v="Win a Date with Tad Hamilton! "/>
    <s v="English"/>
    <s v="USA"/>
    <n v="24000000"/>
    <x v="39"/>
  </r>
  <r>
    <x v="353"/>
    <n v="96"/>
    <n v="37939782"/>
    <s v="Comedy"/>
    <s v="Romance"/>
    <m/>
    <m/>
    <m/>
    <m/>
    <m/>
    <m/>
    <s v="40 Days and 40 Nights "/>
    <s v="English"/>
    <s v="USA"/>
    <n v="17000000"/>
    <x v="39"/>
  </r>
  <r>
    <x v="990"/>
    <n v="96"/>
    <n v="14208384"/>
    <s v="Comedy"/>
    <s v="Romance"/>
    <m/>
    <m/>
    <m/>
    <m/>
    <m/>
    <m/>
    <s v="Alex &amp; Emma "/>
    <s v="English"/>
    <s v="USA"/>
    <n v="30000000"/>
    <x v="39"/>
  </r>
  <r>
    <x v="1054"/>
    <n v="96"/>
    <n v="32122249"/>
    <s v="Comedy"/>
    <s v="Crime"/>
    <m/>
    <m/>
    <m/>
    <m/>
    <m/>
    <m/>
    <s v="Analyze That "/>
    <s v="English"/>
    <s v="USA"/>
    <n v="60000000"/>
    <x v="19"/>
  </r>
  <r>
    <x v="1611"/>
    <n v="96"/>
    <n v="21564616"/>
    <s v="Comedy"/>
    <m/>
    <m/>
    <m/>
    <m/>
    <m/>
    <m/>
    <m/>
    <s v="Baggage Claim "/>
    <s v="English"/>
    <s v="USA"/>
    <n v="8500000"/>
    <x v="65"/>
  </r>
  <r>
    <x v="1135"/>
    <n v="96"/>
    <n v="60338891"/>
    <s v="Comedy"/>
    <s v="Drama"/>
    <m/>
    <m/>
    <m/>
    <m/>
    <m/>
    <m/>
    <s v="Burn After Reading "/>
    <s v="English"/>
    <s v="USA"/>
    <n v="37000000"/>
    <x v="14"/>
  </r>
  <r>
    <x v="383"/>
    <n v="96"/>
    <n v="1050600"/>
    <s v="Comedy"/>
    <s v="Drama"/>
    <m/>
    <m/>
    <m/>
    <m/>
    <m/>
    <m/>
    <s v="Chuck &amp; Buck "/>
    <s v="English"/>
    <s v="USA"/>
    <n v="250000"/>
    <x v="10"/>
  </r>
  <r>
    <x v="1164"/>
    <n v="96"/>
    <n v="150315155"/>
    <s v="Comedy"/>
    <s v="Family"/>
    <m/>
    <m/>
    <m/>
    <m/>
    <m/>
    <m/>
    <s v="Daddy's Home "/>
    <s v="English"/>
    <s v="USA"/>
    <n v="50000000"/>
    <x v="12"/>
  </r>
  <r>
    <x v="1612"/>
    <n v="96"/>
    <n v="15062898"/>
    <s v="Comedy"/>
    <m/>
    <m/>
    <m/>
    <m/>
    <m/>
    <m/>
    <m/>
    <s v="Dead Man on Campus "/>
    <s v="English"/>
    <s v="USA"/>
    <n v="14000000"/>
    <x v="25"/>
  </r>
  <r>
    <x v="174"/>
    <n v="96"/>
    <n v="10569071"/>
    <s v="Comedy"/>
    <m/>
    <m/>
    <m/>
    <m/>
    <m/>
    <m/>
    <m/>
    <s v="Deconstructing Harry "/>
    <s v="English"/>
    <s v="USA"/>
    <n v="20000000"/>
    <x v="18"/>
  </r>
  <r>
    <x v="1613"/>
    <n v="96"/>
    <n v="15427192"/>
    <s v="Comedy"/>
    <s v="Crime"/>
    <s v="Mystery"/>
    <m/>
    <m/>
    <m/>
    <m/>
    <m/>
    <s v="Drowning Mona "/>
    <s v="English"/>
    <s v="USA"/>
    <n v="16000000"/>
    <x v="39"/>
  </r>
  <r>
    <x v="1614"/>
    <n v="96"/>
    <n v="4170647"/>
    <s v="Comedy"/>
    <s v="Drama"/>
    <m/>
    <m/>
    <m/>
    <m/>
    <m/>
    <m/>
    <s v="East Is East "/>
    <s v="English"/>
    <s v="UK"/>
    <n v="1900000"/>
    <x v="24"/>
  </r>
  <r>
    <x v="1615"/>
    <n v="106"/>
    <n v="334658"/>
    <s v="Drama"/>
    <s v="Romance"/>
    <s v="Sci-Fi"/>
    <m/>
    <m/>
    <m/>
    <m/>
    <m/>
    <s v="I Origins "/>
    <s v="English"/>
    <s v="USA"/>
    <m/>
    <x v="9"/>
  </r>
  <r>
    <x v="1442"/>
    <n v="96"/>
    <n v="22913677"/>
    <s v="Comedy"/>
    <s v="Family"/>
    <s v="Fantasy"/>
    <s v="Romance"/>
    <m/>
    <m/>
    <m/>
    <m/>
    <s v="Ella Enchanted "/>
    <s v="English"/>
    <s v="USA"/>
    <n v="35000000"/>
    <x v="46"/>
  </r>
  <r>
    <x v="1284"/>
    <n v="96"/>
    <n v="100289690"/>
    <s v="Comedy"/>
    <s v="Family"/>
    <s v="Fantasy"/>
    <m/>
    <m/>
    <m/>
    <m/>
    <m/>
    <s v="Evan Almighty "/>
    <s v="English"/>
    <s v="USA"/>
    <n v="175000000"/>
    <x v="53"/>
  </r>
  <r>
    <x v="1616"/>
    <n v="106"/>
    <m/>
    <s v="Comedy"/>
    <s v="Drama"/>
    <s v="Music"/>
    <m/>
    <m/>
    <m/>
    <m/>
    <m/>
    <s v="La Famille Bélier "/>
    <s v="French"/>
    <s v="France"/>
    <n v="11000000"/>
    <x v="18"/>
  </r>
  <r>
    <x v="1617"/>
    <n v="96"/>
    <n v="11798"/>
    <s v="Comedy"/>
    <s v="Fantasy"/>
    <s v="Horror"/>
    <s v="Musical"/>
    <m/>
    <m/>
    <m/>
    <m/>
    <s v="Gory Gory Hallelujah "/>
    <s v="English"/>
    <s v="USA"/>
    <n v="100000"/>
    <x v="33"/>
  </r>
  <r>
    <x v="1132"/>
    <n v="96"/>
    <n v="39514713"/>
    <s v="Comedy"/>
    <s v="Family"/>
    <s v="Fantasy"/>
    <m/>
    <m/>
    <m/>
    <m/>
    <m/>
    <s v="Hocus Pocus "/>
    <s v="English"/>
    <s v="USA"/>
    <n v="28000000"/>
    <x v="6"/>
  </r>
  <r>
    <x v="1618"/>
    <n v="96"/>
    <n v="371081"/>
    <s v="Comedy"/>
    <s v="Drama"/>
    <m/>
    <m/>
    <m/>
    <m/>
    <m/>
    <m/>
    <s v="House of D "/>
    <s v="English"/>
    <s v="USA"/>
    <n v="6000000"/>
    <x v="14"/>
  </r>
  <r>
    <x v="1536"/>
    <n v="96"/>
    <n v="143492840"/>
    <s v="Comedy"/>
    <s v="Drama"/>
    <s v="Romance"/>
    <m/>
    <m/>
    <m/>
    <m/>
    <m/>
    <s v="Juno "/>
    <s v="English"/>
    <s v="USA"/>
    <n v="7500000"/>
    <x v="20"/>
  </r>
  <r>
    <x v="355"/>
    <n v="96"/>
    <n v="95001351"/>
    <s v="Comedy"/>
    <s v="Romance"/>
    <m/>
    <m/>
    <m/>
    <m/>
    <m/>
    <m/>
    <s v="Legally Blonde "/>
    <s v="English"/>
    <s v="USA"/>
    <n v="18000000"/>
    <x v="3"/>
  </r>
  <r>
    <x v="1038"/>
    <n v="96"/>
    <n v="126203320"/>
    <s v="Comedy"/>
    <s v="Romance"/>
    <m/>
    <m/>
    <m/>
    <m/>
    <m/>
    <m/>
    <s v="Mr. Deeds "/>
    <s v="English"/>
    <s v="USA"/>
    <n v="50000000"/>
    <x v="27"/>
  </r>
  <r>
    <x v="1619"/>
    <n v="96"/>
    <n v="7292175"/>
    <s v="Comedy"/>
    <s v="Drama"/>
    <s v="Romance"/>
    <m/>
    <m/>
    <m/>
    <m/>
    <m/>
    <s v="Outside Providence "/>
    <s v="English"/>
    <s v="USA"/>
    <n v="7000000"/>
    <x v="55"/>
  </r>
  <r>
    <x v="1374"/>
    <n v="96"/>
    <n v="81200000"/>
    <s v="Comedy"/>
    <m/>
    <m/>
    <m/>
    <m/>
    <m/>
    <m/>
    <m/>
    <s v="Police Academy "/>
    <s v="English"/>
    <s v="USA"/>
    <n v="4500000"/>
    <x v="6"/>
  </r>
  <r>
    <x v="672"/>
    <n v="96"/>
    <n v="19351569"/>
    <s v="Comedy"/>
    <s v="Crime"/>
    <s v="Romance"/>
    <m/>
    <m/>
    <m/>
    <m/>
    <m/>
    <s v="Saving Silverman "/>
    <s v="English"/>
    <s v="USA"/>
    <n v="22000000"/>
    <x v="19"/>
  </r>
  <r>
    <x v="174"/>
    <n v="96"/>
    <n v="10515579"/>
    <s v="Comedy"/>
    <s v="Crime"/>
    <s v="Mystery"/>
    <m/>
    <m/>
    <m/>
    <m/>
    <m/>
    <s v="Scoop "/>
    <s v="English"/>
    <s v="UK"/>
    <n v="4000000"/>
    <x v="6"/>
  </r>
  <r>
    <x v="1620"/>
    <n v="106"/>
    <m/>
    <s v="Drama"/>
    <s v="Thriller"/>
    <m/>
    <m/>
    <m/>
    <m/>
    <m/>
    <m/>
    <s v="Misconduct "/>
    <s v="English"/>
    <s v="USA"/>
    <n v="11000000"/>
    <x v="35"/>
  </r>
  <r>
    <x v="1471"/>
    <n v="96"/>
    <n v="9449219"/>
    <s v="Comedy"/>
    <s v="Drama"/>
    <s v="Romance"/>
    <m/>
    <m/>
    <m/>
    <m/>
    <m/>
    <s v="She's the One "/>
    <s v="English"/>
    <s v="USA"/>
    <n v="3500000"/>
    <x v="12"/>
  </r>
  <r>
    <x v="1621"/>
    <n v="96"/>
    <n v="4394936"/>
    <s v="Comedy"/>
    <s v="Drama"/>
    <s v="Fantasy"/>
    <s v="Romance"/>
    <m/>
    <m/>
    <m/>
    <m/>
    <s v="Simply Irresistible "/>
    <s v="English"/>
    <s v="Germany"/>
    <n v="6000000"/>
    <x v="35"/>
  </r>
  <r>
    <x v="750"/>
    <n v="96"/>
    <n v="322157"/>
    <s v="Comedy"/>
    <s v="Crime"/>
    <s v="Drama"/>
    <m/>
    <m/>
    <m/>
    <m/>
    <m/>
    <s v="Super "/>
    <s v="English"/>
    <s v="USA"/>
    <n v="2500000"/>
    <x v="4"/>
  </r>
  <r>
    <x v="1178"/>
    <n v="106"/>
    <m/>
    <s v="Biography"/>
    <s v="Drama"/>
    <s v="Romance"/>
    <s v="Western"/>
    <m/>
    <m/>
    <m/>
    <m/>
    <s v="Pat Garrett &amp; Billy the Kid "/>
    <s v="English"/>
    <s v="USA"/>
    <n v="4638783"/>
    <x v="18"/>
  </r>
  <r>
    <x v="102"/>
    <n v="96"/>
    <n v="4505922"/>
    <s v="Comedy"/>
    <s v="Drama"/>
    <m/>
    <m/>
    <m/>
    <m/>
    <m/>
    <m/>
    <s v="Swingers "/>
    <s v="English"/>
    <s v="USA"/>
    <n v="200000"/>
    <x v="18"/>
  </r>
  <r>
    <x v="757"/>
    <n v="96"/>
    <n v="60154431"/>
    <s v="Comedy"/>
    <s v="Drama"/>
    <s v="Thriller"/>
    <m/>
    <m/>
    <m/>
    <m/>
    <m/>
    <s v="The Cable Guy "/>
    <s v="English"/>
    <s v="USA"/>
    <n v="47000000"/>
    <x v="25"/>
  </r>
  <r>
    <x v="1622"/>
    <n v="96"/>
    <n v="5359774"/>
    <s v="Comedy"/>
    <s v="Crime"/>
    <s v="Thriller"/>
    <m/>
    <m/>
    <m/>
    <m/>
    <m/>
    <s v="The Guard "/>
    <s v="English"/>
    <s v="Ireland"/>
    <n v="6000000"/>
    <x v="9"/>
  </r>
  <r>
    <x v="1623"/>
    <n v="96"/>
    <n v="703"/>
    <s v="Comedy"/>
    <s v="Drama"/>
    <m/>
    <m/>
    <m/>
    <m/>
    <m/>
    <m/>
    <s v="The Jimmy Show "/>
    <s v="English"/>
    <s v="USA"/>
    <n v="1500000"/>
    <x v="53"/>
  </r>
  <r>
    <x v="1624"/>
    <n v="96"/>
    <n v="1474508"/>
    <s v="Comedy"/>
    <s v="Drama"/>
    <m/>
    <m/>
    <m/>
    <m/>
    <m/>
    <m/>
    <s v="The Joneses "/>
    <s v="English"/>
    <s v="USA"/>
    <n v="5000000"/>
    <x v="26"/>
  </r>
  <r>
    <x v="796"/>
    <n v="96"/>
    <n v="12570442"/>
    <s v="Comedy"/>
    <s v="Crime"/>
    <s v="Drama"/>
    <s v="Thriller"/>
    <m/>
    <m/>
    <m/>
    <m/>
    <s v="The Matador "/>
    <s v="English"/>
    <s v="USA"/>
    <n v="10000000"/>
    <x v="4"/>
  </r>
  <r>
    <x v="1555"/>
    <n v="96"/>
    <n v="9658370"/>
    <s v="Comedy"/>
    <s v="Romance"/>
    <m/>
    <m/>
    <m/>
    <m/>
    <m/>
    <m/>
    <s v="The Perfect Match "/>
    <s v="English"/>
    <s v="USA"/>
    <n v="5000000"/>
    <x v="40"/>
  </r>
  <r>
    <x v="1171"/>
    <n v="106"/>
    <n v="54734"/>
    <s v="Crime"/>
    <s v="Drama"/>
    <s v="Mystery"/>
    <s v="Thriller"/>
    <m/>
    <m/>
    <m/>
    <m/>
    <s v="Regression "/>
    <s v="English"/>
    <s v="Spain"/>
    <m/>
    <x v="50"/>
  </r>
  <r>
    <x v="710"/>
    <n v="106"/>
    <m/>
    <s v="Adventure"/>
    <s v="Drama"/>
    <s v="Romance"/>
    <m/>
    <m/>
    <m/>
    <m/>
    <m/>
    <s v="Robin and Marian "/>
    <s v="English"/>
    <s v="USA"/>
    <n v="5000000"/>
    <x v="10"/>
  </r>
  <r>
    <x v="233"/>
    <n v="96"/>
    <n v="766487"/>
    <s v="Comedy"/>
    <s v="Romance"/>
    <m/>
    <m/>
    <m/>
    <m/>
    <m/>
    <m/>
    <s v="The Ten "/>
    <s v="English"/>
    <s v="USA"/>
    <n v="5250000"/>
    <x v="65"/>
  </r>
  <r>
    <x v="1232"/>
    <n v="106"/>
    <n v="10281585"/>
    <s v="Drama"/>
    <s v="Romance"/>
    <m/>
    <m/>
    <m/>
    <m/>
    <m/>
    <m/>
    <s v="Shopgirl "/>
    <s v="English"/>
    <s v="USA"/>
    <m/>
    <x v="55"/>
  </r>
  <r>
    <x v="355"/>
    <n v="96"/>
    <n v="88915214"/>
    <s v="Comedy"/>
    <s v="Romance"/>
    <m/>
    <m/>
    <m/>
    <m/>
    <m/>
    <m/>
    <s v="The Ugly Truth "/>
    <s v="English"/>
    <s v="USA"/>
    <n v="38000000"/>
    <x v="26"/>
  </r>
  <r>
    <x v="1625"/>
    <n v="96"/>
    <n v="1325073"/>
    <s v="Comedy"/>
    <s v="Drama"/>
    <m/>
    <m/>
    <m/>
    <m/>
    <m/>
    <m/>
    <s v="Thumbsucker "/>
    <s v="English"/>
    <s v="USA"/>
    <n v="4000000"/>
    <x v="10"/>
  </r>
  <r>
    <x v="248"/>
    <n v="96"/>
    <n v="16667084"/>
    <s v="Comedy"/>
    <s v="Horror"/>
    <s v="Sci-Fi"/>
    <m/>
    <m/>
    <m/>
    <m/>
    <m/>
    <s v="Tremors "/>
    <s v="English"/>
    <s v="USA"/>
    <n v="11000000"/>
    <x v="23"/>
  </r>
  <r>
    <x v="1029"/>
    <n v="97"/>
    <n v="38176108"/>
    <s v="Comedy"/>
    <s v="Drama"/>
    <s v="Romance"/>
    <m/>
    <m/>
    <m/>
    <m/>
    <m/>
    <s v="10 Things I Hate About You "/>
    <s v="English"/>
    <s v="USA"/>
    <n v="16000000"/>
    <x v="5"/>
  </r>
  <r>
    <x v="380"/>
    <n v="97"/>
    <n v="18535191"/>
    <s v="Comedy"/>
    <s v="Romance"/>
    <m/>
    <m/>
    <m/>
    <m/>
    <m/>
    <m/>
    <s v="An Ideal Husband "/>
    <s v="English"/>
    <s v="UK"/>
    <n v="14000000"/>
    <x v="24"/>
  </r>
  <r>
    <x v="835"/>
    <n v="97"/>
    <n v="27141959"/>
    <s v="Comedy"/>
    <s v="Crime"/>
    <s v="Family"/>
    <s v="Sci-Fi"/>
    <m/>
    <m/>
    <m/>
    <m/>
    <s v="Baby Geniuses "/>
    <s v="English"/>
    <s v="USA"/>
    <n v="18000000"/>
    <x v="70"/>
  </r>
  <r>
    <x v="1575"/>
    <n v="97"/>
    <n v="100292856"/>
    <s v="Comedy"/>
    <m/>
    <m/>
    <m/>
    <m/>
    <m/>
    <m/>
    <m/>
    <s v="Bad Teacher "/>
    <s v="English"/>
    <s v="USA"/>
    <n v="20000000"/>
    <x v="50"/>
  </r>
  <r>
    <x v="1626"/>
    <n v="97"/>
    <n v="8586376"/>
    <s v="Comedy"/>
    <m/>
    <m/>
    <m/>
    <m/>
    <m/>
    <m/>
    <m/>
    <s v="Boat Trip "/>
    <s v="English"/>
    <s v="USA"/>
    <n v="20000000"/>
    <x v="54"/>
  </r>
  <r>
    <x v="1627"/>
    <n v="97"/>
    <n v="71500556"/>
    <s v="Comedy"/>
    <s v="Drama"/>
    <s v="Romance"/>
    <m/>
    <m/>
    <m/>
    <m/>
    <m/>
    <s v="Bridget Jones's Diary "/>
    <s v="English"/>
    <s v="UK"/>
    <n v="26000000"/>
    <x v="6"/>
  </r>
  <r>
    <x v="1366"/>
    <n v="106"/>
    <m/>
    <s v="Drama"/>
    <m/>
    <m/>
    <m/>
    <m/>
    <m/>
    <m/>
    <m/>
    <s v="The Conformist "/>
    <s v="Italian"/>
    <s v="Italy"/>
    <n v="750000"/>
    <x v="11"/>
  </r>
  <r>
    <x v="1628"/>
    <n v="97"/>
    <n v="2331318"/>
    <s v="Comedy"/>
    <m/>
    <m/>
    <m/>
    <m/>
    <m/>
    <m/>
    <m/>
    <s v="Bucky Larson: Born to Be a Star "/>
    <s v="English"/>
    <s v="USA"/>
    <n v="10000000"/>
    <x v="51"/>
  </r>
  <r>
    <x v="1629"/>
    <n v="97"/>
    <n v="3950294"/>
    <s v="Comedy"/>
    <s v="Drama"/>
    <s v="Romance"/>
    <m/>
    <m/>
    <m/>
    <m/>
    <m/>
    <s v="Charlie Bartlett "/>
    <s v="English"/>
    <s v="USA"/>
    <n v="12000000"/>
    <x v="14"/>
  </r>
  <r>
    <x v="469"/>
    <n v="97"/>
    <n v="24138847"/>
    <s v="Comedy"/>
    <m/>
    <m/>
    <m/>
    <m/>
    <m/>
    <m/>
    <m/>
    <s v="Clerks II "/>
    <s v="English"/>
    <s v="USA"/>
    <n v="5000000"/>
    <x v="18"/>
  </r>
  <r>
    <x v="599"/>
    <n v="97"/>
    <n v="56631572"/>
    <s v="Comedy"/>
    <s v="Romance"/>
    <m/>
    <m/>
    <m/>
    <m/>
    <m/>
    <m/>
    <s v="Clueless "/>
    <s v="English"/>
    <s v="USA"/>
    <n v="12000000"/>
    <x v="4"/>
  </r>
  <r>
    <x v="1630"/>
    <n v="97"/>
    <n v="22200000"/>
    <s v="Comedy"/>
    <s v="Drama"/>
    <s v="Romance"/>
    <m/>
    <m/>
    <m/>
    <m/>
    <m/>
    <s v="Don Juan DeMarco "/>
    <s v="English"/>
    <s v="USA"/>
    <n v="25000000"/>
    <x v="4"/>
  </r>
  <r>
    <x v="1631"/>
    <n v="97"/>
    <n v="464655"/>
    <s v="Comedy"/>
    <s v="Drama"/>
    <m/>
    <m/>
    <m/>
    <m/>
    <m/>
    <m/>
    <s v="Dream with the Fishes "/>
    <s v="English"/>
    <s v="USA"/>
    <n v="1000000"/>
    <x v="14"/>
  </r>
  <r>
    <x v="1632"/>
    <n v="97"/>
    <n v="10561238"/>
    <s v="Comedy"/>
    <s v="Romance"/>
    <s v="Thriller"/>
    <m/>
    <m/>
    <m/>
    <m/>
    <m/>
    <s v="Drop Dead Gorgeous "/>
    <s v="English"/>
    <s v="Germany"/>
    <n v="10000000"/>
    <x v="26"/>
  </r>
  <r>
    <x v="397"/>
    <n v="97"/>
    <n v="173381405"/>
    <s v="Comedy"/>
    <s v="Family"/>
    <s v="Fantasy"/>
    <s v="Romance"/>
    <m/>
    <m/>
    <m/>
    <m/>
    <s v="Elf "/>
    <s v="English"/>
    <s v="USA"/>
    <n v="33000000"/>
    <x v="24"/>
  </r>
  <r>
    <x v="1633"/>
    <n v="97"/>
    <n v="2711210"/>
    <s v="Comedy"/>
    <s v="Drama"/>
    <m/>
    <m/>
    <m/>
    <m/>
    <m/>
    <m/>
    <s v="Everything Must Go "/>
    <s v="English"/>
    <s v="USA"/>
    <n v="5000000"/>
    <x v="55"/>
  </r>
  <r>
    <x v="1117"/>
    <n v="97"/>
    <n v="110222438"/>
    <s v="Comedy"/>
    <s v="Family"/>
    <s v="Fantasy"/>
    <s v="Music"/>
    <s v="Romance"/>
    <m/>
    <m/>
    <m/>
    <s v="Freaky Friday "/>
    <s v="English"/>
    <s v="USA"/>
    <n v="26000000"/>
    <x v="12"/>
  </r>
  <r>
    <x v="1634"/>
    <n v="106"/>
    <m/>
    <s v="Crime"/>
    <s v="Horror"/>
    <s v="Thriller"/>
    <m/>
    <m/>
    <m/>
    <m/>
    <m/>
    <s v="The Night Visitor "/>
    <s v="English"/>
    <s v="USA"/>
    <m/>
    <x v="4"/>
  </r>
  <r>
    <x v="553"/>
    <n v="97"/>
    <n v="27900000"/>
    <s v="Comedy"/>
    <s v="Drama"/>
    <m/>
    <m/>
    <m/>
    <m/>
    <m/>
    <m/>
    <s v="Friday "/>
    <s v="English"/>
    <s v="USA"/>
    <n v="3500000"/>
    <x v="9"/>
  </r>
  <r>
    <x v="1635"/>
    <n v="97"/>
    <n v="2856622"/>
    <s v="Comedy"/>
    <s v="Drama"/>
    <m/>
    <m/>
    <m/>
    <m/>
    <m/>
    <m/>
    <s v="In the Company of Men "/>
    <s v="English"/>
    <s v="Canada"/>
    <n v="25000"/>
    <x v="9"/>
  </r>
  <r>
    <x v="1636"/>
    <n v="97"/>
    <n v="11043445"/>
    <s v="Comedy"/>
    <s v="Drama"/>
    <s v="Romance"/>
    <m/>
    <m/>
    <m/>
    <m/>
    <m/>
    <s v="In the Land of Women "/>
    <s v="English"/>
    <s v="USA"/>
    <n v="10000000"/>
    <x v="26"/>
  </r>
  <r>
    <x v="1637"/>
    <n v="97"/>
    <n v="31179516"/>
    <s v="Comedy"/>
    <m/>
    <m/>
    <m/>
    <m/>
    <m/>
    <m/>
    <m/>
    <s v="Johnson Family Vacation "/>
    <s v="English"/>
    <s v="USA"/>
    <n v="12000000"/>
    <x v="37"/>
  </r>
  <r>
    <x v="1638"/>
    <n v="97"/>
    <n v="39852"/>
    <s v="Comedy"/>
    <s v="Drama"/>
    <m/>
    <m/>
    <m/>
    <m/>
    <m/>
    <m/>
    <s v="Just Looking "/>
    <s v="English"/>
    <s v="USA"/>
    <n v="3000000"/>
    <x v="6"/>
  </r>
  <r>
    <x v="1465"/>
    <n v="97"/>
    <n v="7022940"/>
    <s v="Comedy"/>
    <s v="Drama"/>
    <s v="Romance"/>
    <m/>
    <m/>
    <m/>
    <m/>
    <m/>
    <s v="Kissing Jessica Stein "/>
    <s v="English"/>
    <s v="USA"/>
    <n v="1000000"/>
    <x v="6"/>
  </r>
  <r>
    <x v="1117"/>
    <n v="97"/>
    <n v="86049418"/>
    <s v="Comedy"/>
    <m/>
    <m/>
    <m/>
    <m/>
    <m/>
    <m/>
    <m/>
    <s v="Mean Girls "/>
    <s v="English"/>
    <s v="USA"/>
    <n v="17000000"/>
    <x v="14"/>
  </r>
  <r>
    <x v="1059"/>
    <n v="97"/>
    <n v="47124400"/>
    <s v="Comedy"/>
    <s v="Family"/>
    <s v="Fantasy"/>
    <m/>
    <m/>
    <m/>
    <m/>
    <m/>
    <s v="Nanny McPhee "/>
    <s v="English"/>
    <s v="USA"/>
    <n v="25000000"/>
    <x v="10"/>
  </r>
  <r>
    <x v="1639"/>
    <n v="97"/>
    <n v="100358"/>
    <s v="Comedy"/>
    <s v="Musical"/>
    <s v="Romance"/>
    <m/>
    <m/>
    <m/>
    <m/>
    <m/>
    <s v="Neal 'N' Nikki "/>
    <s v="English"/>
    <s v="India"/>
    <n v="1500000"/>
    <x v="51"/>
  </r>
  <r>
    <x v="1305"/>
    <n v="106"/>
    <n v="4581222"/>
    <s v="Adventure"/>
    <s v="Documentary"/>
    <s v="Drama"/>
    <s v="Sport"/>
    <m/>
    <m/>
    <m/>
    <m/>
    <s v="Touching the Void "/>
    <s v="English"/>
    <s v="UK"/>
    <m/>
    <x v="11"/>
  </r>
  <r>
    <x v="1531"/>
    <n v="97"/>
    <n v="150056505"/>
    <s v="Comedy"/>
    <m/>
    <m/>
    <m/>
    <m/>
    <m/>
    <m/>
    <m/>
    <s v="Neighbors "/>
    <s v="English"/>
    <s v="USA"/>
    <n v="18000000"/>
    <x v="55"/>
  </r>
  <r>
    <x v="1640"/>
    <n v="97"/>
    <n v="16699684"/>
    <s v="Comedy"/>
    <s v="Romance"/>
    <m/>
    <m/>
    <m/>
    <m/>
    <m/>
    <m/>
    <s v="New in Town "/>
    <s v="English"/>
    <s v="USA"/>
    <n v="8000000"/>
    <x v="39"/>
  </r>
  <r>
    <x v="1333"/>
    <n v="106"/>
    <n v="12589108"/>
    <s v="Adventure"/>
    <s v="Drama"/>
    <m/>
    <m/>
    <m/>
    <m/>
    <m/>
    <m/>
    <s v="Under the Same Moon "/>
    <s v="Spanish"/>
    <s v="Mexico"/>
    <m/>
    <x v="18"/>
  </r>
  <r>
    <x v="1641"/>
    <n v="106"/>
    <m/>
    <s v="Adventure"/>
    <s v="Animation"/>
    <s v="Family"/>
    <s v="Sport"/>
    <m/>
    <m/>
    <m/>
    <m/>
    <s v="Underdogs "/>
    <s v="Spanish"/>
    <s v="Spain"/>
    <n v="22000000"/>
    <x v="6"/>
  </r>
  <r>
    <x v="1642"/>
    <n v="97"/>
    <n v="27338033"/>
    <s v="Comedy"/>
    <s v="Romance"/>
    <m/>
    <m/>
    <m/>
    <m/>
    <m/>
    <m/>
    <s v="Someone Like You... "/>
    <s v="English"/>
    <s v="USA"/>
    <n v="23000000"/>
    <x v="12"/>
  </r>
  <r>
    <x v="1315"/>
    <n v="97"/>
    <n v="1768416"/>
    <s v="Comedy"/>
    <s v="Drama"/>
    <m/>
    <m/>
    <m/>
    <m/>
    <m/>
    <m/>
    <s v="Somewhere "/>
    <s v="English"/>
    <s v="USA"/>
    <n v="7000000"/>
    <x v="46"/>
  </r>
  <r>
    <x v="620"/>
    <n v="97"/>
    <n v="6923891"/>
    <s v="Comedy"/>
    <s v="Drama"/>
    <s v="Romance"/>
    <m/>
    <m/>
    <m/>
    <m/>
    <m/>
    <s v="Take Me Home Tonight "/>
    <s v="English"/>
    <s v="USA"/>
    <n v="23000000"/>
    <x v="46"/>
  </r>
  <r>
    <x v="1643"/>
    <n v="106"/>
    <m/>
    <s v="Comedy"/>
    <s v="Romance"/>
    <m/>
    <m/>
    <m/>
    <m/>
    <m/>
    <m/>
    <s v="Welcome to the Sticks "/>
    <s v="French"/>
    <s v="France"/>
    <n v="11000000"/>
    <x v="23"/>
  </r>
  <r>
    <x v="971"/>
    <n v="97"/>
    <n v="48237389"/>
    <s v="Comedy"/>
    <s v="Romance"/>
    <m/>
    <m/>
    <m/>
    <m/>
    <m/>
    <m/>
    <s v="The House Bunny "/>
    <s v="English"/>
    <s v="USA"/>
    <n v="25000000"/>
    <x v="41"/>
  </r>
  <r>
    <x v="380"/>
    <n v="97"/>
    <n v="8378141"/>
    <s v="Comedy"/>
    <s v="Drama"/>
    <s v="Romance"/>
    <m/>
    <m/>
    <m/>
    <m/>
    <m/>
    <s v="The Importance of Being Earnest "/>
    <s v="English"/>
    <s v="UK"/>
    <n v="15000000"/>
    <x v="24"/>
  </r>
  <r>
    <x v="1644"/>
    <n v="97"/>
    <n v="11614236"/>
    <s v="Comedy"/>
    <m/>
    <m/>
    <m/>
    <m/>
    <m/>
    <m/>
    <m/>
    <s v="The Muse "/>
    <s v="English"/>
    <s v="USA"/>
    <n v="15000000"/>
    <x v="39"/>
  </r>
  <r>
    <x v="691"/>
    <n v="97"/>
    <n v="144833357"/>
    <s v="Comedy"/>
    <s v="Drama"/>
    <s v="Family"/>
    <s v="Fantasy"/>
    <m/>
    <m/>
    <m/>
    <m/>
    <s v="The Santa Clause "/>
    <s v="English"/>
    <s v="USA"/>
    <n v="22000000"/>
    <x v="55"/>
  </r>
  <r>
    <x v="1645"/>
    <n v="97"/>
    <n v="1046166"/>
    <s v="Comedy"/>
    <s v="Music"/>
    <s v="Romance"/>
    <m/>
    <m/>
    <m/>
    <m/>
    <m/>
    <s v="Undiscovered "/>
    <s v="English"/>
    <s v="Germany"/>
    <n v="9000000"/>
    <x v="42"/>
  </r>
  <r>
    <x v="1133"/>
    <n v="97"/>
    <n v="43022524"/>
    <s v="Comedy"/>
    <s v="Drama"/>
    <m/>
    <m/>
    <m/>
    <m/>
    <m/>
    <m/>
    <s v="Wag the Dog "/>
    <s v="English"/>
    <s v="USA"/>
    <n v="15000000"/>
    <x v="23"/>
  </r>
  <r>
    <x v="342"/>
    <n v="97"/>
    <n v="7574066"/>
    <s v="Comedy"/>
    <s v="Drama"/>
    <m/>
    <m/>
    <m/>
    <m/>
    <m/>
    <m/>
    <s v="While We're Young "/>
    <s v="English"/>
    <s v="USA"/>
    <n v="10000000"/>
    <x v="46"/>
  </r>
  <r>
    <x v="1646"/>
    <n v="97"/>
    <n v="4131640"/>
    <s v="Comedy"/>
    <s v="Crime"/>
    <m/>
    <m/>
    <m/>
    <m/>
    <m/>
    <m/>
    <s v="Witless Protection "/>
    <s v="English"/>
    <s v="USA"/>
    <n v="7500000"/>
    <x v="67"/>
  </r>
  <r>
    <x v="1032"/>
    <n v="98"/>
    <n v="56044241"/>
    <s v="Comedy"/>
    <s v="Fantasy"/>
    <s v="Romance"/>
    <m/>
    <m/>
    <m/>
    <m/>
    <m/>
    <s v="13 Going on 30 "/>
    <s v="English"/>
    <s v="USA"/>
    <n v="37000000"/>
    <x v="12"/>
  </r>
  <r>
    <x v="1647"/>
    <n v="98"/>
    <n v="24629916"/>
    <s v="Comedy"/>
    <s v="Drama"/>
    <s v="Family"/>
    <s v="Sport"/>
    <m/>
    <m/>
    <m/>
    <m/>
    <s v="Air Bud "/>
    <s v="English"/>
    <s v="USA"/>
    <n v="3000000"/>
    <x v="52"/>
  </r>
  <r>
    <x v="1128"/>
    <n v="107"/>
    <n v="16025394"/>
    <s v="Comedy"/>
    <s v="Drama"/>
    <s v="Romance"/>
    <m/>
    <m/>
    <m/>
    <m/>
    <m/>
    <s v="Adventureland "/>
    <s v="English"/>
    <s v="USA"/>
    <m/>
    <x v="4"/>
  </r>
  <r>
    <x v="1648"/>
    <n v="107"/>
    <n v="4556"/>
    <s v="Comedy"/>
    <s v="Drama"/>
    <m/>
    <m/>
    <m/>
    <m/>
    <m/>
    <m/>
    <s v="All Is Bright "/>
    <s v="English"/>
    <s v="USA"/>
    <m/>
    <x v="39"/>
  </r>
  <r>
    <x v="711"/>
    <n v="98"/>
    <n v="84136909"/>
    <s v="Comedy"/>
    <m/>
    <m/>
    <m/>
    <m/>
    <m/>
    <m/>
    <m/>
    <s v="Anchorman: The Legend of Ron Burgundy "/>
    <s v="English"/>
    <s v="USA"/>
    <n v="26000000"/>
    <x v="5"/>
  </r>
  <r>
    <x v="792"/>
    <n v="98"/>
    <n v="9430988"/>
    <s v="Comedy"/>
    <s v="Drama"/>
    <s v="Romance"/>
    <m/>
    <m/>
    <m/>
    <m/>
    <m/>
    <s v="Away We Go "/>
    <s v="English"/>
    <s v="USA"/>
    <n v="17000000"/>
    <x v="23"/>
  </r>
  <r>
    <x v="1649"/>
    <n v="98"/>
    <n v="60057639"/>
    <s v="Comedy"/>
    <s v="Crime"/>
    <s v="Drama"/>
    <m/>
    <m/>
    <m/>
    <m/>
    <m/>
    <s v="Bad Santa "/>
    <s v="English"/>
    <s v="USA"/>
    <n v="18000000"/>
    <x v="23"/>
  </r>
  <r>
    <x v="712"/>
    <n v="98"/>
    <n v="68353550"/>
    <s v="Comedy"/>
    <s v="Sport"/>
    <m/>
    <m/>
    <m/>
    <m/>
    <m/>
    <m/>
    <s v="Bring It On "/>
    <s v="English"/>
    <s v="USA"/>
    <n v="10000000"/>
    <x v="19"/>
  </r>
  <r>
    <x v="1155"/>
    <n v="98"/>
    <n v="353743"/>
    <s v="Comedy"/>
    <s v="Crime"/>
    <s v="Drama"/>
    <s v="Thriller"/>
    <s v="War"/>
    <m/>
    <m/>
    <m/>
    <s v="Buffalo Soldiers "/>
    <s v="English"/>
    <s v="UK"/>
    <n v="15000000"/>
    <x v="24"/>
  </r>
  <r>
    <x v="174"/>
    <n v="98"/>
    <n v="13383737"/>
    <s v="Comedy"/>
    <s v="Crime"/>
    <m/>
    <m/>
    <m/>
    <m/>
    <m/>
    <m/>
    <s v="Bullets Over Broadway "/>
    <s v="English"/>
    <s v="USA"/>
    <n v="20000000"/>
    <x v="20"/>
  </r>
  <r>
    <x v="1054"/>
    <n v="98"/>
    <n v="39800000"/>
    <s v="Comedy"/>
    <s v="Sport"/>
    <m/>
    <m/>
    <m/>
    <m/>
    <m/>
    <m/>
    <s v="Caddyshack "/>
    <s v="English"/>
    <s v="USA"/>
    <n v="6000000"/>
    <x v="18"/>
  </r>
  <r>
    <x v="622"/>
    <n v="107"/>
    <m/>
    <s v="Mystery"/>
    <s v="Thriller"/>
    <m/>
    <m/>
    <m/>
    <m/>
    <m/>
    <m/>
    <s v="Blow Out "/>
    <s v="English"/>
    <s v="USA"/>
    <n v="18000000"/>
    <x v="18"/>
  </r>
  <r>
    <x v="165"/>
    <n v="98"/>
    <n v="22734486"/>
    <s v="Comedy"/>
    <m/>
    <m/>
    <m/>
    <m/>
    <m/>
    <m/>
    <m/>
    <s v="Dickie Roberts: Former Child Star "/>
    <s v="English"/>
    <s v="USA"/>
    <n v="17000000"/>
    <x v="39"/>
  </r>
  <r>
    <x v="1650"/>
    <n v="98"/>
    <n v="1943649"/>
    <s v="Comedy"/>
    <s v="Crime"/>
    <s v="Romance"/>
    <m/>
    <m/>
    <m/>
    <m/>
    <m/>
    <s v="Happy, Texas "/>
    <s v="English"/>
    <s v="USA"/>
    <n v="1700000"/>
    <x v="46"/>
  </r>
  <r>
    <x v="691"/>
    <n v="98"/>
    <n v="22770864"/>
    <s v="Comedy"/>
    <s v="Drama"/>
    <m/>
    <m/>
    <m/>
    <m/>
    <m/>
    <m/>
    <s v="Joe Somebody "/>
    <s v="English"/>
    <s v="USA"/>
    <n v="38000000"/>
    <x v="41"/>
  </r>
  <r>
    <x v="1651"/>
    <n v="98"/>
    <n v="14252830"/>
    <s v="Comedy"/>
    <s v="Music"/>
    <m/>
    <m/>
    <m/>
    <m/>
    <m/>
    <m/>
    <s v="Josie and the Pussycats "/>
    <s v="English"/>
    <s v="Canada"/>
    <n v="22000000"/>
    <x v="35"/>
  </r>
  <r>
    <x v="1652"/>
    <n v="107"/>
    <n v="439958"/>
    <s v="Drama"/>
    <m/>
    <m/>
    <m/>
    <m/>
    <m/>
    <m/>
    <m/>
    <s v="Circumstance "/>
    <s v="Persian"/>
    <s v="France"/>
    <m/>
    <x v="19"/>
  </r>
  <r>
    <x v="1653"/>
    <n v="98"/>
    <n v="42592530"/>
    <s v="Comedy"/>
    <s v="Fantasy"/>
    <s v="Horror"/>
    <m/>
    <m/>
    <m/>
    <m/>
    <m/>
    <s v="Krampus "/>
    <s v="English"/>
    <s v="USA"/>
    <n v="15000000"/>
    <x v="3"/>
  </r>
  <r>
    <x v="1654"/>
    <n v="98"/>
    <n v="35565975"/>
    <s v="Comedy"/>
    <s v="Drama"/>
    <s v="Romance"/>
    <m/>
    <m/>
    <m/>
    <m/>
    <m/>
    <s v="Larry Crowne "/>
    <s v="English"/>
    <s v="USA"/>
    <n v="30000000"/>
    <x v="12"/>
  </r>
  <r>
    <x v="560"/>
    <n v="98"/>
    <n v="148383780"/>
    <s v="Comedy"/>
    <s v="Romance"/>
    <m/>
    <m/>
    <m/>
    <m/>
    <m/>
    <m/>
    <s v="Little Fockers "/>
    <s v="English"/>
    <s v="USA"/>
    <n v="100000000"/>
    <x v="41"/>
  </r>
  <r>
    <x v="341"/>
    <n v="98"/>
    <n v="58255287"/>
    <s v="Comedy"/>
    <s v="Crime"/>
    <m/>
    <m/>
    <m/>
    <m/>
    <m/>
    <m/>
    <s v="Littleman "/>
    <s v="English"/>
    <s v="USA"/>
    <n v="64000000"/>
    <x v="37"/>
  </r>
  <r>
    <x v="599"/>
    <n v="98"/>
    <n v="15464026"/>
    <s v="Comedy"/>
    <s v="Romance"/>
    <m/>
    <m/>
    <m/>
    <m/>
    <m/>
    <m/>
    <s v="Loser "/>
    <s v="English"/>
    <s v="USA"/>
    <n v="20000000"/>
    <x v="35"/>
  </r>
  <r>
    <x v="1179"/>
    <n v="98"/>
    <n v="2938208"/>
    <s v="Comedy"/>
    <s v="Drama"/>
    <s v="Romance"/>
    <m/>
    <m/>
    <m/>
    <m/>
    <m/>
    <s v="Metropolitan "/>
    <s v="English"/>
    <s v="USA"/>
    <n v="225000"/>
    <x v="20"/>
  </r>
  <r>
    <x v="1655"/>
    <n v="98"/>
    <n v="10429707"/>
    <s v="Comedy"/>
    <m/>
    <m/>
    <m/>
    <m/>
    <m/>
    <m/>
    <m/>
    <s v="Moms' Night Out "/>
    <s v="English"/>
    <s v="USA"/>
    <n v="5000000"/>
    <x v="53"/>
  </r>
  <r>
    <x v="1656"/>
    <n v="98"/>
    <n v="43894863"/>
    <s v="Comedy"/>
    <s v="Romance"/>
    <m/>
    <m/>
    <m/>
    <m/>
    <m/>
    <m/>
    <s v="Must Love Dogs "/>
    <s v="English"/>
    <s v="USA"/>
    <n v="30000000"/>
    <x v="19"/>
  </r>
  <r>
    <x v="580"/>
    <n v="98"/>
    <n v="8662318"/>
    <s v="Comedy"/>
    <s v="Romance"/>
    <m/>
    <m/>
    <m/>
    <m/>
    <m/>
    <m/>
    <s v="My Life in Ruins "/>
    <s v="English"/>
    <s v="USA"/>
    <n v="17000000"/>
    <x v="19"/>
  </r>
  <r>
    <x v="1657"/>
    <n v="98"/>
    <n v="295468"/>
    <s v="Comedy"/>
    <s v="Romance"/>
    <m/>
    <m/>
    <m/>
    <m/>
    <m/>
    <m/>
    <s v="Never Again "/>
    <s v="English"/>
    <s v="USA"/>
    <n v="500000"/>
    <x v="25"/>
  </r>
  <r>
    <x v="152"/>
    <n v="98"/>
    <n v="57176582"/>
    <s v="Comedy"/>
    <m/>
    <m/>
    <m/>
    <m/>
    <m/>
    <m/>
    <m/>
    <s v="Next Friday "/>
    <s v="English"/>
    <s v="USA"/>
    <n v="9500000"/>
    <x v="12"/>
  </r>
  <r>
    <x v="1658"/>
    <n v="98"/>
    <n v="18381787"/>
    <s v="Comedy"/>
    <s v="Drama"/>
    <m/>
    <m/>
    <m/>
    <m/>
    <m/>
    <m/>
    <s v="Quartet "/>
    <s v="English"/>
    <s v="UK"/>
    <n v="11000000"/>
    <x v="4"/>
  </r>
  <r>
    <x v="1659"/>
    <n v="98"/>
    <n v="105943"/>
    <s v="Comedy"/>
    <m/>
    <m/>
    <m/>
    <m/>
    <m/>
    <m/>
    <m/>
    <s v="Road Hard "/>
    <s v="English"/>
    <s v="USA"/>
    <n v="1500000"/>
    <x v="12"/>
  </r>
  <r>
    <x v="1660"/>
    <n v="98"/>
    <n v="795126"/>
    <s v="Comedy"/>
    <s v="Drama"/>
    <s v="Sport"/>
    <m/>
    <m/>
    <m/>
    <m/>
    <m/>
    <s v="Saint Ralph "/>
    <s v="English"/>
    <s v="Canada"/>
    <n v="6000000"/>
    <x v="16"/>
  </r>
  <r>
    <x v="1661"/>
    <n v="98"/>
    <n v="95016"/>
    <s v="Comedy"/>
    <s v="Drama"/>
    <s v="Romance"/>
    <s v="Sport"/>
    <m/>
    <m/>
    <m/>
    <m/>
    <s v="Summer Storm "/>
    <s v="German"/>
    <s v="Germany"/>
    <n v="2700000"/>
    <x v="18"/>
  </r>
  <r>
    <x v="1662"/>
    <n v="107"/>
    <m/>
    <s v="Comedy"/>
    <s v="Horror"/>
    <s v="Mystery"/>
    <m/>
    <m/>
    <m/>
    <m/>
    <m/>
    <s v="Housebound "/>
    <s v="English"/>
    <s v="New Zealand"/>
    <n v="350000"/>
    <x v="4"/>
  </r>
  <r>
    <x v="1663"/>
    <n v="98"/>
    <n v="11797927"/>
    <s v="Comedy"/>
    <s v="Horror"/>
    <s v="Thriller"/>
    <m/>
    <m/>
    <m/>
    <m/>
    <m/>
    <s v="Tales from the Hood "/>
    <s v="English"/>
    <s v="USA"/>
    <n v="6000000"/>
    <x v="12"/>
  </r>
  <r>
    <x v="1664"/>
    <n v="98"/>
    <n v="30306281"/>
    <s v="Comedy"/>
    <s v="Drama"/>
    <m/>
    <m/>
    <m/>
    <m/>
    <m/>
    <m/>
    <s v="The Banger Sisters "/>
    <s v="English"/>
    <s v="USA"/>
    <n v="10000000"/>
    <x v="39"/>
  </r>
  <r>
    <x v="1471"/>
    <n v="98"/>
    <n v="10246600"/>
    <s v="Comedy"/>
    <s v="Drama"/>
    <s v="Romance"/>
    <m/>
    <m/>
    <m/>
    <m/>
    <m/>
    <s v="The Brothers McMullen "/>
    <s v="English"/>
    <s v="USA"/>
    <n v="25000"/>
    <x v="10"/>
  </r>
  <r>
    <x v="997"/>
    <n v="98"/>
    <n v="61112916"/>
    <s v="Comedy"/>
    <s v="Family"/>
    <s v="Fantasy"/>
    <m/>
    <m/>
    <m/>
    <m/>
    <m/>
    <s v="The Shaggy Dog "/>
    <s v="English"/>
    <s v="USA"/>
    <n v="50000000"/>
    <x v="45"/>
  </r>
  <r>
    <x v="1665"/>
    <n v="107"/>
    <m/>
    <s v="Action"/>
    <s v="Drama"/>
    <s v="Fantasy"/>
    <s v="Sci-Fi"/>
    <m/>
    <m/>
    <m/>
    <m/>
    <s v="Ink "/>
    <s v="English"/>
    <s v="USA"/>
    <m/>
    <x v="14"/>
  </r>
  <r>
    <x v="1666"/>
    <n v="107"/>
    <m/>
    <s v="Action"/>
    <s v="Thriller"/>
    <m/>
    <m/>
    <m/>
    <m/>
    <m/>
    <m/>
    <s v="Invasion U.S.A. "/>
    <s v="English"/>
    <s v="USA"/>
    <n v="10000000"/>
    <x v="35"/>
  </r>
  <r>
    <x v="321"/>
    <n v="98"/>
    <n v="57262492"/>
    <s v="Comedy"/>
    <s v="Crime"/>
    <m/>
    <m/>
    <m/>
    <m/>
    <m/>
    <m/>
    <s v="The Whole Nine Yards "/>
    <s v="English"/>
    <s v="USA"/>
    <n v="24000000"/>
    <x v="6"/>
  </r>
  <r>
    <x v="1667"/>
    <n v="98"/>
    <n v="16323969"/>
    <s v="Comedy"/>
    <s v="Crime"/>
    <s v="Thriller"/>
    <m/>
    <m/>
    <m/>
    <m/>
    <m/>
    <s v="The Whole Ten Yards "/>
    <s v="English"/>
    <s v="USA"/>
    <n v="40000000"/>
    <x v="41"/>
  </r>
  <r>
    <x v="1668"/>
    <n v="98"/>
    <n v="10544143"/>
    <s v="Comedy"/>
    <s v="Romance"/>
    <m/>
    <m/>
    <m/>
    <m/>
    <m/>
    <m/>
    <s v="Three to Tango "/>
    <s v="English"/>
    <s v="Australia"/>
    <n v="20000000"/>
    <x v="12"/>
  </r>
  <r>
    <x v="1669"/>
    <n v="98"/>
    <n v="389804"/>
    <s v="Comedy"/>
    <s v="Drama"/>
    <s v="Romance"/>
    <m/>
    <m/>
    <m/>
    <m/>
    <m/>
    <s v="Tiny Furniture "/>
    <s v="English"/>
    <s v="USA"/>
    <n v="65000"/>
    <x v="46"/>
  </r>
  <r>
    <x v="1476"/>
    <n v="98"/>
    <n v="8500000"/>
    <s v="Comedy"/>
    <m/>
    <m/>
    <m/>
    <m/>
    <m/>
    <m/>
    <m/>
    <s v="Under the Rainbow "/>
    <s v="English"/>
    <s v="USA"/>
    <n v="20000000"/>
    <x v="53"/>
  </r>
  <r>
    <x v="573"/>
    <n v="98"/>
    <n v="66359959"/>
    <s v="Comedy"/>
    <s v="Horror"/>
    <s v="Romance"/>
    <m/>
    <m/>
    <m/>
    <m/>
    <m/>
    <s v="Warm Bodies "/>
    <s v="English"/>
    <s v="USA"/>
    <n v="35000000"/>
    <x v="24"/>
  </r>
  <r>
    <x v="1670"/>
    <n v="98"/>
    <n v="16831505"/>
    <s v="Comedy"/>
    <s v="Romance"/>
    <s v="Sport"/>
    <m/>
    <m/>
    <m/>
    <m/>
    <m/>
    <s v="Wimbledon "/>
    <s v="English"/>
    <s v="UK"/>
    <n v="31000000"/>
    <x v="46"/>
  </r>
  <r>
    <x v="1671"/>
    <n v="98"/>
    <n v="101228"/>
    <s v="Comedy"/>
    <s v="Drama"/>
    <m/>
    <m/>
    <m/>
    <m/>
    <m/>
    <m/>
    <s v="Winter Passing "/>
    <s v="English"/>
    <s v="USA"/>
    <n v="3500000"/>
    <x v="55"/>
  </r>
  <r>
    <x v="174"/>
    <n v="98"/>
    <n v="3247816"/>
    <s v="Comedy"/>
    <s v="Drama"/>
    <s v="Romance"/>
    <m/>
    <m/>
    <m/>
    <m/>
    <m/>
    <s v="You Will Meet a Tall Dark Stranger "/>
    <s v="English"/>
    <s v="USA"/>
    <n v="22000000"/>
    <x v="46"/>
  </r>
  <r>
    <x v="603"/>
    <n v="99"/>
    <n v="120776832"/>
    <s v="Comedy"/>
    <s v="Romance"/>
    <m/>
    <m/>
    <m/>
    <m/>
    <m/>
    <m/>
    <s v="50 First Dates "/>
    <s v="English"/>
    <s v="USA"/>
    <n v="75000000"/>
    <x v="4"/>
  </r>
  <r>
    <x v="1672"/>
    <n v="99"/>
    <n v="33860010"/>
    <s v="Comedy"/>
    <s v="Romance"/>
    <m/>
    <m/>
    <m/>
    <m/>
    <m/>
    <m/>
    <s v="All About Steve "/>
    <s v="English"/>
    <s v="USA"/>
    <n v="15000000"/>
    <x v="47"/>
  </r>
  <r>
    <x v="1673"/>
    <n v="99"/>
    <n v="60269340"/>
    <s v="Comedy"/>
    <s v="Romance"/>
    <m/>
    <m/>
    <m/>
    <m/>
    <m/>
    <m/>
    <s v="Baby Mama "/>
    <s v="English"/>
    <s v="USA"/>
    <n v="30000000"/>
    <x v="25"/>
  </r>
  <r>
    <x v="249"/>
    <n v="99"/>
    <n v="109993847"/>
    <s v="Comedy"/>
    <s v="Family"/>
    <s v="Fantasy"/>
    <s v="Romance"/>
    <m/>
    <m/>
    <m/>
    <m/>
    <s v="Bedtime Stories "/>
    <s v="English"/>
    <s v="USA"/>
    <n v="80000000"/>
    <x v="12"/>
  </r>
  <r>
    <x v="775"/>
    <n v="99"/>
    <n v="9203192"/>
    <s v="Comedy"/>
    <s v="Crime"/>
    <s v="Drama"/>
    <m/>
    <m/>
    <m/>
    <m/>
    <m/>
    <s v="Bernie "/>
    <s v="English"/>
    <s v="USA"/>
    <n v="5000000"/>
    <x v="4"/>
  </r>
  <r>
    <x v="217"/>
    <n v="99"/>
    <n v="70163652"/>
    <s v="Comedy"/>
    <s v="Crime"/>
    <m/>
    <m/>
    <m/>
    <m/>
    <m/>
    <m/>
    <s v="Big Momma's House 2 "/>
    <s v="English"/>
    <s v="USA"/>
    <n v="40000000"/>
    <x v="56"/>
  </r>
  <r>
    <x v="1674"/>
    <n v="99"/>
    <n v="73701902"/>
    <s v="Comedy"/>
    <s v="Family"/>
    <m/>
    <m/>
    <m/>
    <m/>
    <m/>
    <m/>
    <s v="Christmas with the Kranks "/>
    <s v="English"/>
    <s v="USA"/>
    <n v="60000000"/>
    <x v="1"/>
  </r>
  <r>
    <x v="1675"/>
    <n v="99"/>
    <n v="19294901"/>
    <s v="Comedy"/>
    <s v="Horror"/>
    <m/>
    <m/>
    <m/>
    <m/>
    <m/>
    <m/>
    <s v="Cursed "/>
    <s v="English"/>
    <s v="USA"/>
    <n v="35000000"/>
    <x v="65"/>
  </r>
  <r>
    <x v="197"/>
    <n v="99"/>
    <n v="52691009"/>
    <s v="Comedy"/>
    <s v="Family"/>
    <m/>
    <m/>
    <m/>
    <m/>
    <m/>
    <m/>
    <s v="Diary of a Wimpy Kid: Rodrick Rules "/>
    <s v="English"/>
    <s v="USA"/>
    <n v="21000000"/>
    <x v="10"/>
  </r>
  <r>
    <x v="1515"/>
    <n v="99"/>
    <n v="106593296"/>
    <s v="Comedy"/>
    <s v="Drama"/>
    <s v="Family"/>
    <m/>
    <m/>
    <m/>
    <m/>
    <m/>
    <s v="Driving Miss Daisy "/>
    <s v="English"/>
    <s v="USA"/>
    <n v="7500000"/>
    <x v="18"/>
  </r>
  <r>
    <x v="1133"/>
    <n v="99"/>
    <n v="12181484"/>
    <s v="Comedy"/>
    <m/>
    <m/>
    <m/>
    <m/>
    <m/>
    <m/>
    <m/>
    <s v="Envy "/>
    <s v="English"/>
    <s v="USA"/>
    <n v="40000000"/>
    <x v="47"/>
  </r>
  <r>
    <x v="1413"/>
    <n v="99"/>
    <n v="56007"/>
    <s v="Comedy"/>
    <s v="Crime"/>
    <s v="Drama"/>
    <s v="Romance"/>
    <s v="Thriller"/>
    <m/>
    <m/>
    <m/>
    <s v="Harvard Man "/>
    <s v="English"/>
    <s v="USA"/>
    <n v="5500000"/>
    <x v="54"/>
  </r>
  <r>
    <x v="1676"/>
    <n v="99"/>
    <n v="12282677"/>
    <s v="Comedy"/>
    <s v="Sci-Fi"/>
    <m/>
    <m/>
    <m/>
    <m/>
    <m/>
    <m/>
    <s v="Hot Tub Time Machine 2 "/>
    <s v="English"/>
    <s v="USA"/>
    <n v="14000000"/>
    <x v="52"/>
  </r>
  <r>
    <x v="1677"/>
    <n v="99"/>
    <n v="104257"/>
    <s v="Comedy"/>
    <s v="Music"/>
    <m/>
    <m/>
    <m/>
    <m/>
    <m/>
    <m/>
    <s v="Human Traffic "/>
    <s v="English"/>
    <s v="UK"/>
    <n v="2200000"/>
    <x v="23"/>
  </r>
  <r>
    <x v="1655"/>
    <n v="107"/>
    <n v="5355847"/>
    <s v="Drama"/>
    <m/>
    <m/>
    <m/>
    <m/>
    <m/>
    <m/>
    <m/>
    <s v="October Baby "/>
    <s v="English"/>
    <s v="USA"/>
    <m/>
    <x v="4"/>
  </r>
  <r>
    <x v="545"/>
    <n v="99"/>
    <n v="4681503"/>
    <s v="Comedy"/>
    <s v="Drama"/>
    <m/>
    <m/>
    <m/>
    <m/>
    <m/>
    <m/>
    <s v="Igby Goes Down "/>
    <s v="English"/>
    <s v="USA"/>
    <n v="9000000"/>
    <x v="14"/>
  </r>
  <r>
    <x v="965"/>
    <n v="99"/>
    <n v="51432423"/>
    <s v="Comedy"/>
    <s v="Family"/>
    <s v="Fantasy"/>
    <s v="Sport"/>
    <m/>
    <m/>
    <m/>
    <m/>
    <s v="Like Mike "/>
    <s v="English"/>
    <s v="USA"/>
    <n v="30000000"/>
    <x v="52"/>
  </r>
  <r>
    <x v="323"/>
    <n v="107"/>
    <m/>
    <s v="Action"/>
    <m/>
    <m/>
    <m/>
    <m/>
    <m/>
    <m/>
    <m/>
    <s v="Out of Inferno "/>
    <s v="Chinese"/>
    <s v="China"/>
    <m/>
    <x v="50"/>
  </r>
  <r>
    <x v="1678"/>
    <n v="99"/>
    <n v="92191"/>
    <s v="Comedy"/>
    <s v="Drama"/>
    <s v="Sport"/>
    <m/>
    <m/>
    <m/>
    <m/>
    <m/>
    <s v="Mean Machine "/>
    <s v="English"/>
    <s v="UK"/>
    <n v="2500000"/>
    <x v="26"/>
  </r>
  <r>
    <x v="294"/>
    <n v="99"/>
    <n v="14358033"/>
    <s v="Comedy"/>
    <s v="Romance"/>
    <s v="Sci-Fi"/>
    <s v="Thriller"/>
    <m/>
    <m/>
    <m/>
    <m/>
    <s v="Memoirs of an Invisible Man "/>
    <s v="English"/>
    <s v="USA"/>
    <n v="40000000"/>
    <x v="19"/>
  </r>
  <r>
    <x v="1528"/>
    <n v="99"/>
    <n v="25584685"/>
    <s v="Comedy"/>
    <s v="Crime"/>
    <s v="Family"/>
    <s v="Mystery"/>
    <s v="Romance"/>
    <s v="Thriller"/>
    <m/>
    <m/>
    <s v="Nancy Drew "/>
    <s v="English"/>
    <s v="USA"/>
    <n v="20000000"/>
    <x v="19"/>
  </r>
  <r>
    <x v="1679"/>
    <n v="99"/>
    <n v="37882551"/>
    <s v="Comedy"/>
    <m/>
    <m/>
    <m/>
    <m/>
    <m/>
    <m/>
    <m/>
    <s v="Not Another Teen Movie "/>
    <s v="English"/>
    <s v="USA"/>
    <n v="16000000"/>
    <x v="50"/>
  </r>
  <r>
    <x v="1680"/>
    <n v="99"/>
    <n v="7059537"/>
    <s v="Comedy"/>
    <m/>
    <m/>
    <m/>
    <m/>
    <m/>
    <m/>
    <m/>
    <s v="Phat Girlz "/>
    <s v="English"/>
    <s v="USA"/>
    <n v="3000000"/>
    <x v="64"/>
  </r>
  <r>
    <x v="1681"/>
    <n v="99"/>
    <n v="22770"/>
    <s v="Comedy"/>
    <s v="Drama"/>
    <m/>
    <m/>
    <m/>
    <m/>
    <m/>
    <m/>
    <s v="R100 "/>
    <s v="Japanese"/>
    <s v="Japan"/>
    <n v="5500000"/>
    <x v="12"/>
  </r>
  <r>
    <x v="423"/>
    <n v="107"/>
    <n v="402820"/>
    <s v="Drama"/>
    <s v="Romance"/>
    <m/>
    <m/>
    <m/>
    <m/>
    <m/>
    <m/>
    <s v="Snow Angels "/>
    <s v="English"/>
    <s v="USA"/>
    <m/>
    <x v="24"/>
  </r>
  <r>
    <x v="1682"/>
    <n v="99"/>
    <n v="33472850"/>
    <s v="Comedy"/>
    <s v="Sport"/>
    <m/>
    <m/>
    <m/>
    <m/>
    <m/>
    <m/>
    <s v="Semi-Pro "/>
    <s v="English"/>
    <s v="USA"/>
    <n v="55000000"/>
    <x v="27"/>
  </r>
  <r>
    <x v="1412"/>
    <n v="99"/>
    <n v="16930185"/>
    <s v="Comedy"/>
    <s v="Romance"/>
    <m/>
    <m/>
    <m/>
    <m/>
    <m/>
    <m/>
    <s v="Serving Sara "/>
    <s v="English"/>
    <s v="Germany"/>
    <n v="29000000"/>
    <x v="35"/>
  </r>
  <r>
    <x v="589"/>
    <n v="99"/>
    <n v="13464388"/>
    <s v="Comedy"/>
    <s v="Horror"/>
    <m/>
    <m/>
    <m/>
    <m/>
    <m/>
    <m/>
    <s v="Shaun of the Dead "/>
    <s v="English"/>
    <s v="UK"/>
    <n v="4000000"/>
    <x v="58"/>
  </r>
  <r>
    <x v="1683"/>
    <n v="99"/>
    <n v="302204"/>
    <s v="Comedy"/>
    <s v="Crime"/>
    <s v="Romance"/>
    <m/>
    <m/>
    <m/>
    <m/>
    <m/>
    <s v="Shooting Fish "/>
    <s v="English"/>
    <s v="UK"/>
    <n v="3000000"/>
    <x v="10"/>
  </r>
  <r>
    <x v="78"/>
    <n v="99"/>
    <n v="11883495"/>
    <s v="Comedy"/>
    <s v="Drama"/>
    <s v="Fantasy"/>
    <s v="Romance"/>
    <m/>
    <m/>
    <m/>
    <m/>
    <s v="Sliding Doors "/>
    <s v="English"/>
    <s v="UK"/>
    <n v="9000000"/>
    <x v="4"/>
  </r>
  <r>
    <x v="1684"/>
    <n v="107"/>
    <m/>
    <s v="Horror"/>
    <s v="Thriller"/>
    <m/>
    <m/>
    <m/>
    <m/>
    <m/>
    <m/>
    <s v="The Awakening "/>
    <s v="English"/>
    <s v="UK"/>
    <n v="3000000"/>
    <x v="26"/>
  </r>
  <r>
    <x v="1685"/>
    <n v="99"/>
    <n v="274385"/>
    <s v="Comedy"/>
    <s v="Drama"/>
    <m/>
    <m/>
    <m/>
    <m/>
    <m/>
    <m/>
    <s v="Soul Kitchen "/>
    <s v="German"/>
    <s v="Germany"/>
    <n v="4000000"/>
    <x v="9"/>
  </r>
  <r>
    <x v="1686"/>
    <n v="107"/>
    <m/>
    <s v="Comedy"/>
    <s v="Drama"/>
    <m/>
    <m/>
    <m/>
    <m/>
    <m/>
    <m/>
    <s v="The Four Seasons "/>
    <s v="English"/>
    <s v="USA"/>
    <m/>
    <x v="5"/>
  </r>
  <r>
    <x v="106"/>
    <n v="99"/>
    <n v="113502246"/>
    <s v="Comedy"/>
    <s v="Fantasy"/>
    <m/>
    <m/>
    <m/>
    <m/>
    <m/>
    <m/>
    <s v="The Addams Family "/>
    <s v="English"/>
    <s v="USA"/>
    <n v="38000000"/>
    <x v="4"/>
  </r>
  <r>
    <x v="1687"/>
    <n v="99"/>
    <n v="63034755"/>
    <s v="Comedy"/>
    <m/>
    <m/>
    <m/>
    <m/>
    <m/>
    <m/>
    <m/>
    <s v="The Boss "/>
    <s v="English"/>
    <s v="USA"/>
    <n v="29000000"/>
    <x v="35"/>
  </r>
  <r>
    <x v="1381"/>
    <n v="99"/>
    <n v="59617068"/>
    <s v="Comedy"/>
    <s v="Romance"/>
    <m/>
    <m/>
    <m/>
    <m/>
    <m/>
    <m/>
    <s v="The Dictator "/>
    <s v="English"/>
    <s v="USA"/>
    <n v="65000000"/>
    <x v="55"/>
  </r>
  <r>
    <x v="398"/>
    <n v="107"/>
    <m/>
    <s v="Fantasy"/>
    <s v="Horror"/>
    <s v="Mystery"/>
    <m/>
    <m/>
    <m/>
    <m/>
    <m/>
    <s v="The Omen "/>
    <s v="English"/>
    <s v="UK"/>
    <n v="2800000"/>
    <x v="16"/>
  </r>
  <r>
    <x v="1688"/>
    <n v="99"/>
    <n v="14983572"/>
    <s v="Comedy"/>
    <s v="Drama"/>
    <s v="Romance"/>
    <m/>
    <m/>
    <m/>
    <m/>
    <m/>
    <s v="The Next Best Thing "/>
    <s v="English"/>
    <s v="USA"/>
    <n v="25000000"/>
    <x v="33"/>
  </r>
  <r>
    <x v="573"/>
    <n v="99"/>
    <n v="2077046"/>
    <s v="Comedy"/>
    <s v="Drama"/>
    <s v="Romance"/>
    <m/>
    <m/>
    <m/>
    <m/>
    <m/>
    <s v="The Wackness "/>
    <s v="English"/>
    <s v="USA"/>
    <n v="6000000"/>
    <x v="14"/>
  </r>
  <r>
    <x v="1689"/>
    <n v="99"/>
    <n v="127144"/>
    <s v="Comedy"/>
    <s v="Drama"/>
    <s v="Romance"/>
    <m/>
    <m/>
    <m/>
    <m/>
    <m/>
    <s v="The Wendell Baker Story "/>
    <s v="English"/>
    <s v="USA"/>
    <n v="8000000"/>
    <x v="41"/>
  </r>
  <r>
    <x v="1690"/>
    <n v="99"/>
    <n v="125169"/>
    <s v="Comedy"/>
    <s v="Drama"/>
    <m/>
    <m/>
    <m/>
    <m/>
    <m/>
    <m/>
    <s v="There Goes My Baby "/>
    <s v="English"/>
    <s v="USA"/>
    <n v="10500000"/>
    <x v="55"/>
  </r>
  <r>
    <x v="573"/>
    <n v="100"/>
    <n v="34963967"/>
    <s v="Comedy"/>
    <s v="Drama"/>
    <s v="Romance"/>
    <m/>
    <m/>
    <m/>
    <m/>
    <m/>
    <s v="50/50 "/>
    <s v="English"/>
    <s v="USA"/>
    <n v="8000000"/>
    <x v="28"/>
  </r>
  <r>
    <x v="1464"/>
    <n v="100"/>
    <n v="52528330"/>
    <s v="Comedy"/>
    <s v="Drama"/>
    <m/>
    <m/>
    <m/>
    <m/>
    <m/>
    <m/>
    <s v="A Madea Christmas "/>
    <s v="English"/>
    <s v="USA"/>
    <n v="25000000"/>
    <x v="33"/>
  </r>
  <r>
    <x v="1691"/>
    <n v="107"/>
    <m/>
    <s v="Drama"/>
    <s v="Thriller"/>
    <m/>
    <m/>
    <m/>
    <m/>
    <m/>
    <m/>
    <s v="The Wave "/>
    <s v="German"/>
    <s v="Germany"/>
    <n v="5000000"/>
    <x v="16"/>
  </r>
  <r>
    <x v="1676"/>
    <n v="100"/>
    <n v="48637684"/>
    <s v="Comedy"/>
    <s v="Romance"/>
    <m/>
    <m/>
    <m/>
    <m/>
    <m/>
    <m/>
    <s v="About Last Night "/>
    <s v="English"/>
    <s v="USA"/>
    <n v="12500000"/>
    <x v="12"/>
  </r>
  <r>
    <x v="1692"/>
    <n v="100"/>
    <n v="902835"/>
    <s v="Comedy"/>
    <s v="Drama"/>
    <s v="Romance"/>
    <m/>
    <m/>
    <m/>
    <m/>
    <m/>
    <s v="American Desi "/>
    <s v="English"/>
    <s v="USA"/>
    <n v="250000"/>
    <x v="6"/>
  </r>
  <r>
    <x v="1539"/>
    <n v="100"/>
    <n v="55461307"/>
    <s v="Comedy"/>
    <m/>
    <m/>
    <m/>
    <m/>
    <m/>
    <m/>
    <m/>
    <s v="Bad Moms "/>
    <s v="English"/>
    <s v="USA"/>
    <n v="20000000"/>
    <x v="6"/>
  </r>
  <r>
    <x v="1651"/>
    <n v="100"/>
    <n v="25339117"/>
    <s v="Comedy"/>
    <s v="Romance"/>
    <m/>
    <m/>
    <m/>
    <m/>
    <m/>
    <m/>
    <s v="Can't Hardly Wait "/>
    <s v="English"/>
    <s v="USA"/>
    <n v="10000000"/>
    <x v="26"/>
  </r>
  <r>
    <x v="1693"/>
    <n v="107"/>
    <m/>
    <s v="Adventure"/>
    <s v="Fantasy"/>
    <s v="Mystery"/>
    <s v="Thriller"/>
    <m/>
    <m/>
    <m/>
    <m/>
    <s v="Viy "/>
    <s v="Russian"/>
    <s v="Russia"/>
    <n v="26000000"/>
    <x v="53"/>
  </r>
  <r>
    <x v="1086"/>
    <n v="100"/>
    <n v="100328194"/>
    <s v="Comedy"/>
    <s v="Family"/>
    <s v="Fantasy"/>
    <m/>
    <m/>
    <m/>
    <m/>
    <m/>
    <s v="Casper "/>
    <s v="English"/>
    <s v="USA"/>
    <n v="50000000"/>
    <x v="25"/>
  </r>
  <r>
    <x v="1066"/>
    <n v="100"/>
    <n v="2708188"/>
    <s v="Comedy"/>
    <s v="Drama"/>
    <s v="Romance"/>
    <m/>
    <m/>
    <m/>
    <m/>
    <m/>
    <s v="Chéri "/>
    <s v="English"/>
    <s v="UK"/>
    <n v="23000000"/>
    <x v="3"/>
  </r>
  <r>
    <x v="739"/>
    <n v="100"/>
    <n v="11694528"/>
    <s v="Comedy"/>
    <s v="Documentary"/>
    <s v="Music"/>
    <m/>
    <m/>
    <m/>
    <m/>
    <m/>
    <s v="Dave Chappelle's Block Party "/>
    <s v="English"/>
    <s v="USA"/>
    <n v="3000000"/>
    <x v="5"/>
  </r>
  <r>
    <x v="1694"/>
    <n v="100"/>
    <n v="71904"/>
    <s v="Comedy"/>
    <s v="Drama"/>
    <s v="Family"/>
    <m/>
    <m/>
    <m/>
    <m/>
    <m/>
    <s v="Eye of the Dolphin "/>
    <s v="English"/>
    <s v="USA"/>
    <n v="2500000"/>
    <x v="50"/>
  </r>
  <r>
    <x v="1695"/>
    <n v="100"/>
    <n v="26539321"/>
    <s v="Comedy"/>
    <s v="Drama"/>
    <s v="Family"/>
    <m/>
    <m/>
    <m/>
    <m/>
    <m/>
    <s v="Harriet the Spy "/>
    <s v="English"/>
    <s v="USA"/>
    <n v="13000000"/>
    <x v="19"/>
  </r>
  <r>
    <x v="1696"/>
    <n v="100"/>
    <n v="63536011"/>
    <s v="Comedy"/>
    <s v="Drama"/>
    <s v="Romance"/>
    <m/>
    <m/>
    <m/>
    <m/>
    <m/>
    <s v="Hope Springs "/>
    <s v="English"/>
    <s v="USA"/>
    <n v="30000000"/>
    <x v="46"/>
  </r>
  <r>
    <x v="1113"/>
    <n v="100"/>
    <n v="73023275"/>
    <s v="Comedy"/>
    <s v="Family"/>
    <m/>
    <m/>
    <m/>
    <m/>
    <m/>
    <m/>
    <s v="Hotel for Dogs "/>
    <s v="English"/>
    <s v="USA"/>
    <n v="35000000"/>
    <x v="53"/>
  </r>
  <r>
    <x v="1115"/>
    <n v="100"/>
    <n v="35096190"/>
    <s v="Comedy"/>
    <s v="Crime"/>
    <s v="Romance"/>
    <m/>
    <m/>
    <m/>
    <m/>
    <m/>
    <s v="Intolerable Cruelty "/>
    <s v="English"/>
    <s v="USA"/>
    <n v="60000000"/>
    <x v="46"/>
  </r>
  <r>
    <x v="1697"/>
    <n v="100"/>
    <n v="31937"/>
    <s v="Comedy"/>
    <s v="Romance"/>
    <m/>
    <m/>
    <m/>
    <m/>
    <m/>
    <m/>
    <s v="Kiss the Bride "/>
    <s v="English"/>
    <s v="USA"/>
    <n v="500000"/>
    <x v="50"/>
  </r>
  <r>
    <x v="1698"/>
    <n v="100"/>
    <n v="20186"/>
    <s v="Comedy"/>
    <m/>
    <m/>
    <m/>
    <m/>
    <m/>
    <m/>
    <m/>
    <s v="L!fe Happens "/>
    <s v="English"/>
    <s v="USA"/>
    <n v="930000"/>
    <x v="50"/>
  </r>
  <r>
    <x v="1232"/>
    <n v="100"/>
    <n v="12561"/>
    <s v="Comedy"/>
    <s v="Romance"/>
    <m/>
    <m/>
    <m/>
    <m/>
    <m/>
    <m/>
    <s v="Leap Year "/>
    <s v="English"/>
    <s v="USA"/>
    <n v="19000000"/>
    <x v="55"/>
  </r>
  <r>
    <x v="874"/>
    <n v="100"/>
    <n v="12902790"/>
    <s v="Comedy"/>
    <s v="Drama"/>
    <s v="Romance"/>
    <m/>
    <m/>
    <m/>
    <m/>
    <m/>
    <s v="Living Out Loud "/>
    <s v="English"/>
    <s v="USA"/>
    <n v="12000000"/>
    <x v="10"/>
  </r>
  <r>
    <x v="1699"/>
    <n v="100"/>
    <n v="428535"/>
    <s v="Comedy"/>
    <s v="Romance"/>
    <m/>
    <m/>
    <m/>
    <m/>
    <m/>
    <m/>
    <s v="Luminarias "/>
    <s v="English"/>
    <s v="USA"/>
    <n v="1000000"/>
    <x v="57"/>
  </r>
  <r>
    <x v="775"/>
    <n v="100"/>
    <n v="1227508"/>
    <s v="Comedy"/>
    <s v="Drama"/>
    <m/>
    <m/>
    <m/>
    <m/>
    <m/>
    <m/>
    <s v="Slacker "/>
    <s v="English"/>
    <s v="USA"/>
    <n v="23000"/>
    <x v="23"/>
  </r>
  <r>
    <x v="1700"/>
    <n v="108"/>
    <m/>
    <s v="Comedy"/>
    <s v="Music"/>
    <s v="Romance"/>
    <m/>
    <m/>
    <m/>
    <m/>
    <m/>
    <s v="Along the Roadside "/>
    <s v="English"/>
    <s v="USA"/>
    <n v="250000"/>
    <x v="23"/>
  </r>
  <r>
    <x v="1502"/>
    <n v="100"/>
    <n v="11529368"/>
    <s v="Comedy"/>
    <s v="Documentary"/>
    <s v="Drama"/>
    <m/>
    <m/>
    <m/>
    <m/>
    <m/>
    <s v="Super Size Me "/>
    <s v="English"/>
    <s v="USA"/>
    <n v="65000"/>
    <x v="9"/>
  </r>
  <r>
    <x v="526"/>
    <n v="100"/>
    <n v="18488314"/>
    <s v="Comedy"/>
    <s v="Crime"/>
    <s v="Mystery"/>
    <m/>
    <m/>
    <m/>
    <m/>
    <m/>
    <s v="Super Troopers "/>
    <s v="English"/>
    <s v="USA"/>
    <n v="1200000"/>
    <x v="23"/>
  </r>
  <r>
    <x v="1701"/>
    <n v="108"/>
    <m/>
    <s v="Horror"/>
    <s v="Sci-Fi"/>
    <s v="Thriller"/>
    <m/>
    <m/>
    <m/>
    <m/>
    <m/>
    <s v="Antiviral "/>
    <s v="English"/>
    <s v="Canada"/>
    <n v="3200000"/>
    <x v="50"/>
  </r>
  <r>
    <x v="1687"/>
    <n v="100"/>
    <n v="84518155"/>
    <s v="Comedy"/>
    <m/>
    <m/>
    <m/>
    <m/>
    <m/>
    <m/>
    <m/>
    <s v="Tammy "/>
    <s v="English"/>
    <s v="USA"/>
    <n v="20000000"/>
    <x v="54"/>
  </r>
  <r>
    <x v="1702"/>
    <n v="100"/>
    <n v="44667095"/>
    <s v="Comedy"/>
    <s v="Drama"/>
    <s v="Romance"/>
    <m/>
    <m/>
    <m/>
    <m/>
    <m/>
    <s v="The Artist "/>
    <s v="English"/>
    <s v="France"/>
    <n v="15000000"/>
    <x v="58"/>
  </r>
  <r>
    <x v="1696"/>
    <n v="100"/>
    <n v="7204138"/>
    <s v="Comedy"/>
    <m/>
    <m/>
    <m/>
    <m/>
    <m/>
    <m/>
    <m/>
    <s v="The Big Year "/>
    <s v="English"/>
    <s v="USA"/>
    <n v="41000000"/>
    <x v="3"/>
  </r>
  <r>
    <x v="1703"/>
    <n v="100"/>
    <n v="22525921"/>
    <s v="Comedy"/>
    <m/>
    <m/>
    <m/>
    <m/>
    <m/>
    <m/>
    <m/>
    <s v="The Incredible Burt Wonderstone "/>
    <s v="English"/>
    <s v="USA"/>
    <n v="30000000"/>
    <x v="19"/>
  </r>
  <r>
    <x v="1704"/>
    <n v="100"/>
    <n v="18439082"/>
    <s v="Comedy"/>
    <s v="Fantasy"/>
    <s v="Romance"/>
    <m/>
    <m/>
    <m/>
    <m/>
    <m/>
    <s v="The Invention of Lying "/>
    <s v="English"/>
    <s v="USA"/>
    <n v="18500000"/>
    <x v="55"/>
  </r>
  <r>
    <x v="509"/>
    <n v="100"/>
    <n v="163591"/>
    <s v="Comedy"/>
    <m/>
    <m/>
    <m/>
    <m/>
    <m/>
    <m/>
    <m/>
    <s v="The Last Godfather "/>
    <s v="English"/>
    <s v="South Korea"/>
    <n v="13400000"/>
    <x v="57"/>
  </r>
  <r>
    <x v="361"/>
    <n v="100"/>
    <n v="50752337"/>
    <s v="Comedy"/>
    <s v="Drama"/>
    <s v="Family"/>
    <s v="Sport"/>
    <m/>
    <m/>
    <m/>
    <m/>
    <s v="The Mighty Ducks "/>
    <s v="English"/>
    <s v="USA"/>
    <n v="10000000"/>
    <x v="55"/>
  </r>
  <r>
    <x v="1705"/>
    <n v="100"/>
    <n v="513836"/>
    <s v="Comedy"/>
    <s v="Drama"/>
    <s v="Romance"/>
    <m/>
    <m/>
    <m/>
    <m/>
    <m/>
    <s v="The Names of Love "/>
    <s v="French"/>
    <s v="France"/>
    <n v="4600000"/>
    <x v="5"/>
  </r>
  <r>
    <x v="1586"/>
    <n v="100"/>
    <n v="16247775"/>
    <s v="Comedy"/>
    <s v="Family"/>
    <s v="Romance"/>
    <m/>
    <m/>
    <m/>
    <m/>
    <m/>
    <s v="The Perfect Man "/>
    <s v="English"/>
    <s v="USA"/>
    <n v="25000000"/>
    <x v="41"/>
  </r>
  <r>
    <x v="1706"/>
    <n v="108"/>
    <m/>
    <s v="Crime"/>
    <s v="Drama"/>
    <m/>
    <m/>
    <m/>
    <m/>
    <m/>
    <m/>
    <s v="Butterfly "/>
    <s v="English"/>
    <s v="USA"/>
    <m/>
    <x v="40"/>
  </r>
  <r>
    <x v="1675"/>
    <n v="100"/>
    <n v="19900000"/>
    <s v="Comedy"/>
    <s v="Fantasy"/>
    <s v="Horror"/>
    <s v="Romance"/>
    <m/>
    <m/>
    <m/>
    <m/>
    <s v="Vampire in Brooklyn "/>
    <s v="English"/>
    <s v="USA"/>
    <n v="20000000"/>
    <x v="40"/>
  </r>
  <r>
    <x v="388"/>
    <n v="108"/>
    <m/>
    <s v="Drama"/>
    <s v="Romance"/>
    <m/>
    <m/>
    <m/>
    <m/>
    <m/>
    <m/>
    <s v="Cat on a Hot Tin Roof "/>
    <s v="English"/>
    <s v="USA"/>
    <n v="3000000"/>
    <x v="11"/>
  </r>
  <r>
    <x v="407"/>
    <n v="100"/>
    <n v="9801782"/>
    <s v="Comedy"/>
    <s v="Crime"/>
    <s v="Thriller"/>
    <m/>
    <m/>
    <m/>
    <m/>
    <m/>
    <s v="Very Bad Things "/>
    <s v="English"/>
    <s v="USA"/>
    <n v="10000000"/>
    <x v="46"/>
  </r>
  <r>
    <x v="1707"/>
    <n v="101"/>
    <n v="6851636"/>
    <s v="Comedy"/>
    <s v="Drama"/>
    <s v="Romance"/>
    <m/>
    <m/>
    <m/>
    <m/>
    <m/>
    <s v="200 Cigarettes "/>
    <s v="English"/>
    <s v="USA"/>
    <n v="6000000"/>
    <x v="19"/>
  </r>
  <r>
    <x v="989"/>
    <n v="101"/>
    <n v="15408822"/>
    <s v="Comedy"/>
    <s v="Romance"/>
    <m/>
    <m/>
    <m/>
    <m/>
    <m/>
    <m/>
    <s v="A Guy Thing "/>
    <s v="English"/>
    <s v="USA"/>
    <n v="20000000"/>
    <x v="39"/>
  </r>
  <r>
    <x v="1138"/>
    <n v="101"/>
    <n v="40566655"/>
    <s v="Comedy"/>
    <s v="Drama"/>
    <s v="Romance"/>
    <m/>
    <m/>
    <m/>
    <m/>
    <m/>
    <s v="About a Boy "/>
    <s v="English"/>
    <s v="UK"/>
    <n v="30000000"/>
    <x v="23"/>
  </r>
  <r>
    <x v="1284"/>
    <n v="101"/>
    <n v="242589580"/>
    <s v="Comedy"/>
    <s v="Drama"/>
    <m/>
    <m/>
    <m/>
    <m/>
    <m/>
    <m/>
    <s v="Bruce Almighty "/>
    <s v="English"/>
    <s v="USA"/>
    <n v="81000000"/>
    <x v="6"/>
  </r>
  <r>
    <x v="1708"/>
    <n v="101"/>
    <n v="13650738"/>
    <s v="Comedy"/>
    <s v="Drama"/>
    <m/>
    <m/>
    <m/>
    <m/>
    <m/>
    <m/>
    <s v="Burnt "/>
    <s v="English"/>
    <s v="USA"/>
    <n v="20000000"/>
    <x v="10"/>
  </r>
  <r>
    <x v="1709"/>
    <n v="101"/>
    <n v="12189514"/>
    <s v="Comedy"/>
    <s v="Romance"/>
    <m/>
    <m/>
    <m/>
    <m/>
    <m/>
    <m/>
    <s v="Chasing Liberty "/>
    <s v="English"/>
    <s v="USA"/>
    <n v="23000000"/>
    <x v="12"/>
  </r>
  <r>
    <x v="543"/>
    <n v="101"/>
    <n v="98711404"/>
    <s v="Comedy"/>
    <s v="Crime"/>
    <s v="Romance"/>
    <s v="Thriller"/>
    <m/>
    <m/>
    <m/>
    <m/>
    <s v="Date Night "/>
    <s v="English"/>
    <s v="USA"/>
    <n v="55000000"/>
    <x v="46"/>
  </r>
  <r>
    <x v="174"/>
    <n v="101"/>
    <n v="9714482"/>
    <s v="Comedy"/>
    <s v="Musical"/>
    <s v="Romance"/>
    <m/>
    <m/>
    <m/>
    <m/>
    <m/>
    <s v="Everyone Says I Love You "/>
    <s v="English"/>
    <s v="USA"/>
    <n v="20000000"/>
    <x v="4"/>
  </r>
  <r>
    <x v="190"/>
    <n v="101"/>
    <n v="2506446"/>
    <s v="Comedy"/>
    <s v="Romance"/>
    <m/>
    <m/>
    <m/>
    <m/>
    <m/>
    <m/>
    <s v="Full Frontal "/>
    <s v="English"/>
    <s v="USA"/>
    <n v="2000000"/>
    <x v="33"/>
  </r>
  <r>
    <x v="1710"/>
    <n v="101"/>
    <n v="35000629"/>
    <s v="Comedy"/>
    <s v="Romance"/>
    <m/>
    <m/>
    <m/>
    <m/>
    <m/>
    <m/>
    <s v="Good Luck Chuck "/>
    <s v="English"/>
    <s v="USA"/>
    <n v="25000000"/>
    <x v="39"/>
  </r>
  <r>
    <x v="1054"/>
    <n v="101"/>
    <n v="70906973"/>
    <s v="Comedy"/>
    <s v="Fantasy"/>
    <s v="Romance"/>
    <m/>
    <m/>
    <m/>
    <m/>
    <m/>
    <s v="Groundhog Day "/>
    <s v="English"/>
    <s v="USA"/>
    <n v="14600000"/>
    <x v="11"/>
  </r>
  <r>
    <x v="672"/>
    <n v="101"/>
    <n v="133668525"/>
    <s v="Comedy"/>
    <m/>
    <m/>
    <m/>
    <m/>
    <m/>
    <m/>
    <m/>
    <s v="Grown Ups 2 "/>
    <s v="English"/>
    <s v="USA"/>
    <n v="80000000"/>
    <x v="53"/>
  </r>
  <r>
    <x v="1711"/>
    <n v="108"/>
    <m/>
    <s v="Drama"/>
    <s v="Music"/>
    <s v="Romance"/>
    <m/>
    <m/>
    <m/>
    <m/>
    <m/>
    <s v="Forty Shades of Blue "/>
    <s v="English"/>
    <s v="USA"/>
    <n v="1500000"/>
    <x v="25"/>
  </r>
  <r>
    <x v="1712"/>
    <n v="101"/>
    <n v="1631839"/>
    <s v="Comedy"/>
    <s v="Crime"/>
    <s v="Romance"/>
    <m/>
    <m/>
    <m/>
    <m/>
    <m/>
    <s v="Gun Shy "/>
    <s v="English"/>
    <s v="USA"/>
    <n v="10000000"/>
    <x v="50"/>
  </r>
  <r>
    <x v="1676"/>
    <n v="101"/>
    <n v="50213619"/>
    <s v="Comedy"/>
    <s v="Sci-Fi"/>
    <m/>
    <m/>
    <m/>
    <m/>
    <m/>
    <m/>
    <s v="Hot Tub Time Machine "/>
    <s v="English"/>
    <s v="USA"/>
    <n v="36000000"/>
    <x v="55"/>
  </r>
  <r>
    <x v="1506"/>
    <n v="101"/>
    <n v="14108518"/>
    <s v="Comedy"/>
    <s v="Drama"/>
    <s v="Romance"/>
    <m/>
    <m/>
    <m/>
    <m/>
    <m/>
    <s v="How to Deal "/>
    <s v="English"/>
    <s v="USA"/>
    <n v="16000000"/>
    <x v="50"/>
  </r>
  <r>
    <x v="1713"/>
    <n v="101"/>
    <n v="220234"/>
    <s v="Comedy"/>
    <s v="Romance"/>
    <m/>
    <m/>
    <m/>
    <m/>
    <m/>
    <m/>
    <s v="Ira &amp; Abby "/>
    <s v="English"/>
    <s v="USA"/>
    <n v="3500000"/>
    <x v="26"/>
  </r>
  <r>
    <x v="1714"/>
    <n v="108"/>
    <m/>
    <s v="Family"/>
    <m/>
    <m/>
    <m/>
    <m/>
    <m/>
    <m/>
    <m/>
    <s v="Horse Camp "/>
    <s v="English"/>
    <s v="USA"/>
    <n v="250000"/>
    <x v="10"/>
  </r>
  <r>
    <x v="1715"/>
    <n v="101"/>
    <n v="6350058"/>
    <s v="Comedy"/>
    <s v="Drama"/>
    <s v="Romance"/>
    <m/>
    <m/>
    <m/>
    <m/>
    <m/>
    <s v="It's Kind of a Funny Story "/>
    <s v="English"/>
    <s v="USA"/>
    <n v="8000000"/>
    <x v="5"/>
  </r>
  <r>
    <x v="1716"/>
    <n v="101"/>
    <n v="59889948"/>
    <s v="Comedy"/>
    <s v="Drama"/>
    <m/>
    <m/>
    <m/>
    <m/>
    <m/>
    <m/>
    <s v="Little Miss Sunshine "/>
    <s v="English"/>
    <s v="USA"/>
    <n v="8000000"/>
    <x v="13"/>
  </r>
  <r>
    <x v="1717"/>
    <n v="101"/>
    <n v="46012734"/>
    <s v="Comedy"/>
    <s v="Romance"/>
    <m/>
    <m/>
    <m/>
    <m/>
    <m/>
    <m/>
    <s v="Made of Honor "/>
    <s v="English"/>
    <s v="USA"/>
    <n v="40000000"/>
    <x v="27"/>
  </r>
  <r>
    <x v="355"/>
    <n v="101"/>
    <n v="82931301"/>
    <s v="Comedy"/>
    <s v="Romance"/>
    <m/>
    <m/>
    <m/>
    <m/>
    <m/>
    <m/>
    <s v="Monster-in-Law "/>
    <s v="English"/>
    <s v="Germany"/>
    <n v="60000000"/>
    <x v="41"/>
  </r>
  <r>
    <x v="1381"/>
    <n v="101"/>
    <n v="12995673"/>
    <s v="Comedy"/>
    <s v="Documentary"/>
    <s v="War"/>
    <m/>
    <m/>
    <m/>
    <m/>
    <m/>
    <s v="Religulous "/>
    <s v="English"/>
    <s v="USA"/>
    <n v="2500000"/>
    <x v="28"/>
  </r>
  <r>
    <x v="1718"/>
    <n v="108"/>
    <m/>
    <s v="Action"/>
    <s v="Drama"/>
    <s v="Sci-Fi"/>
    <s v="Thriller"/>
    <m/>
    <m/>
    <m/>
    <m/>
    <s v="Meteor "/>
    <s v="English"/>
    <s v="USA"/>
    <n v="16000000"/>
    <x v="54"/>
  </r>
  <r>
    <x v="233"/>
    <n v="101"/>
    <n v="67266300"/>
    <s v="Comedy"/>
    <m/>
    <m/>
    <m/>
    <m/>
    <m/>
    <m/>
    <m/>
    <s v="Role Models "/>
    <s v="English"/>
    <s v="Germany"/>
    <n v="28000000"/>
    <x v="24"/>
  </r>
  <r>
    <x v="398"/>
    <n v="101"/>
    <n v="60328558"/>
    <s v="Comedy"/>
    <s v="Drama"/>
    <s v="Fantasy"/>
    <m/>
    <m/>
    <m/>
    <m/>
    <m/>
    <s v="Scrooged "/>
    <s v="English"/>
    <s v="USA"/>
    <n v="32000000"/>
    <x v="14"/>
  </r>
  <r>
    <x v="1595"/>
    <n v="101"/>
    <n v="1984378"/>
    <s v="Comedy"/>
    <s v="Drama"/>
    <s v="Romance"/>
    <m/>
    <m/>
    <m/>
    <m/>
    <m/>
    <s v="Shortbus "/>
    <s v="English"/>
    <s v="USA"/>
    <n v="2000000"/>
    <x v="26"/>
  </r>
  <r>
    <x v="1719"/>
    <n v="108"/>
    <n v="3108216"/>
    <s v="Thriller"/>
    <m/>
    <m/>
    <m/>
    <m/>
    <m/>
    <m/>
    <m/>
    <s v="Our Kind of Traitor "/>
    <s v="English"/>
    <s v="UK"/>
    <m/>
    <x v="55"/>
  </r>
  <r>
    <x v="1455"/>
    <n v="101"/>
    <n v="88200225"/>
    <s v="Comedy"/>
    <s v="Crime"/>
    <m/>
    <m/>
    <m/>
    <m/>
    <m/>
    <m/>
    <s v="Starsky &amp; Hutch "/>
    <s v="English"/>
    <s v="USA"/>
    <n v="60000000"/>
    <x v="12"/>
  </r>
  <r>
    <x v="1720"/>
    <n v="101"/>
    <n v="6643"/>
    <s v="Comedy"/>
    <s v="Fantasy"/>
    <s v="Thriller"/>
    <m/>
    <m/>
    <m/>
    <m/>
    <m/>
    <s v="The Brass Teapot "/>
    <s v="English"/>
    <s v="USA"/>
    <n v="900000"/>
    <x v="55"/>
  </r>
  <r>
    <x v="1721"/>
    <n v="101"/>
    <n v="34017854"/>
    <s v="Comedy"/>
    <m/>
    <m/>
    <m/>
    <m/>
    <m/>
    <m/>
    <m/>
    <s v="The DUFF "/>
    <s v="English"/>
    <s v="USA"/>
    <n v="8500000"/>
    <x v="26"/>
  </r>
  <r>
    <x v="1722"/>
    <n v="101"/>
    <n v="1111615"/>
    <s v="Comedy"/>
    <s v="Crime"/>
    <s v="Family"/>
    <m/>
    <m/>
    <m/>
    <m/>
    <m/>
    <s v="The R.M. "/>
    <s v="English"/>
    <s v="USA"/>
    <n v="500000"/>
    <x v="25"/>
  </r>
  <r>
    <x v="1714"/>
    <n v="108"/>
    <m/>
    <s v="Family"/>
    <m/>
    <m/>
    <m/>
    <m/>
    <m/>
    <m/>
    <m/>
    <s v="Rodeo Girl "/>
    <s v="English"/>
    <s v="USA"/>
    <n v="500000"/>
    <x v="50"/>
  </r>
  <r>
    <x v="1532"/>
    <n v="101"/>
    <n v="231417"/>
    <s v="Comedy"/>
    <s v="Crime"/>
    <s v="Thriller"/>
    <m/>
    <m/>
    <m/>
    <m/>
    <m/>
    <s v="The Swindle "/>
    <s v="French"/>
    <s v="France"/>
    <n v="60000000"/>
    <x v="10"/>
  </r>
  <r>
    <x v="1544"/>
    <n v="101"/>
    <n v="27758465"/>
    <s v="Comedy"/>
    <s v="Drama"/>
    <s v="Romance"/>
    <m/>
    <m/>
    <m/>
    <m/>
    <m/>
    <s v="The Switch "/>
    <s v="English"/>
    <s v="USA"/>
    <n v="19000000"/>
    <x v="12"/>
  </r>
  <r>
    <x v="1344"/>
    <n v="101"/>
    <n v="8025872"/>
    <s v="Comedy"/>
    <s v="Horror"/>
    <m/>
    <m/>
    <m/>
    <m/>
    <m/>
    <m/>
    <s v="The Texas Chainsaw Massacre 2 "/>
    <s v="English"/>
    <s v="USA"/>
    <n v="4700000"/>
    <x v="41"/>
  </r>
  <r>
    <x v="1258"/>
    <n v="108"/>
    <m/>
    <s v="Drama"/>
    <s v="Family"/>
    <s v="Musical"/>
    <s v="Romance"/>
    <m/>
    <m/>
    <m/>
    <m/>
    <s v="Show Boat "/>
    <s v="English"/>
    <s v="USA"/>
    <n v="2295429"/>
    <x v="14"/>
  </r>
  <r>
    <x v="908"/>
    <n v="101"/>
    <n v="93307796"/>
    <s v="Comedy"/>
    <s v="Romance"/>
    <m/>
    <m/>
    <m/>
    <m/>
    <m/>
    <m/>
    <s v="Two Weeks Notice "/>
    <s v="English"/>
    <s v="USA"/>
    <n v="60000000"/>
    <x v="12"/>
  </r>
  <r>
    <x v="1723"/>
    <n v="101"/>
    <n v="80276912"/>
    <s v="Comedy"/>
    <s v="Romance"/>
    <m/>
    <m/>
    <m/>
    <m/>
    <m/>
    <m/>
    <s v="What Happens in Vegas "/>
    <s v="English"/>
    <s v="USA"/>
    <n v="35000000"/>
    <x v="12"/>
  </r>
  <r>
    <x v="469"/>
    <n v="101"/>
    <n v="31452765"/>
    <s v="Comedy"/>
    <s v="Romance"/>
    <m/>
    <m/>
    <m/>
    <m/>
    <m/>
    <m/>
    <s v="Zack and Miri Make a Porno "/>
    <s v="English"/>
    <s v="USA"/>
    <n v="24000000"/>
    <x v="10"/>
  </r>
  <r>
    <x v="545"/>
    <n v="102"/>
    <n v="64149837"/>
    <s v="Comedy"/>
    <s v="Drama"/>
    <s v="Family"/>
    <s v="Fantasy"/>
    <s v="Romance"/>
    <m/>
    <m/>
    <m/>
    <s v="17 Again "/>
    <s v="English"/>
    <s v="USA"/>
    <n v="20000000"/>
    <x v="55"/>
  </r>
  <r>
    <x v="481"/>
    <n v="102"/>
    <n v="167780960"/>
    <s v="Comedy"/>
    <s v="Drama"/>
    <s v="Family"/>
    <m/>
    <m/>
    <m/>
    <m/>
    <m/>
    <s v="3 Men and a Baby "/>
    <s v="English"/>
    <s v="USA"/>
    <n v="11000000"/>
    <x v="19"/>
  </r>
  <r>
    <x v="1674"/>
    <n v="102"/>
    <n v="93607673"/>
    <s v="Comedy"/>
    <s v="Romance"/>
    <m/>
    <m/>
    <m/>
    <m/>
    <m/>
    <m/>
    <s v="America's Sweethearts "/>
    <s v="English"/>
    <s v="USA"/>
    <n v="48000000"/>
    <x v="50"/>
  </r>
  <r>
    <x v="378"/>
    <n v="102"/>
    <n v="101978840"/>
    <s v="Comedy"/>
    <m/>
    <m/>
    <m/>
    <m/>
    <m/>
    <m/>
    <m/>
    <s v="Bad Grandpa "/>
    <s v="English"/>
    <s v="USA"/>
    <n v="15000000"/>
    <x v="10"/>
  </r>
  <r>
    <x v="1724"/>
    <n v="108"/>
    <m/>
    <s v="Thriller"/>
    <m/>
    <m/>
    <m/>
    <m/>
    <m/>
    <m/>
    <m/>
    <s v="The Calling "/>
    <s v="English"/>
    <s v="USA"/>
    <m/>
    <x v="27"/>
  </r>
  <r>
    <x v="162"/>
    <n v="102"/>
    <n v="75074950"/>
    <s v="Comedy"/>
    <s v="Drama"/>
    <m/>
    <m/>
    <m/>
    <m/>
    <m/>
    <m/>
    <s v="Barbershop "/>
    <s v="English"/>
    <s v="USA"/>
    <n v="12000000"/>
    <x v="46"/>
  </r>
  <r>
    <x v="739"/>
    <n v="102"/>
    <n v="11169531"/>
    <s v="Comedy"/>
    <m/>
    <m/>
    <m/>
    <m/>
    <m/>
    <m/>
    <m/>
    <s v="Be Kind Rewind "/>
    <s v="English"/>
    <s v="UK"/>
    <n v="20000000"/>
    <x v="55"/>
  </r>
  <r>
    <x v="469"/>
    <n v="102"/>
    <n v="3151130"/>
    <s v="Comedy"/>
    <m/>
    <m/>
    <m/>
    <m/>
    <m/>
    <m/>
    <m/>
    <s v="Clerks "/>
    <s v="English"/>
    <s v="USA"/>
    <n v="230000"/>
    <x v="2"/>
  </r>
  <r>
    <x v="775"/>
    <n v="102"/>
    <n v="7993039"/>
    <s v="Comedy"/>
    <m/>
    <m/>
    <m/>
    <m/>
    <m/>
    <m/>
    <m/>
    <s v="Dazed and Confused "/>
    <s v="English"/>
    <s v="USA"/>
    <n v="6900000"/>
    <x v="28"/>
  </r>
  <r>
    <x v="1725"/>
    <n v="102"/>
    <n v="23106"/>
    <s v="Comedy"/>
    <s v="Crime"/>
    <s v="Drama"/>
    <s v="Romance"/>
    <m/>
    <m/>
    <m/>
    <m/>
    <s v="Dear Wendy "/>
    <s v="English"/>
    <s v="Italy"/>
    <n v="50000000"/>
    <x v="10"/>
  </r>
  <r>
    <x v="1038"/>
    <n v="102"/>
    <n v="32853640"/>
    <s v="Comedy"/>
    <s v="Drama"/>
    <m/>
    <m/>
    <m/>
    <m/>
    <m/>
    <m/>
    <s v="Drillbit Taylor "/>
    <s v="English"/>
    <s v="USA"/>
    <n v="40000000"/>
    <x v="50"/>
  </r>
  <r>
    <x v="1726"/>
    <n v="108"/>
    <m/>
    <s v="Action"/>
    <s v="Adventure"/>
    <s v="History"/>
    <s v="Western"/>
    <m/>
    <m/>
    <m/>
    <m/>
    <s v="The Legend of Hell's Gate: An American Conspiracy "/>
    <s v="English"/>
    <s v="USA"/>
    <n v="2000000"/>
    <x v="45"/>
  </r>
  <r>
    <x v="1727"/>
    <n v="102"/>
    <n v="26781723"/>
    <s v="Comedy"/>
    <s v="Drama"/>
    <s v="Romance"/>
    <m/>
    <m/>
    <m/>
    <m/>
    <m/>
    <s v="Garden State "/>
    <s v="English"/>
    <s v="USA"/>
    <n v="2500000"/>
    <x v="16"/>
  </r>
  <r>
    <x v="154"/>
    <n v="102"/>
    <n v="13214030"/>
    <s v="Comedy"/>
    <s v="Drama"/>
    <s v="Fantasy"/>
    <s v="Romance"/>
    <m/>
    <m/>
    <m/>
    <m/>
    <s v="Ghost Town "/>
    <s v="English"/>
    <s v="USA"/>
    <n v="20000000"/>
    <x v="6"/>
  </r>
  <r>
    <x v="102"/>
    <n v="102"/>
    <n v="16842303"/>
    <s v="Comedy"/>
    <s v="Crime"/>
    <m/>
    <m/>
    <m/>
    <m/>
    <m/>
    <m/>
    <s v="Go "/>
    <s v="English"/>
    <s v="USA"/>
    <n v="6500000"/>
    <x v="9"/>
  </r>
  <r>
    <x v="1728"/>
    <n v="102"/>
    <n v="17797316"/>
    <s v="Comedy"/>
    <s v="Romance"/>
    <m/>
    <m/>
    <m/>
    <m/>
    <m/>
    <m/>
    <s v="Going the Distance "/>
    <s v="English"/>
    <s v="USA"/>
    <n v="32000000"/>
    <x v="46"/>
  </r>
  <r>
    <x v="1729"/>
    <n v="108"/>
    <m/>
    <s v="Comedy"/>
    <s v="Horror"/>
    <s v="Sci-Fi"/>
    <m/>
    <m/>
    <m/>
    <m/>
    <m/>
    <s v="The Return of the Living Dead "/>
    <s v="English"/>
    <s v="USA"/>
    <n v="4000000"/>
    <x v="9"/>
  </r>
  <r>
    <x v="1730"/>
    <n v="108"/>
    <m/>
    <s v="Documentary"/>
    <s v="Drama"/>
    <s v="History"/>
    <s v="News"/>
    <m/>
    <m/>
    <m/>
    <m/>
    <s v="The Square "/>
    <s v="Arabic"/>
    <s v="Egypt"/>
    <n v="1500000"/>
    <x v="11"/>
  </r>
  <r>
    <x v="672"/>
    <n v="102"/>
    <n v="162001186"/>
    <s v="Comedy"/>
    <m/>
    <m/>
    <m/>
    <m/>
    <m/>
    <m/>
    <m/>
    <s v="Grown Ups "/>
    <s v="English"/>
    <s v="USA"/>
    <n v="80000000"/>
    <x v="25"/>
  </r>
  <r>
    <x v="1300"/>
    <n v="102"/>
    <n v="79566871"/>
    <s v="Comedy"/>
    <s v="Drama"/>
    <s v="Family"/>
    <s v="Music"/>
    <s v="Romance"/>
    <m/>
    <m/>
    <m/>
    <s v="Hannah Montana: The Movie "/>
    <s v="English"/>
    <s v="USA"/>
    <n v="30000000"/>
    <x v="42"/>
  </r>
  <r>
    <x v="496"/>
    <n v="102"/>
    <n v="14793904"/>
    <s v="Comedy"/>
    <s v="Romance"/>
    <m/>
    <m/>
    <m/>
    <m/>
    <m/>
    <m/>
    <s v="I Love You, Beth Cooper "/>
    <s v="English"/>
    <s v="Canada"/>
    <n v="18000000"/>
    <x v="35"/>
  </r>
  <r>
    <x v="535"/>
    <n v="108"/>
    <n v="2605039"/>
    <s v="Drama"/>
    <s v="Horror"/>
    <s v="Sci-Fi"/>
    <s v="Thriller"/>
    <m/>
    <m/>
    <m/>
    <m/>
    <s v="Under the Skin "/>
    <s v="English"/>
    <s v="UK"/>
    <m/>
    <x v="46"/>
  </r>
  <r>
    <x v="469"/>
    <n v="102"/>
    <n v="25266129"/>
    <s v="Comedy"/>
    <s v="Drama"/>
    <s v="Romance"/>
    <m/>
    <m/>
    <m/>
    <m/>
    <m/>
    <s v="Jersey Girl "/>
    <s v="English"/>
    <s v="USA"/>
    <n v="35000000"/>
    <x v="3"/>
  </r>
  <r>
    <x v="1416"/>
    <n v="102"/>
    <n v="38747385"/>
    <s v="Comedy"/>
    <s v="Horror"/>
    <s v="Musical"/>
    <s v="Sci-Fi"/>
    <m/>
    <m/>
    <m/>
    <m/>
    <s v="Little Shop of Horrors "/>
    <s v="English"/>
    <s v="USA"/>
    <n v="25000000"/>
    <x v="24"/>
  </r>
  <r>
    <x v="1731"/>
    <n v="102"/>
    <n v="4239767"/>
    <s v="Comedy"/>
    <s v="Drama"/>
    <s v="Romance"/>
    <s v="Sport"/>
    <m/>
    <m/>
    <m/>
    <m/>
    <s v="Men with Brooms "/>
    <s v="English"/>
    <s v="Canada"/>
    <n v="7500000"/>
    <x v="25"/>
  </r>
  <r>
    <x v="1732"/>
    <n v="102"/>
    <n v="33864342"/>
    <s v="Comedy"/>
    <s v="Crime"/>
    <s v="Romance"/>
    <m/>
    <m/>
    <m/>
    <m/>
    <m/>
    <s v="Mickey Blue Eyes "/>
    <s v="English"/>
    <s v="UK"/>
    <n v="40000000"/>
    <x v="27"/>
  </r>
  <r>
    <x v="1733"/>
    <n v="102"/>
    <n v="15593"/>
    <s v="Comedy"/>
    <s v="Drama"/>
    <s v="Romance"/>
    <m/>
    <m/>
    <m/>
    <m/>
    <m/>
    <s v="Molly "/>
    <s v="English"/>
    <s v="USA"/>
    <n v="21000000"/>
    <x v="27"/>
  </r>
  <r>
    <x v="1734"/>
    <n v="102"/>
    <n v="59847242"/>
    <s v="Comedy"/>
    <s v="Drama"/>
    <s v="Family"/>
    <s v="Romance"/>
    <m/>
    <m/>
    <m/>
    <m/>
    <s v="My Girl "/>
    <s v="English"/>
    <s v="USA"/>
    <n v="16500000"/>
    <x v="4"/>
  </r>
  <r>
    <x v="1735"/>
    <n v="102"/>
    <n v="44134898"/>
    <s v="Comedy"/>
    <s v="Drama"/>
    <m/>
    <m/>
    <m/>
    <m/>
    <m/>
    <m/>
    <s v="St. Vincent "/>
    <s v="English"/>
    <s v="USA"/>
    <n v="13000000"/>
    <x v="9"/>
  </r>
  <r>
    <x v="1455"/>
    <n v="102"/>
    <n v="254455986"/>
    <s v="Comedy"/>
    <m/>
    <m/>
    <m/>
    <m/>
    <m/>
    <m/>
    <m/>
    <s v="The Hangover Part II "/>
    <s v="English"/>
    <s v="USA"/>
    <n v="80000000"/>
    <x v="26"/>
  </r>
  <r>
    <x v="1736"/>
    <n v="109"/>
    <m/>
    <s v="Action"/>
    <s v="Sci-Fi"/>
    <s v="Thriller"/>
    <m/>
    <m/>
    <m/>
    <m/>
    <m/>
    <s v="Automata "/>
    <s v="English"/>
    <s v="Bulgaria"/>
    <n v="7000000"/>
    <x v="12"/>
  </r>
  <r>
    <x v="1519"/>
    <n v="102"/>
    <n v="6409206"/>
    <s v="Comedy"/>
    <s v="Music"/>
    <m/>
    <m/>
    <m/>
    <m/>
    <m/>
    <m/>
    <s v="The Rocker "/>
    <s v="English"/>
    <s v="USA"/>
    <n v="15000000"/>
    <x v="3"/>
  </r>
  <r>
    <x v="1722"/>
    <n v="102"/>
    <n v="1250798"/>
    <s v="Comedy"/>
    <s v="Drama"/>
    <s v="Romance"/>
    <m/>
    <m/>
    <m/>
    <m/>
    <m/>
    <s v="The Singles Ward "/>
    <s v="English"/>
    <s v="USA"/>
    <n v="500000"/>
    <x v="55"/>
  </r>
  <r>
    <x v="886"/>
    <n v="102"/>
    <n v="12469811"/>
    <s v="Comedy"/>
    <s v="Drama"/>
    <m/>
    <m/>
    <m/>
    <m/>
    <m/>
    <m/>
    <s v="The Weather Man "/>
    <s v="English"/>
    <s v="USA"/>
    <n v="22000000"/>
    <x v="10"/>
  </r>
  <r>
    <x v="1737"/>
    <n v="109"/>
    <m/>
    <s v="Action"/>
    <s v="Drama"/>
    <s v="Thriller"/>
    <s v="War"/>
    <m/>
    <m/>
    <m/>
    <m/>
    <s v="Born of War "/>
    <s v="English"/>
    <s v="UK"/>
    <n v="5000000"/>
    <x v="45"/>
  </r>
  <r>
    <x v="855"/>
    <n v="102"/>
    <n v="25277561"/>
    <s v="Comedy"/>
    <s v="Romance"/>
    <m/>
    <m/>
    <m/>
    <m/>
    <m/>
    <m/>
    <s v="Top Five "/>
    <s v="English"/>
    <s v="USA"/>
    <n v="12000000"/>
    <x v="26"/>
  </r>
  <r>
    <x v="303"/>
    <n v="102"/>
    <n v="1281176"/>
    <s v="Comedy"/>
    <s v="Drama"/>
    <m/>
    <m/>
    <m/>
    <m/>
    <m/>
    <m/>
    <s v="Tumbleweeds "/>
    <s v="English"/>
    <s v="USA"/>
    <n v="312000"/>
    <x v="6"/>
  </r>
  <r>
    <x v="469"/>
    <n v="102"/>
    <n v="1821983"/>
    <s v="Comedy"/>
    <s v="Drama"/>
    <s v="Horror"/>
    <m/>
    <m/>
    <m/>
    <m/>
    <m/>
    <s v="Tusk "/>
    <s v="English"/>
    <s v="USA"/>
    <n v="3000000"/>
    <x v="53"/>
  </r>
  <r>
    <x v="473"/>
    <n v="102"/>
    <n v="80360866"/>
    <s v="Comedy"/>
    <s v="Family"/>
    <s v="Romance"/>
    <m/>
    <m/>
    <m/>
    <m/>
    <m/>
    <s v="Zookeeper "/>
    <s v="English"/>
    <s v="USA"/>
    <n v="80000000"/>
    <x v="1"/>
  </r>
  <r>
    <x v="757"/>
    <n v="102"/>
    <n v="28837115"/>
    <s v="Comedy"/>
    <m/>
    <m/>
    <m/>
    <m/>
    <m/>
    <m/>
    <m/>
    <s v="Zoolander 2 "/>
    <s v="English"/>
    <s v="USA"/>
    <n v="50000000"/>
    <x v="47"/>
  </r>
  <r>
    <x v="279"/>
    <n v="103"/>
    <n v="37035515"/>
    <s v="Comedy"/>
    <s v="Drama"/>
    <m/>
    <m/>
    <m/>
    <m/>
    <m/>
    <m/>
    <s v="28 Days "/>
    <s v="English"/>
    <s v="USA"/>
    <n v="43000000"/>
    <x v="25"/>
  </r>
  <r>
    <x v="1738"/>
    <n v="103"/>
    <n v="13395939"/>
    <s v="Comedy"/>
    <s v="Drama"/>
    <s v="Romance"/>
    <m/>
    <m/>
    <m/>
    <m/>
    <m/>
    <s v="Alfie "/>
    <s v="English"/>
    <s v="UK"/>
    <n v="60000000"/>
    <x v="3"/>
  </r>
  <r>
    <x v="10"/>
    <n v="109"/>
    <n v="377420"/>
    <s v="Drama"/>
    <m/>
    <m/>
    <m/>
    <m/>
    <m/>
    <m/>
    <m/>
    <s v="Coming Home "/>
    <s v="Mandarin"/>
    <s v="China"/>
    <m/>
    <x v="9"/>
  </r>
  <r>
    <x v="1739"/>
    <n v="103"/>
    <n v="206400"/>
    <s v="Comedy"/>
    <s v="Crime"/>
    <s v="Drama"/>
    <s v="Romance"/>
    <s v="Thriller"/>
    <m/>
    <m/>
    <m/>
    <s v="Alias Betty "/>
    <s v="French"/>
    <s v="France"/>
    <n v="50000000"/>
    <x v="24"/>
  </r>
  <r>
    <x v="1133"/>
    <n v="103"/>
    <n v="75078"/>
    <s v="Comedy"/>
    <m/>
    <m/>
    <m/>
    <m/>
    <m/>
    <m/>
    <m/>
    <s v="An Everlasting Piece "/>
    <s v="English"/>
    <s v="USA"/>
    <n v="14000000"/>
    <x v="46"/>
  </r>
  <r>
    <x v="1054"/>
    <n v="103"/>
    <n v="106694016"/>
    <s v="Comedy"/>
    <s v="Crime"/>
    <m/>
    <m/>
    <m/>
    <m/>
    <m/>
    <m/>
    <s v="Analyze This "/>
    <s v="English"/>
    <s v="USA"/>
    <n v="30000000"/>
    <x v="6"/>
  </r>
  <r>
    <x v="1740"/>
    <n v="109"/>
    <m/>
    <s v="Drama"/>
    <s v="Family"/>
    <s v="Romance"/>
    <m/>
    <m/>
    <m/>
    <m/>
    <m/>
    <s v="Departure "/>
    <s v="English"/>
    <s v="UK"/>
    <n v="1100000"/>
    <x v="14"/>
  </r>
  <r>
    <x v="569"/>
    <n v="103"/>
    <n v="53133888"/>
    <s v="Comedy"/>
    <s v="Fantasy"/>
    <s v="Horror"/>
    <s v="Thriller"/>
    <m/>
    <m/>
    <m/>
    <m/>
    <s v="Arachnophobia "/>
    <s v="English"/>
    <s v="USA"/>
    <n v="31000000"/>
    <x v="46"/>
  </r>
  <r>
    <x v="1477"/>
    <n v="109"/>
    <m/>
    <s v="Adventure"/>
    <s v="Comedy"/>
    <s v="Romance"/>
    <m/>
    <m/>
    <m/>
    <m/>
    <m/>
    <s v="Donovan's Reef "/>
    <s v="English"/>
    <s v="USA"/>
    <n v="2686585"/>
    <x v="24"/>
  </r>
  <r>
    <x v="908"/>
    <n v="103"/>
    <n v="29580087"/>
    <s v="Comedy"/>
    <s v="Drama"/>
    <s v="Romance"/>
    <m/>
    <m/>
    <m/>
    <m/>
    <m/>
    <s v="Did You Hear About the Morgans? "/>
    <s v="English"/>
    <s v="USA"/>
    <n v="58000000"/>
    <x v="33"/>
  </r>
  <r>
    <x v="1741"/>
    <n v="103"/>
    <n v="17474107"/>
    <s v="Comedy"/>
    <s v="Crime"/>
    <s v="Drama"/>
    <m/>
    <m/>
    <m/>
    <m/>
    <m/>
    <s v="Dope "/>
    <s v="English"/>
    <s v="USA"/>
    <n v="7000000"/>
    <x v="9"/>
  </r>
  <r>
    <x v="1140"/>
    <n v="103"/>
    <n v="14879556"/>
    <s v="Comedy"/>
    <s v="Drama"/>
    <m/>
    <m/>
    <m/>
    <m/>
    <m/>
    <m/>
    <s v="Election "/>
    <s v="English"/>
    <s v="USA"/>
    <n v="8000000"/>
    <x v="9"/>
  </r>
  <r>
    <x v="1742"/>
    <n v="103"/>
    <n v="28435406"/>
    <s v="Comedy"/>
    <s v="Romance"/>
    <m/>
    <m/>
    <m/>
    <m/>
    <m/>
    <m/>
    <s v="Employee of the Month "/>
    <s v="English"/>
    <s v="USA"/>
    <n v="12000000"/>
    <x v="41"/>
  </r>
  <r>
    <x v="496"/>
    <n v="103"/>
    <n v="285761243"/>
    <s v="Comedy"/>
    <s v="Family"/>
    <m/>
    <m/>
    <m/>
    <m/>
    <m/>
    <m/>
    <s v="Home Alone "/>
    <s v="English"/>
    <s v="USA"/>
    <n v="18000000"/>
    <x v="20"/>
  </r>
  <r>
    <x v="1743"/>
    <n v="103"/>
    <n v="17518220"/>
    <s v="Comedy"/>
    <s v="Drama"/>
    <s v="Romance"/>
    <m/>
    <m/>
    <m/>
    <m/>
    <m/>
    <s v="Home for the Holidays "/>
    <s v="English"/>
    <s v="USA"/>
    <n v="20000000"/>
    <x v="10"/>
  </r>
  <r>
    <x v="580"/>
    <n v="103"/>
    <n v="17324744"/>
    <s v="Comedy"/>
    <s v="Fantasy"/>
    <s v="Romance"/>
    <m/>
    <m/>
    <m/>
    <m/>
    <m/>
    <s v="Just My Luck "/>
    <s v="English"/>
    <s v="USA"/>
    <n v="28000000"/>
    <x v="35"/>
  </r>
  <r>
    <x v="909"/>
    <n v="103"/>
    <n v="4235837"/>
    <s v="Comedy"/>
    <s v="Crime"/>
    <s v="Mystery"/>
    <m/>
    <m/>
    <m/>
    <m/>
    <m/>
    <s v="Kiss Kiss Bang Bang "/>
    <s v="English"/>
    <s v="USA"/>
    <n v="15000000"/>
    <x v="16"/>
  </r>
  <r>
    <x v="1744"/>
    <n v="109"/>
    <n v="841206"/>
    <s v="Drama"/>
    <m/>
    <m/>
    <m/>
    <m/>
    <m/>
    <m/>
    <m/>
    <s v="Higher Ground "/>
    <s v="English"/>
    <s v="USA"/>
    <m/>
    <x v="46"/>
  </r>
  <r>
    <x v="361"/>
    <n v="103"/>
    <n v="14448589"/>
    <s v="Comedy"/>
    <s v="Romance"/>
    <m/>
    <m/>
    <m/>
    <m/>
    <m/>
    <m/>
    <s v="Life or Something Like It "/>
    <s v="English"/>
    <s v="USA"/>
    <n v="40000000"/>
    <x v="27"/>
  </r>
  <r>
    <x v="1066"/>
    <n v="103"/>
    <n v="11034436"/>
    <s v="Comedy"/>
    <s v="Drama"/>
    <s v="Music"/>
    <s v="War"/>
    <m/>
    <m/>
    <m/>
    <m/>
    <s v="Mrs Henderson Presents "/>
    <s v="English"/>
    <s v="UK"/>
    <n v="20000000"/>
    <x v="23"/>
  </r>
  <r>
    <x v="1741"/>
    <n v="103"/>
    <n v="20246959"/>
    <s v="Comedy"/>
    <s v="Romance"/>
    <m/>
    <m/>
    <m/>
    <m/>
    <m/>
    <m/>
    <s v="Our Family Wedding "/>
    <s v="English"/>
    <s v="USA"/>
    <n v="14000000"/>
    <x v="54"/>
  </r>
  <r>
    <x v="491"/>
    <n v="103"/>
    <n v="41382841"/>
    <s v="Comedy"/>
    <s v="Drama"/>
    <s v="Fantasy"/>
    <s v="Romance"/>
    <m/>
    <m/>
    <m/>
    <m/>
    <s v="Peggy Sue Got Married "/>
    <s v="English"/>
    <s v="USA"/>
    <n v="18000000"/>
    <x v="46"/>
  </r>
  <r>
    <x v="1745"/>
    <n v="103"/>
    <n v="23000"/>
    <s v="Comedy"/>
    <s v="Horror"/>
    <s v="Musical"/>
    <m/>
    <m/>
    <m/>
    <m/>
    <m/>
    <s v="Poultrygeist: Night of the Chicken Dead "/>
    <s v="English"/>
    <s v="USA"/>
    <n v="500000"/>
    <x v="3"/>
  </r>
  <r>
    <x v="1746"/>
    <n v="109"/>
    <n v="181655"/>
    <s v="Crime"/>
    <s v="Drama"/>
    <m/>
    <m/>
    <m/>
    <m/>
    <m/>
    <m/>
    <s v="Lilya 4-Ever "/>
    <s v="Russian"/>
    <s v="Sweden"/>
    <m/>
    <x v="13"/>
  </r>
  <r>
    <x v="174"/>
    <n v="103"/>
    <n v="7496522"/>
    <s v="Comedy"/>
    <s v="Crime"/>
    <s v="Mystery"/>
    <s v="Romance"/>
    <m/>
    <m/>
    <m/>
    <m/>
    <s v="The Curse of the Jade Scorpion "/>
    <s v="English"/>
    <s v="USA"/>
    <n v="26000000"/>
    <x v="4"/>
  </r>
  <r>
    <x v="1127"/>
    <n v="103"/>
    <n v="6061759"/>
    <s v="Comedy"/>
    <s v="Drama"/>
    <s v="Romance"/>
    <m/>
    <m/>
    <m/>
    <m/>
    <m/>
    <s v="The Family Stone "/>
    <s v="English"/>
    <s v="USA"/>
    <n v="17000000"/>
    <x v="46"/>
  </r>
  <r>
    <x v="1374"/>
    <n v="103"/>
    <n v="105444419"/>
    <s v="Comedy"/>
    <m/>
    <m/>
    <m/>
    <m/>
    <m/>
    <m/>
    <m/>
    <s v="The First Wives Club "/>
    <s v="English"/>
    <s v="USA"/>
    <n v="26000000"/>
    <x v="3"/>
  </r>
  <r>
    <x v="869"/>
    <n v="103"/>
    <n v="125603360"/>
    <s v="Comedy"/>
    <s v="Drama"/>
    <s v="Sci-Fi"/>
    <m/>
    <m/>
    <m/>
    <m/>
    <m/>
    <s v="The Truman Show "/>
    <s v="English"/>
    <s v="USA"/>
    <n v="60000000"/>
    <x v="11"/>
  </r>
  <r>
    <x v="1747"/>
    <n v="103"/>
    <n v="21501098"/>
    <s v="Comedy"/>
    <s v="Drama"/>
    <m/>
    <m/>
    <m/>
    <m/>
    <m/>
    <m/>
    <s v="The Way Way Back "/>
    <s v="English"/>
    <s v="USA"/>
    <n v="5000000"/>
    <x v="18"/>
  </r>
  <r>
    <x v="295"/>
    <n v="109"/>
    <m/>
    <s v="Comedy"/>
    <m/>
    <m/>
    <m/>
    <m/>
    <m/>
    <m/>
    <m/>
    <s v="Mutual Appreciation "/>
    <s v="English"/>
    <s v="USA"/>
    <m/>
    <x v="24"/>
  </r>
  <r>
    <x v="249"/>
    <n v="103"/>
    <n v="60400856"/>
    <s v="Comedy"/>
    <s v="Romance"/>
    <m/>
    <m/>
    <m/>
    <m/>
    <m/>
    <m/>
    <s v="The Wedding Planner "/>
    <s v="English"/>
    <s v="Germany"/>
    <n v="35000000"/>
    <x v="1"/>
  </r>
  <r>
    <x v="543"/>
    <n v="103"/>
    <n v="34290142"/>
    <s v="Comedy"/>
    <s v="Drama"/>
    <m/>
    <m/>
    <m/>
    <m/>
    <m/>
    <m/>
    <s v="This Is Where I Leave You "/>
    <s v="English"/>
    <s v="USA"/>
    <n v="19800000"/>
    <x v="10"/>
  </r>
  <r>
    <x v="1748"/>
    <n v="103"/>
    <n v="252652"/>
    <s v="Comedy"/>
    <s v="Drama"/>
    <s v="Fantasy"/>
    <s v="Horror"/>
    <m/>
    <m/>
    <m/>
    <m/>
    <s v="Trollhunter "/>
    <s v="Norwegian"/>
    <s v="Norway"/>
    <n v="19900000"/>
    <x v="14"/>
  </r>
  <r>
    <x v="1508"/>
    <n v="103"/>
    <n v="1530535"/>
    <s v="Comedy"/>
    <s v="Drama"/>
    <s v="Romance"/>
    <m/>
    <m/>
    <m/>
    <m/>
    <m/>
    <s v="Trust the Man "/>
    <s v="English"/>
    <s v="USA"/>
    <n v="9000000"/>
    <x v="50"/>
  </r>
  <r>
    <x v="1098"/>
    <n v="104"/>
    <n v="18595716"/>
    <s v="Comedy"/>
    <s v="Family"/>
    <s v="Fantasy"/>
    <s v="Romance"/>
    <m/>
    <m/>
    <m/>
    <m/>
    <s v="Aquamarine "/>
    <s v="English"/>
    <s v="USA"/>
    <n v="12000000"/>
    <x v="35"/>
  </r>
  <r>
    <x v="1749"/>
    <n v="109"/>
    <m/>
    <s v="Drama"/>
    <m/>
    <m/>
    <m/>
    <m/>
    <m/>
    <m/>
    <m/>
    <s v="Perfect Cowboy "/>
    <s v="English"/>
    <s v="USA"/>
    <n v="200000"/>
    <x v="14"/>
  </r>
  <r>
    <x v="1750"/>
    <n v="104"/>
    <n v="7739049"/>
    <s v="Comedy"/>
    <s v="Drama"/>
    <s v="Romance"/>
    <m/>
    <m/>
    <m/>
    <m/>
    <m/>
    <s v="Being Julia "/>
    <s v="English"/>
    <s v="Canada"/>
    <n v="18000000"/>
    <x v="23"/>
  </r>
  <r>
    <x v="1751"/>
    <n v="104"/>
    <n v="6670712"/>
    <s v="Comedy"/>
    <s v="Drama"/>
    <m/>
    <m/>
    <m/>
    <m/>
    <m/>
    <m/>
    <s v="City Island "/>
    <s v="English"/>
    <s v="USA"/>
    <n v="6000000"/>
    <x v="18"/>
  </r>
  <r>
    <x v="680"/>
    <n v="104"/>
    <n v="1789892"/>
    <s v="Comedy"/>
    <s v="Crime"/>
    <m/>
    <m/>
    <m/>
    <m/>
    <m/>
    <m/>
    <s v="Clay Pigeons "/>
    <s v="English"/>
    <s v="Germany"/>
    <n v="8000000"/>
    <x v="10"/>
  </r>
  <r>
    <x v="684"/>
    <n v="104"/>
    <n v="58422650"/>
    <s v="Comedy"/>
    <s v="Fantasy"/>
    <s v="Horror"/>
    <m/>
    <m/>
    <m/>
    <m/>
    <m/>
    <s v="Death Becomes Her "/>
    <s v="English"/>
    <s v="USA"/>
    <n v="55000000"/>
    <x v="55"/>
  </r>
  <r>
    <x v="1752"/>
    <n v="109"/>
    <m/>
    <s v="Adventure"/>
    <s v="Family"/>
    <s v="Fantasy"/>
    <s v="Horror"/>
    <s v="Mystery"/>
    <m/>
    <m/>
    <m/>
    <s v="Return to Oz "/>
    <s v="English"/>
    <s v="UK"/>
    <n v="25000000"/>
    <x v="6"/>
  </r>
  <r>
    <x v="246"/>
    <n v="104"/>
    <n v="42071069"/>
    <s v="Comedy"/>
    <s v="Drama"/>
    <s v="Romance"/>
    <s v="Sport"/>
    <m/>
    <m/>
    <m/>
    <m/>
    <s v="Fever Pitch "/>
    <s v="English"/>
    <s v="USA"/>
    <n v="30000000"/>
    <x v="3"/>
  </r>
  <r>
    <x v="1753"/>
    <n v="109"/>
    <m/>
    <s v="Action"/>
    <s v="Drama"/>
    <s v="Romance"/>
    <s v="War"/>
    <m/>
    <m/>
    <m/>
    <m/>
    <s v="Sands of Iwo Jima "/>
    <s v="English"/>
    <s v="USA"/>
    <n v="1000000"/>
    <x v="5"/>
  </r>
  <r>
    <x v="469"/>
    <n v="104"/>
    <n v="30059386"/>
    <s v="Comedy"/>
    <m/>
    <m/>
    <m/>
    <m/>
    <m/>
    <m/>
    <m/>
    <s v="Jay and Silent Bob Strike Back "/>
    <s v="English"/>
    <s v="USA"/>
    <n v="22000000"/>
    <x v="24"/>
  </r>
  <r>
    <x v="1410"/>
    <n v="104"/>
    <n v="82389560"/>
    <s v="Comedy"/>
    <m/>
    <m/>
    <m/>
    <m/>
    <m/>
    <m/>
    <m/>
    <s v="Let's Be Cops "/>
    <s v="English"/>
    <s v="USA"/>
    <n v="17000000"/>
    <x v="26"/>
  </r>
  <r>
    <x v="1754"/>
    <n v="104"/>
    <n v="20668843"/>
    <s v="Comedy"/>
    <s v="Crime"/>
    <s v="Thriller"/>
    <m/>
    <m/>
    <m/>
    <m/>
    <m/>
    <s v="Mad Money "/>
    <s v="English"/>
    <s v="USA"/>
    <n v="22000000"/>
    <x v="27"/>
  </r>
  <r>
    <x v="1755"/>
    <n v="104"/>
    <n v="21800302"/>
    <s v="Comedy"/>
    <s v="Drama"/>
    <s v="Romance"/>
    <s v="Sport"/>
    <m/>
    <m/>
    <m/>
    <m/>
    <s v="Mr 3000 "/>
    <s v="English"/>
    <s v="USA"/>
    <n v="30000000"/>
    <x v="41"/>
  </r>
  <r>
    <x v="580"/>
    <n v="104"/>
    <n v="12793213"/>
    <s v="Comedy"/>
    <s v="Drama"/>
    <s v="Romance"/>
    <m/>
    <m/>
    <m/>
    <m/>
    <m/>
    <s v="Mystic Pizza "/>
    <s v="English"/>
    <s v="USA"/>
    <n v="6000000"/>
    <x v="3"/>
  </r>
  <r>
    <x v="1756"/>
    <n v="104"/>
    <n v="3386698"/>
    <s v="Comedy"/>
    <s v="Drama"/>
    <s v="Romance"/>
    <m/>
    <m/>
    <m/>
    <m/>
    <m/>
    <s v="Next Stop Wonderland "/>
    <s v="English"/>
    <s v="USA"/>
    <n v="1000000"/>
    <x v="6"/>
  </r>
  <r>
    <x v="1251"/>
    <n v="104"/>
    <n v="43097652"/>
    <s v="Comedy"/>
    <s v="Drama"/>
    <s v="Romance"/>
    <m/>
    <m/>
    <m/>
    <m/>
    <m/>
    <s v="No Reservations "/>
    <s v="English"/>
    <s v="USA"/>
    <n v="28000000"/>
    <x v="46"/>
  </r>
  <r>
    <x v="630"/>
    <n v="104"/>
    <n v="46611204"/>
    <s v="Comedy"/>
    <s v="Drama"/>
    <s v="Fantasy"/>
    <s v="Romance"/>
    <m/>
    <m/>
    <m/>
    <m/>
    <s v="Practical Magic "/>
    <s v="English"/>
    <s v="USA"/>
    <n v="48000000"/>
    <x v="12"/>
  </r>
  <r>
    <x v="1484"/>
    <n v="104"/>
    <n v="10106233"/>
    <s v="Comedy"/>
    <s v="Drama"/>
    <m/>
    <m/>
    <m/>
    <m/>
    <m/>
    <m/>
    <s v="Prom "/>
    <s v="English"/>
    <s v="USA"/>
    <n v="8000000"/>
    <x v="53"/>
  </r>
  <r>
    <x v="1307"/>
    <n v="104"/>
    <n v="4046737"/>
    <s v="Comedy"/>
    <s v="Drama"/>
    <s v="Romance"/>
    <m/>
    <m/>
    <m/>
    <m/>
    <m/>
    <s v="Secretary "/>
    <s v="English"/>
    <s v="USA"/>
    <n v="4000000"/>
    <x v="23"/>
  </r>
  <r>
    <x v="1757"/>
    <n v="104"/>
    <n v="31584722"/>
    <s v="Comedy"/>
    <s v="Romance"/>
    <m/>
    <m/>
    <m/>
    <m/>
    <m/>
    <m/>
    <s v="She's Out of My League "/>
    <s v="English"/>
    <s v="USA"/>
    <n v="20000000"/>
    <x v="55"/>
  </r>
  <r>
    <x v="677"/>
    <n v="104"/>
    <n v="30093107"/>
    <s v="Comedy"/>
    <s v="Crime"/>
    <m/>
    <m/>
    <m/>
    <m/>
    <m/>
    <m/>
    <s v="Snatch "/>
    <s v="English"/>
    <s v="UK"/>
    <n v="6000000"/>
    <x v="0"/>
  </r>
  <r>
    <x v="1758"/>
    <n v="104"/>
    <n v="37481242"/>
    <s v="Comedy"/>
    <s v="Romance"/>
    <m/>
    <m/>
    <m/>
    <m/>
    <m/>
    <m/>
    <s v="The Back-up Plan "/>
    <s v="English"/>
    <s v="USA"/>
    <n v="35000000"/>
    <x v="35"/>
  </r>
  <r>
    <x v="1759"/>
    <n v="104"/>
    <n v="1779284"/>
    <s v="Comedy"/>
    <s v="Drama"/>
    <m/>
    <m/>
    <m/>
    <m/>
    <m/>
    <m/>
    <s v="The Dangerous Lives of Altar Boys "/>
    <s v="English"/>
    <s v="USA"/>
    <n v="12000000"/>
    <x v="23"/>
  </r>
  <r>
    <x v="588"/>
    <n v="104"/>
    <n v="69688384"/>
    <s v="Comedy"/>
    <s v="Family"/>
    <s v="Fantasy"/>
    <m/>
    <m/>
    <m/>
    <m/>
    <m/>
    <s v="The Kid "/>
    <s v="English"/>
    <s v="USA"/>
    <n v="60000000"/>
    <x v="12"/>
  </r>
  <r>
    <x v="1135"/>
    <n v="104"/>
    <n v="39692139"/>
    <s v="Comedy"/>
    <s v="Crime"/>
    <s v="Thriller"/>
    <m/>
    <m/>
    <m/>
    <m/>
    <m/>
    <s v="The Ladykillers "/>
    <s v="English"/>
    <s v="USA"/>
    <n v="35000000"/>
    <x v="3"/>
  </r>
  <r>
    <x v="1760"/>
    <n v="104"/>
    <n v="23031390"/>
    <s v="Comedy"/>
    <s v="Drama"/>
    <m/>
    <m/>
    <m/>
    <m/>
    <m/>
    <m/>
    <s v="The Players Club "/>
    <s v="English"/>
    <s v="USA"/>
    <n v="4500000"/>
    <x v="39"/>
  </r>
  <r>
    <x v="1245"/>
    <n v="109"/>
    <m/>
    <s v="Action"/>
    <s v="Adventure"/>
    <s v="Romance"/>
    <s v="Sci-Fi"/>
    <m/>
    <m/>
    <m/>
    <m/>
    <s v="The Lovers "/>
    <s v="English"/>
    <s v="Belgium"/>
    <m/>
    <x v="40"/>
  </r>
  <r>
    <x v="1761"/>
    <n v="104"/>
    <n v="139225854"/>
    <s v="Comedy"/>
    <s v="Family"/>
    <s v="Fantasy"/>
    <m/>
    <m/>
    <m/>
    <m/>
    <m/>
    <s v="The Santa Clause 2 "/>
    <s v="English"/>
    <s v="USA"/>
    <n v="60000000"/>
    <x v="41"/>
  </r>
  <r>
    <x v="1762"/>
    <n v="104"/>
    <n v="3447339"/>
    <s v="Comedy"/>
    <s v="Romance"/>
    <m/>
    <m/>
    <m/>
    <m/>
    <m/>
    <m/>
    <s v="The To Do List "/>
    <s v="English"/>
    <s v="USA"/>
    <n v="1500000"/>
    <x v="27"/>
  </r>
  <r>
    <x v="1300"/>
    <n v="104"/>
    <n v="6712451"/>
    <s v="Comedy"/>
    <s v="Romance"/>
    <m/>
    <m/>
    <m/>
    <m/>
    <m/>
    <m/>
    <s v="Town &amp; Country "/>
    <s v="English"/>
    <s v="USA"/>
    <n v="90000000"/>
    <x v="45"/>
  </r>
  <r>
    <x v="1133"/>
    <n v="104"/>
    <n v="1089365"/>
    <s v="Comedy"/>
    <s v="Drama"/>
    <m/>
    <m/>
    <m/>
    <m/>
    <m/>
    <m/>
    <s v="What Just Happened "/>
    <s v="English"/>
    <s v="USA"/>
    <n v="25000000"/>
    <x v="50"/>
  </r>
  <r>
    <x v="712"/>
    <n v="104"/>
    <n v="97680195"/>
    <s v="Comedy"/>
    <s v="Romance"/>
    <m/>
    <m/>
    <m/>
    <m/>
    <m/>
    <m/>
    <s v="Yes Man "/>
    <s v="English"/>
    <s v="USA"/>
    <n v="70000000"/>
    <x v="4"/>
  </r>
  <r>
    <x v="1763"/>
    <n v="105"/>
    <n v="20338609"/>
    <s v="Comedy"/>
    <s v="Drama"/>
    <s v="Music"/>
    <m/>
    <m/>
    <m/>
    <m/>
    <m/>
    <s v="A Prairie Home Companion "/>
    <s v="English"/>
    <s v="USA"/>
    <n v="10000000"/>
    <x v="4"/>
  </r>
  <r>
    <x v="1177"/>
    <n v="105"/>
    <n v="20991497"/>
    <s v="Comedy"/>
    <s v="Drama"/>
    <s v="Romance"/>
    <m/>
    <m/>
    <m/>
    <m/>
    <m/>
    <s v="Aloha "/>
    <s v="English"/>
    <s v="USA"/>
    <n v="37000000"/>
    <x v="53"/>
  </r>
  <r>
    <x v="1625"/>
    <n v="105"/>
    <n v="5776314"/>
    <s v="Comedy"/>
    <s v="Drama"/>
    <s v="Romance"/>
    <m/>
    <m/>
    <m/>
    <m/>
    <m/>
    <s v="Beginners "/>
    <s v="English"/>
    <s v="USA"/>
    <n v="3200000"/>
    <x v="5"/>
  </r>
  <r>
    <x v="1764"/>
    <n v="105"/>
    <n v="3123749"/>
    <s v="Comedy"/>
    <s v="Romance"/>
    <m/>
    <m/>
    <m/>
    <m/>
    <m/>
    <m/>
    <s v="Boynton Beach Club "/>
    <s v="English"/>
    <s v="USA"/>
    <n v="1500000"/>
    <x v="26"/>
  </r>
  <r>
    <x v="1765"/>
    <n v="109"/>
    <n v="10941801"/>
    <s v="Comedy"/>
    <s v="Documentary"/>
    <s v="Drama"/>
    <s v="Fantasy"/>
    <s v="Mystery"/>
    <s v="Sci-Fi"/>
    <m/>
    <m/>
    <s v="What the #$*! Do We (K)now!? "/>
    <s v="English"/>
    <s v="USA"/>
    <m/>
    <x v="53"/>
  </r>
  <r>
    <x v="249"/>
    <n v="105"/>
    <n v="132541238"/>
    <s v="Comedy"/>
    <m/>
    <m/>
    <m/>
    <m/>
    <m/>
    <m/>
    <m/>
    <s v="Bringing Down the House "/>
    <s v="English"/>
    <s v="USA"/>
    <n v="33000000"/>
    <x v="41"/>
  </r>
  <r>
    <x v="1522"/>
    <n v="105"/>
    <n v="30659817"/>
    <s v="Comedy"/>
    <s v="Drama"/>
    <m/>
    <m/>
    <m/>
    <m/>
    <m/>
    <m/>
    <s v="Delivery Man "/>
    <s v="English"/>
    <s v="USA"/>
    <n v="26000000"/>
    <x v="55"/>
  </r>
  <r>
    <x v="1244"/>
    <n v="105"/>
    <n v="53846915"/>
    <s v="Comedy"/>
    <s v="Crime"/>
    <s v="Drama"/>
    <s v="Romance"/>
    <m/>
    <m/>
    <m/>
    <m/>
    <s v="Focus "/>
    <s v="English"/>
    <s v="USA"/>
    <n v="50100000"/>
    <x v="10"/>
  </r>
  <r>
    <x v="106"/>
    <n v="105"/>
    <n v="72077000"/>
    <s v="Comedy"/>
    <s v="Crime"/>
    <s v="Thriller"/>
    <m/>
    <m/>
    <m/>
    <m/>
    <m/>
    <s v="Get Shorty "/>
    <s v="English"/>
    <s v="USA"/>
    <n v="30250000"/>
    <x v="24"/>
  </r>
  <r>
    <x v="1766"/>
    <n v="105"/>
    <n v="67962333"/>
    <s v="Comedy"/>
    <s v="Romance"/>
    <m/>
    <m/>
    <m/>
    <m/>
    <m/>
    <m/>
    <s v="Guess Who "/>
    <s v="English"/>
    <s v="USA"/>
    <n v="35000000"/>
    <x v="19"/>
  </r>
  <r>
    <x v="1459"/>
    <n v="105"/>
    <n v="71347010"/>
    <s v="Comedy"/>
    <s v="Romance"/>
    <m/>
    <m/>
    <m/>
    <m/>
    <m/>
    <m/>
    <s v="I Love You, Man "/>
    <s v="English"/>
    <s v="USA"/>
    <n v="40000000"/>
    <x v="23"/>
  </r>
  <r>
    <x v="588"/>
    <n v="105"/>
    <n v="63910583"/>
    <s v="Comedy"/>
    <s v="Romance"/>
    <m/>
    <m/>
    <m/>
    <m/>
    <m/>
    <m/>
    <s v="Last Vegas "/>
    <s v="English"/>
    <s v="USA"/>
    <n v="28000000"/>
    <x v="10"/>
  </r>
  <r>
    <x v="1032"/>
    <n v="105"/>
    <n v="53021560"/>
    <s v="Comedy"/>
    <s v="Drama"/>
    <s v="Romance"/>
    <m/>
    <m/>
    <m/>
    <m/>
    <m/>
    <s v="Letters to Juliet "/>
    <s v="English"/>
    <s v="USA"/>
    <n v="30000000"/>
    <x v="26"/>
  </r>
  <r>
    <x v="1767"/>
    <n v="105"/>
    <n v="20422207"/>
    <s v="Comedy"/>
    <s v="Drama"/>
    <s v="Romance"/>
    <m/>
    <m/>
    <m/>
    <m/>
    <m/>
    <s v="Little Black Book "/>
    <s v="English"/>
    <s v="USA"/>
    <n v="35000000"/>
    <x v="1"/>
  </r>
  <r>
    <x v="1314"/>
    <n v="105"/>
    <n v="10014234"/>
    <s v="Comedy"/>
    <s v="Crime"/>
    <m/>
    <m/>
    <m/>
    <m/>
    <m/>
    <m/>
    <s v="Lucky Numbers "/>
    <s v="English"/>
    <s v="France"/>
    <n v="65000000"/>
    <x v="65"/>
  </r>
  <r>
    <x v="1136"/>
    <n v="105"/>
    <n v="93815117"/>
    <s v="Comedy"/>
    <s v="Drama"/>
    <s v="Romance"/>
    <m/>
    <m/>
    <m/>
    <m/>
    <m/>
    <s v="Maid in Manhattan "/>
    <s v="English"/>
    <s v="USA"/>
    <n v="55000000"/>
    <x v="52"/>
  </r>
  <r>
    <x v="1378"/>
    <n v="105"/>
    <n v="10070000"/>
    <s v="Comedy"/>
    <s v="Drama"/>
    <s v="Romance"/>
    <m/>
    <m/>
    <m/>
    <m/>
    <m/>
    <s v="Mrs. Winterbourne "/>
    <s v="English"/>
    <s v="USA"/>
    <n v="25000000"/>
    <x v="3"/>
  </r>
  <r>
    <x v="1768"/>
    <n v="105"/>
    <n v="126805112"/>
    <s v="Comedy"/>
    <s v="Romance"/>
    <m/>
    <m/>
    <m/>
    <m/>
    <m/>
    <m/>
    <s v="My Best Friend's Wedding "/>
    <s v="English"/>
    <s v="USA"/>
    <n v="46000000"/>
    <x v="46"/>
  </r>
  <r>
    <x v="1378"/>
    <n v="105"/>
    <n v="13854000"/>
    <s v="Comedy"/>
    <s v="Romance"/>
    <s v="Sci-Fi"/>
    <m/>
    <m/>
    <m/>
    <m/>
    <m/>
    <s v="My Stepmother Is an Alien "/>
    <s v="English"/>
    <s v="USA"/>
    <n v="20000000"/>
    <x v="1"/>
  </r>
  <r>
    <x v="209"/>
    <n v="105"/>
    <n v="77264926"/>
    <s v="Comedy"/>
    <s v="Family"/>
    <m/>
    <m/>
    <m/>
    <m/>
    <m/>
    <m/>
    <s v="Parental Guidance "/>
    <s v="English"/>
    <s v="USA"/>
    <n v="25000000"/>
    <x v="12"/>
  </r>
  <r>
    <x v="1291"/>
    <n v="105"/>
    <n v="13101142"/>
    <s v="Comedy"/>
    <s v="Romance"/>
    <s v="Sport"/>
    <m/>
    <m/>
    <m/>
    <m/>
    <m/>
    <s v="Playing for Keeps "/>
    <s v="English"/>
    <s v="USA"/>
    <n v="35000000"/>
    <x v="50"/>
  </r>
  <r>
    <x v="1769"/>
    <n v="105"/>
    <n v="37440"/>
    <s v="Comedy"/>
    <s v="Drama"/>
    <s v="Music"/>
    <m/>
    <m/>
    <m/>
    <m/>
    <m/>
    <s v="Rudderless "/>
    <s v="English"/>
    <s v="USA"/>
    <n v="5000000"/>
    <x v="20"/>
  </r>
  <r>
    <x v="209"/>
    <n v="105"/>
    <n v="33687630"/>
    <s v="Comedy"/>
    <s v="Romance"/>
    <m/>
    <m/>
    <m/>
    <m/>
    <m/>
    <m/>
    <s v="She's the Man "/>
    <s v="English"/>
    <s v="USA"/>
    <n v="20000000"/>
    <x v="55"/>
  </r>
  <r>
    <x v="1379"/>
    <n v="105"/>
    <n v="51853450"/>
    <s v="Comedy"/>
    <s v="Drama"/>
    <s v="Family"/>
    <s v="Fantasy"/>
    <m/>
    <m/>
    <m/>
    <m/>
    <s v="The Odd Life of Timothy Green "/>
    <s v="English"/>
    <s v="USA"/>
    <n v="25000000"/>
    <x v="10"/>
  </r>
  <r>
    <x v="1006"/>
    <n v="105"/>
    <n v="35990505"/>
    <s v="Comedy"/>
    <s v="Drama"/>
    <s v="Family"/>
    <s v="Romance"/>
    <m/>
    <m/>
    <m/>
    <m/>
    <s v="What a Girl Wants "/>
    <s v="English"/>
    <s v="USA"/>
    <n v="20000000"/>
    <x v="27"/>
  </r>
  <r>
    <x v="209"/>
    <n v="105"/>
    <n v="25677801"/>
    <s v="Comedy"/>
    <s v="Family"/>
    <s v="Romance"/>
    <m/>
    <m/>
    <m/>
    <m/>
    <m/>
    <s v="You Again "/>
    <s v="English"/>
    <s v="USA"/>
    <n v="20000000"/>
    <x v="27"/>
  </r>
  <r>
    <x v="1135"/>
    <n v="106"/>
    <n v="9190525"/>
    <s v="Comedy"/>
    <s v="Drama"/>
    <m/>
    <m/>
    <m/>
    <m/>
    <m/>
    <m/>
    <s v="A Serious Man "/>
    <s v="English"/>
    <s v="USA"/>
    <n v="7000000"/>
    <x v="14"/>
  </r>
  <r>
    <x v="1766"/>
    <n v="106"/>
    <n v="64955956"/>
    <s v="Comedy"/>
    <s v="Drama"/>
    <m/>
    <m/>
    <m/>
    <m/>
    <m/>
    <m/>
    <s v="Barbershop 2: Back in Business "/>
    <s v="English"/>
    <s v="USA"/>
    <n v="18000000"/>
    <x v="50"/>
  </r>
  <r>
    <x v="1136"/>
    <n v="106"/>
    <n v="32645546"/>
    <s v="Comedy"/>
    <s v="Drama"/>
    <s v="Family"/>
    <m/>
    <m/>
    <m/>
    <m/>
    <m/>
    <s v="Because of Winn-Dixie "/>
    <s v="English"/>
    <s v="USA"/>
    <n v="14000000"/>
    <x v="55"/>
  </r>
  <r>
    <x v="1770"/>
    <n v="106"/>
    <n v="5348317"/>
    <s v="Comedy"/>
    <s v="Drama"/>
    <s v="Music"/>
    <m/>
    <m/>
    <m/>
    <m/>
    <m/>
    <s v="Danny Collins "/>
    <s v="English"/>
    <s v="USA"/>
    <n v="10000000"/>
    <x v="23"/>
  </r>
  <r>
    <x v="1771"/>
    <n v="110"/>
    <n v="528972"/>
    <s v="Drama"/>
    <s v="Romance"/>
    <s v="War"/>
    <m/>
    <m/>
    <m/>
    <m/>
    <m/>
    <s v="Earth "/>
    <s v="Hindi"/>
    <s v="India"/>
    <m/>
    <x v="2"/>
  </r>
  <r>
    <x v="1321"/>
    <n v="106"/>
    <n v="18298649"/>
    <s v="Comedy"/>
    <s v="Horror"/>
    <m/>
    <m/>
    <m/>
    <m/>
    <m/>
    <m/>
    <s v="Fright Night "/>
    <s v="English"/>
    <s v="USA"/>
    <n v="30000000"/>
    <x v="55"/>
  </r>
  <r>
    <x v="1066"/>
    <n v="110"/>
    <m/>
    <s v="Biography"/>
    <s v="Comedy"/>
    <s v="Drama"/>
    <s v="Music"/>
    <s v="Romance"/>
    <m/>
    <m/>
    <m/>
    <s v="Florence Foster Jenkins "/>
    <s v="English"/>
    <s v="UK"/>
    <n v="29000000"/>
    <x v="23"/>
  </r>
  <r>
    <x v="546"/>
    <n v="106"/>
    <n v="41482207"/>
    <s v="Comedy"/>
    <s v="Fantasy"/>
    <s v="Horror"/>
    <m/>
    <m/>
    <m/>
    <m/>
    <m/>
    <s v="Gremlins 2: The New Batch "/>
    <s v="English"/>
    <s v="USA"/>
    <n v="50000000"/>
    <x v="46"/>
  </r>
  <r>
    <x v="546"/>
    <n v="106"/>
    <n v="148170000"/>
    <s v="Comedy"/>
    <s v="Fantasy"/>
    <s v="Horror"/>
    <m/>
    <m/>
    <m/>
    <m/>
    <m/>
    <s v="Gremlins "/>
    <s v="English"/>
    <s v="USA"/>
    <n v="11000000"/>
    <x v="5"/>
  </r>
  <r>
    <x v="1135"/>
    <n v="106"/>
    <n v="29997095"/>
    <s v="Comedy"/>
    <s v="Mystery"/>
    <m/>
    <m/>
    <m/>
    <m/>
    <m/>
    <m/>
    <s v="Hail, Caesar! "/>
    <s v="English"/>
    <s v="UK"/>
    <n v="22000000"/>
    <x v="55"/>
  </r>
  <r>
    <x v="1464"/>
    <n v="110"/>
    <n v="35010192"/>
    <s v="Comedy"/>
    <s v="Drama"/>
    <s v="Romance"/>
    <m/>
    <m/>
    <m/>
    <m/>
    <m/>
    <s v="Good Deeds "/>
    <s v="English"/>
    <s v="USA"/>
    <m/>
    <x v="53"/>
  </r>
  <r>
    <x v="1453"/>
    <n v="106"/>
    <n v="117528646"/>
    <s v="Comedy"/>
    <s v="Crime"/>
    <m/>
    <m/>
    <m/>
    <m/>
    <m/>
    <m/>
    <s v="Horrible Bosses "/>
    <s v="English"/>
    <s v="USA"/>
    <n v="35000000"/>
    <x v="24"/>
  </r>
  <r>
    <x v="1321"/>
    <n v="106"/>
    <n v="5949693"/>
    <s v="Comedy"/>
    <s v="Drama"/>
    <s v="Romance"/>
    <m/>
    <m/>
    <m/>
    <m/>
    <m/>
    <s v="Lars and the Real Girl "/>
    <s v="English"/>
    <s v="USA"/>
    <n v="12000000"/>
    <x v="18"/>
  </r>
  <r>
    <x v="1772"/>
    <n v="106"/>
    <n v="7486906"/>
    <s v="Comedy"/>
    <s v="Drama"/>
    <s v="Family"/>
    <m/>
    <m/>
    <m/>
    <m/>
    <m/>
    <s v="Martian Child "/>
    <s v="English"/>
    <s v="USA"/>
    <n v="27000000"/>
    <x v="4"/>
  </r>
  <r>
    <x v="199"/>
    <n v="106"/>
    <n v="279167575"/>
    <s v="Comedy"/>
    <s v="Romance"/>
    <m/>
    <m/>
    <m/>
    <m/>
    <m/>
    <m/>
    <s v="Meet the Fockers "/>
    <s v="English"/>
    <s v="USA"/>
    <n v="80000000"/>
    <x v="46"/>
  </r>
  <r>
    <x v="1300"/>
    <n v="106"/>
    <n v="57887882"/>
    <s v="Comedy"/>
    <s v="Drama"/>
    <s v="Romance"/>
    <m/>
    <m/>
    <m/>
    <m/>
    <m/>
    <s v="Shall We Dance "/>
    <s v="English"/>
    <s v="USA"/>
    <n v="50000000"/>
    <x v="12"/>
  </r>
  <r>
    <x v="999"/>
    <n v="106"/>
    <n v="410241"/>
    <s v="Comedy"/>
    <s v="Crime"/>
    <s v="Drama"/>
    <m/>
    <m/>
    <m/>
    <m/>
    <m/>
    <s v="Spun "/>
    <s v="English"/>
    <s v="USA"/>
    <n v="2000000"/>
    <x v="4"/>
  </r>
  <r>
    <x v="711"/>
    <n v="106"/>
    <n v="100468793"/>
    <s v="Comedy"/>
    <m/>
    <m/>
    <m/>
    <m/>
    <m/>
    <m/>
    <m/>
    <s v="Step Brothers "/>
    <s v="English"/>
    <s v="USA"/>
    <n v="65000000"/>
    <x v="24"/>
  </r>
  <r>
    <x v="1773"/>
    <n v="110"/>
    <n v="560512"/>
    <s v="Drama"/>
    <m/>
    <m/>
    <m/>
    <m/>
    <m/>
    <m/>
    <m/>
    <s v="Indignation "/>
    <s v="Hebrew"/>
    <s v="USA"/>
    <m/>
    <x v="2"/>
  </r>
  <r>
    <x v="712"/>
    <n v="106"/>
    <n v="118683135"/>
    <s v="Comedy"/>
    <s v="Drama"/>
    <s v="Romance"/>
    <m/>
    <m/>
    <m/>
    <m/>
    <m/>
    <s v="The Break-Up "/>
    <s v="English"/>
    <s v="USA"/>
    <n v="52000000"/>
    <x v="27"/>
  </r>
  <r>
    <x v="1774"/>
    <n v="106"/>
    <n v="27457409"/>
    <s v="Comedy"/>
    <s v="Drama"/>
    <m/>
    <m/>
    <m/>
    <m/>
    <m/>
    <m/>
    <s v="The Brothers "/>
    <s v="English"/>
    <s v="USA"/>
    <n v="6000000"/>
    <x v="46"/>
  </r>
  <r>
    <x v="1775"/>
    <n v="106"/>
    <n v="2436"/>
    <s v="Comedy"/>
    <s v="Fantasy"/>
    <s v="Musical"/>
    <s v="Sci-Fi"/>
    <m/>
    <m/>
    <m/>
    <m/>
    <s v="The Ghastly Love of Johnny X "/>
    <s v="English"/>
    <s v="USA"/>
    <n v="2000000"/>
    <x v="50"/>
  </r>
  <r>
    <x v="1776"/>
    <n v="106"/>
    <n v="20803237"/>
    <s v="Comedy"/>
    <s v="Drama"/>
    <m/>
    <m/>
    <m/>
    <m/>
    <m/>
    <m/>
    <s v="The Kids Are All Right "/>
    <s v="English"/>
    <s v="USA"/>
    <n v="3500000"/>
    <x v="23"/>
  </r>
  <r>
    <x v="1777"/>
    <n v="106"/>
    <n v="115504"/>
    <s v="Comedy"/>
    <s v="Drama"/>
    <s v="Romance"/>
    <m/>
    <m/>
    <m/>
    <m/>
    <m/>
    <s v="The Other End of the Line "/>
    <s v="English"/>
    <s v="UK"/>
    <n v="14000000"/>
    <x v="3"/>
  </r>
  <r>
    <x v="1741"/>
    <n v="106"/>
    <n v="25047631"/>
    <s v="Comedy"/>
    <s v="Drama"/>
    <s v="Romance"/>
    <m/>
    <m/>
    <m/>
    <m/>
    <m/>
    <s v="The Wood "/>
    <s v="English"/>
    <s v="USA"/>
    <n v="6000000"/>
    <x v="24"/>
  </r>
  <r>
    <x v="1778"/>
    <n v="110"/>
    <m/>
    <s v="Comedy"/>
    <s v="Drama"/>
    <s v="Romance"/>
    <m/>
    <m/>
    <m/>
    <m/>
    <m/>
    <s v="Loose Cannons "/>
    <s v="Italian"/>
    <s v="Italy"/>
    <m/>
    <x v="9"/>
  </r>
  <r>
    <x v="162"/>
    <n v="106"/>
    <n v="65182182"/>
    <s v="Comedy"/>
    <s v="Romance"/>
    <m/>
    <m/>
    <m/>
    <m/>
    <m/>
    <m/>
    <s v="Think Like a Man Too "/>
    <s v="English"/>
    <s v="USA"/>
    <n v="24000000"/>
    <x v="50"/>
  </r>
  <r>
    <x v="1095"/>
    <n v="106"/>
    <n v="21200000"/>
    <s v="Comedy"/>
    <s v="Crime"/>
    <s v="Drama"/>
    <m/>
    <m/>
    <m/>
    <m/>
    <m/>
    <s v="To Die For "/>
    <s v="English"/>
    <s v="USA"/>
    <n v="20000000"/>
    <x v="4"/>
  </r>
  <r>
    <x v="997"/>
    <n v="106"/>
    <n v="52885587"/>
    <s v="Comedy"/>
    <s v="Drama"/>
    <s v="Romance"/>
    <s v="Sport"/>
    <m/>
    <m/>
    <m/>
    <m/>
    <s v="Varsity Blues "/>
    <s v="English"/>
    <s v="USA"/>
    <n v="16000000"/>
    <x v="55"/>
  </r>
  <r>
    <x v="584"/>
    <n v="106"/>
    <n v="10555348"/>
    <s v="Comedy"/>
    <s v="Crime"/>
    <m/>
    <m/>
    <m/>
    <m/>
    <m/>
    <m/>
    <s v="We're No Angels "/>
    <s v="English"/>
    <s v="USA"/>
    <n v="20000000"/>
    <x v="25"/>
  </r>
  <r>
    <x v="1727"/>
    <n v="106"/>
    <n v="3588432"/>
    <s v="Comedy"/>
    <s v="Drama"/>
    <m/>
    <m/>
    <m/>
    <m/>
    <m/>
    <m/>
    <s v="Wish I Was Here "/>
    <s v="English"/>
    <s v="USA"/>
    <n v="6000000"/>
    <x v="6"/>
  </r>
  <r>
    <x v="412"/>
    <n v="106"/>
    <n v="86300000"/>
    <s v="Comedy"/>
    <m/>
    <m/>
    <m/>
    <m/>
    <m/>
    <m/>
    <m/>
    <s v="Young Frankenstein "/>
    <s v="English"/>
    <s v="USA"/>
    <n v="2800000"/>
    <x v="58"/>
  </r>
  <r>
    <x v="1280"/>
    <n v="107"/>
    <n v="21835784"/>
    <s v="Comedy"/>
    <s v="Drama"/>
    <s v="Romance"/>
    <m/>
    <m/>
    <m/>
    <m/>
    <m/>
    <s v="A Lot Like Love "/>
    <s v="English"/>
    <s v="USA"/>
    <n v="30000000"/>
    <x v="10"/>
  </r>
  <r>
    <x v="1779"/>
    <n v="110"/>
    <n v="3000000"/>
    <s v="Crime"/>
    <s v="Drama"/>
    <m/>
    <m/>
    <m/>
    <m/>
    <m/>
    <m/>
    <s v="Over the Hill to the Poorhouse "/>
    <s v=""/>
    <s v="USA"/>
    <n v="100000"/>
    <x v="47"/>
  </r>
  <r>
    <x v="1780"/>
    <n v="110"/>
    <n v="9950"/>
    <s v="Crime"/>
    <s v="Drama"/>
    <s v="Romance"/>
    <m/>
    <m/>
    <m/>
    <m/>
    <m/>
    <s v="Pandora's Box "/>
    <s v="German"/>
    <s v="Germany"/>
    <m/>
    <x v="58"/>
  </r>
  <r>
    <x v="885"/>
    <n v="110"/>
    <m/>
    <s v="Crime"/>
    <s v="Drama"/>
    <s v="Romance"/>
    <m/>
    <m/>
    <m/>
    <m/>
    <m/>
    <s v="Pierrot le Fou "/>
    <s v="French"/>
    <s v="France"/>
    <n v="300000"/>
    <x v="28"/>
  </r>
  <r>
    <x v="1781"/>
    <n v="110"/>
    <m/>
    <s v="Crime"/>
    <s v="Drama"/>
    <s v="Mystery"/>
    <s v="Thriller"/>
    <m/>
    <m/>
    <m/>
    <m/>
    <s v="Ripley's Game "/>
    <s v="English"/>
    <s v="Italy"/>
    <n v="30000000"/>
    <x v="6"/>
  </r>
  <r>
    <x v="560"/>
    <n v="107"/>
    <n v="18004225"/>
    <s v="Comedy"/>
    <s v="Drama"/>
    <s v="Romance"/>
    <m/>
    <m/>
    <m/>
    <m/>
    <m/>
    <s v="Admission "/>
    <s v="English"/>
    <s v="USA"/>
    <n v="13000000"/>
    <x v="50"/>
  </r>
  <r>
    <x v="560"/>
    <n v="107"/>
    <n v="7156725"/>
    <s v="Comedy"/>
    <s v="Music"/>
    <m/>
    <m/>
    <m/>
    <m/>
    <m/>
    <m/>
    <s v="American Dreamz "/>
    <s v="English"/>
    <s v="USA"/>
    <n v="19000000"/>
    <x v="41"/>
  </r>
  <r>
    <x v="473"/>
    <n v="107"/>
    <n v="137340146"/>
    <s v="Comedy"/>
    <s v="Drama"/>
    <s v="Fantasy"/>
    <s v="Romance"/>
    <m/>
    <m/>
    <m/>
    <m/>
    <s v="Click "/>
    <s v="English"/>
    <s v="USA"/>
    <n v="70000000"/>
    <x v="55"/>
  </r>
  <r>
    <x v="118"/>
    <n v="107"/>
    <n v="60786269"/>
    <s v="Comedy"/>
    <s v="Drama"/>
    <s v="Music"/>
    <s v="Romance"/>
    <m/>
    <m/>
    <m/>
    <m/>
    <s v="Coyote Ugly "/>
    <s v="English"/>
    <s v="USA"/>
    <n v="45000000"/>
    <x v="39"/>
  </r>
  <r>
    <x v="952"/>
    <n v="107"/>
    <n v="141853"/>
    <s v="Comedy"/>
    <s v="Drama"/>
    <m/>
    <m/>
    <m/>
    <m/>
    <m/>
    <m/>
    <s v="Critical Care "/>
    <s v="English"/>
    <s v="Australia"/>
    <n v="12000000"/>
    <x v="25"/>
  </r>
  <r>
    <x v="1782"/>
    <n v="107"/>
    <n v="90353764"/>
    <s v="Comedy"/>
    <s v="Crime"/>
    <m/>
    <m/>
    <m/>
    <m/>
    <m/>
    <m/>
    <s v="Get Hard "/>
    <s v="English"/>
    <s v="USA"/>
    <n v="40000000"/>
    <x v="25"/>
  </r>
  <r>
    <x v="1159"/>
    <n v="110"/>
    <m/>
    <s v="Crime"/>
    <s v="Drama"/>
    <m/>
    <m/>
    <m/>
    <m/>
    <m/>
    <m/>
    <s v="Taxi Driver "/>
    <s v="English"/>
    <s v="USA"/>
    <n v="1300000"/>
    <x v="0"/>
  </r>
  <r>
    <x v="1107"/>
    <n v="107"/>
    <n v="7564000"/>
    <s v="Comedy"/>
    <s v="Crime"/>
    <s v="Drama"/>
    <s v="Thriller"/>
    <m/>
    <m/>
    <m/>
    <m/>
    <s v="Hackers "/>
    <s v="English"/>
    <s v="USA"/>
    <n v="20000000"/>
    <x v="3"/>
  </r>
  <r>
    <x v="683"/>
    <n v="107"/>
    <n v="12784713"/>
    <s v="Comedy"/>
    <m/>
    <m/>
    <m/>
    <m/>
    <m/>
    <m/>
    <m/>
    <s v="I Heart Huckabees "/>
    <s v="English"/>
    <s v="USA"/>
    <n v="22000000"/>
    <x v="6"/>
  </r>
  <r>
    <x v="1783"/>
    <n v="107"/>
    <n v="16088610"/>
    <s v="Comedy"/>
    <s v="Drama"/>
    <s v="Family"/>
    <s v="Fantasy"/>
    <m/>
    <m/>
    <m/>
    <m/>
    <s v="Imagine That "/>
    <s v="English"/>
    <s v="USA"/>
    <n v="55000000"/>
    <x v="39"/>
  </r>
  <r>
    <x v="1784"/>
    <n v="107"/>
    <n v="7757130"/>
    <s v="Comedy"/>
    <s v="Crime"/>
    <s v="Drama"/>
    <m/>
    <m/>
    <m/>
    <m/>
    <m/>
    <s v="In Bruges "/>
    <s v="English"/>
    <s v="UK"/>
    <n v="15000000"/>
    <x v="58"/>
  </r>
  <r>
    <x v="181"/>
    <n v="107"/>
    <n v="16204793"/>
    <s v="Comedy"/>
    <s v="Fantasy"/>
    <s v="Horror"/>
    <m/>
    <m/>
    <m/>
    <m/>
    <m/>
    <s v="Jennifer's Body "/>
    <s v="English"/>
    <s v="USA"/>
    <n v="16000000"/>
    <x v="52"/>
  </r>
  <r>
    <x v="1697"/>
    <n v="107"/>
    <n v="819939"/>
    <s v="Comedy"/>
    <s v="Drama"/>
    <s v="Romance"/>
    <m/>
    <m/>
    <m/>
    <m/>
    <m/>
    <s v="Latter Days "/>
    <s v="English"/>
    <s v="USA"/>
    <n v="850000"/>
    <x v="5"/>
  </r>
  <r>
    <x v="1407"/>
    <n v="107"/>
    <n v="700000"/>
    <s v="Comedy"/>
    <s v="Fantasy"/>
    <s v="Sci-Fi"/>
    <m/>
    <m/>
    <m/>
    <m/>
    <m/>
    <s v="Les visiteurs "/>
    <s v="French"/>
    <s v="France"/>
    <n v="50000000"/>
    <x v="14"/>
  </r>
  <r>
    <x v="1785"/>
    <n v="110"/>
    <m/>
    <s v="Adventure"/>
    <s v="Crime"/>
    <s v="Drama"/>
    <s v="Thriller"/>
    <m/>
    <m/>
    <m/>
    <m/>
    <s v="The Great Train Robbery "/>
    <s v="English"/>
    <s v="UK"/>
    <n v="6000000"/>
    <x v="14"/>
  </r>
  <r>
    <x v="1786"/>
    <n v="107"/>
    <n v="26284475"/>
    <s v="Comedy"/>
    <m/>
    <m/>
    <m/>
    <m/>
    <m/>
    <m/>
    <m/>
    <s v="Love the Coopers "/>
    <s v="English"/>
    <s v="USA"/>
    <n v="17000000"/>
    <x v="50"/>
  </r>
  <r>
    <x v="1787"/>
    <n v="110"/>
    <n v="8880705"/>
    <s v="Comedy"/>
    <s v="Drama"/>
    <s v="Romance"/>
    <m/>
    <m/>
    <m/>
    <m/>
    <m/>
    <s v="The Inkwell "/>
    <s v="English"/>
    <s v="USA"/>
    <m/>
    <x v="26"/>
  </r>
  <r>
    <x v="1519"/>
    <n v="107"/>
    <n v="54606"/>
    <s v="Comedy"/>
    <s v="Crime"/>
    <s v="Romance"/>
    <m/>
    <m/>
    <m/>
    <m/>
    <m/>
    <s v="Lucky Break "/>
    <s v="English"/>
    <s v="UK"/>
    <n v="6000000"/>
    <x v="3"/>
  </r>
  <r>
    <x v="1464"/>
    <n v="107"/>
    <n v="63231524"/>
    <s v="Comedy"/>
    <s v="Drama"/>
    <s v="Romance"/>
    <m/>
    <m/>
    <m/>
    <m/>
    <m/>
    <s v="Madea's Family Reunion "/>
    <s v="English"/>
    <s v="USA"/>
    <n v="6000000"/>
    <x v="65"/>
  </r>
  <r>
    <x v="1788"/>
    <n v="107"/>
    <n v="49797148"/>
    <s v="Comedy"/>
    <s v="Sport"/>
    <m/>
    <m/>
    <m/>
    <m/>
    <m/>
    <m/>
    <s v="Major League "/>
    <s v="English"/>
    <s v="USA"/>
    <n v="11000000"/>
    <x v="5"/>
  </r>
  <r>
    <x v="1789"/>
    <n v="107"/>
    <n v="30993544"/>
    <s v="Comedy"/>
    <s v="Drama"/>
    <s v="Romance"/>
    <m/>
    <m/>
    <m/>
    <m/>
    <m/>
    <s v="Morning Glory "/>
    <s v="English"/>
    <s v="USA"/>
    <n v="40000000"/>
    <x v="26"/>
  </r>
  <r>
    <x v="1790"/>
    <n v="110"/>
    <n v="1711"/>
    <s v="Drama"/>
    <s v="Music"/>
    <m/>
    <m/>
    <m/>
    <m/>
    <m/>
    <m/>
    <s v="The Looking Glass "/>
    <s v="English"/>
    <s v="USA"/>
    <m/>
    <x v="10"/>
  </r>
  <r>
    <x v="423"/>
    <n v="107"/>
    <n v="6998324"/>
    <s v="Comedy"/>
    <s v="Drama"/>
    <m/>
    <m/>
    <m/>
    <m/>
    <m/>
    <m/>
    <s v="Our Brand Is Crisis "/>
    <s v="English"/>
    <s v="USA"/>
    <n v="28000000"/>
    <x v="12"/>
  </r>
  <r>
    <x v="997"/>
    <n v="107"/>
    <n v="12372410"/>
    <s v="Comedy"/>
    <s v="Sport"/>
    <m/>
    <m/>
    <m/>
    <m/>
    <m/>
    <m/>
    <s v="Ready to Rumble "/>
    <s v="English"/>
    <s v="USA"/>
    <n v="24000000"/>
    <x v="35"/>
  </r>
  <r>
    <x v="246"/>
    <n v="107"/>
    <n v="176483808"/>
    <s v="Comedy"/>
    <s v="Romance"/>
    <m/>
    <m/>
    <m/>
    <m/>
    <m/>
    <m/>
    <s v="There's Something About Mary "/>
    <s v="English"/>
    <s v="USA"/>
    <n v="23000000"/>
    <x v="23"/>
  </r>
  <r>
    <x v="1791"/>
    <n v="110"/>
    <m/>
    <s v="Crime"/>
    <s v="Drama"/>
    <m/>
    <m/>
    <m/>
    <m/>
    <m/>
    <m/>
    <s v="The Rise of the Krays "/>
    <s v="English"/>
    <s v="UK"/>
    <n v="2500000"/>
    <x v="65"/>
  </r>
  <r>
    <x v="1792"/>
    <n v="107"/>
    <n v="101470202"/>
    <s v="Comedy"/>
    <s v="Fantasy"/>
    <m/>
    <m/>
    <m/>
    <m/>
    <m/>
    <m/>
    <s v="This Is the End "/>
    <s v="English"/>
    <s v="USA"/>
    <n v="32000000"/>
    <x v="6"/>
  </r>
  <r>
    <x v="309"/>
    <n v="107"/>
    <n v="111936400"/>
    <s v="Comedy"/>
    <s v="Crime"/>
    <m/>
    <m/>
    <m/>
    <m/>
    <m/>
    <m/>
    <s v="Twins "/>
    <s v="English"/>
    <s v="USA"/>
    <n v="15000000"/>
    <x v="25"/>
  </r>
  <r>
    <x v="649"/>
    <n v="107"/>
    <n v="19389454"/>
    <s v="Comedy"/>
    <s v="Drama"/>
    <m/>
    <m/>
    <m/>
    <m/>
    <m/>
    <m/>
    <s v="Wonder Boys "/>
    <s v="English"/>
    <s v="USA"/>
    <n v="55000000"/>
    <x v="18"/>
  </r>
  <r>
    <x v="1793"/>
    <n v="108"/>
    <n v="34746109"/>
    <s v="Comedy"/>
    <s v="Crime"/>
    <s v="Drama"/>
    <s v="Romance"/>
    <s v="Thriller"/>
    <m/>
    <m/>
    <m/>
    <s v="A Thin Line Between Love and Hate "/>
    <s v="English"/>
    <s v="USA"/>
    <n v="8000000"/>
    <x v="39"/>
  </r>
  <r>
    <x v="1606"/>
    <n v="108"/>
    <n v="145096820"/>
    <s v="Comedy"/>
    <m/>
    <m/>
    <m/>
    <m/>
    <m/>
    <m/>
    <m/>
    <s v="American Pie 2 "/>
    <s v="English"/>
    <s v="USA"/>
    <n v="30000000"/>
    <x v="55"/>
  </r>
  <r>
    <x v="174"/>
    <n v="108"/>
    <n v="3203044"/>
    <s v="Comedy"/>
    <s v="Romance"/>
    <m/>
    <m/>
    <m/>
    <m/>
    <m/>
    <m/>
    <s v="Anything Else "/>
    <s v="English"/>
    <s v="USA"/>
    <n v="18000000"/>
    <x v="55"/>
  </r>
  <r>
    <x v="1794"/>
    <n v="108"/>
    <n v="594904"/>
    <s v="Comedy"/>
    <s v="Drama"/>
    <m/>
    <m/>
    <m/>
    <m/>
    <m/>
    <m/>
    <s v="Blue Like Jazz "/>
    <s v="English"/>
    <s v="USA"/>
    <n v="1200000"/>
    <x v="25"/>
  </r>
  <r>
    <x v="1795"/>
    <n v="108"/>
    <n v="40203020"/>
    <s v="Comedy"/>
    <s v="Drama"/>
    <s v="Romance"/>
    <m/>
    <m/>
    <m/>
    <m/>
    <m/>
    <s v="Bridget Jones: The Edge of Reason "/>
    <s v="English"/>
    <s v="UK"/>
    <n v="40000000"/>
    <x v="19"/>
  </r>
  <r>
    <x v="468"/>
    <n v="108"/>
    <n v="26525834"/>
    <s v="Comedy"/>
    <s v="Drama"/>
    <s v="Romance"/>
    <m/>
    <m/>
    <m/>
    <m/>
    <m/>
    <s v="Bulworth "/>
    <s v="English"/>
    <s v="USA"/>
    <n v="30000000"/>
    <x v="4"/>
  </r>
  <r>
    <x v="1761"/>
    <n v="108"/>
    <n v="8054280"/>
    <s v="Comedy"/>
    <s v="Crime"/>
    <s v="Music"/>
    <m/>
    <m/>
    <m/>
    <m/>
    <m/>
    <s v="Connie and Carla "/>
    <s v="English"/>
    <s v="USA"/>
    <n v="20000000"/>
    <x v="46"/>
  </r>
  <r>
    <x v="1796"/>
    <n v="110"/>
    <m/>
    <s v="Drama"/>
    <s v="History"/>
    <s v="Sport"/>
    <m/>
    <m/>
    <m/>
    <m/>
    <m/>
    <s v="United Passions "/>
    <s v="English"/>
    <s v="France"/>
    <n v="24000000"/>
    <x v="74"/>
  </r>
  <r>
    <x v="904"/>
    <n v="108"/>
    <n v="4903000"/>
    <s v="Comedy"/>
    <s v="Drama"/>
    <m/>
    <m/>
    <m/>
    <m/>
    <m/>
    <m/>
    <s v="Girl 6 "/>
    <s v="English"/>
    <s v="USA"/>
    <n v="12000000"/>
    <x v="65"/>
  </r>
  <r>
    <x v="1252"/>
    <n v="108"/>
    <n v="143704210"/>
    <s v="Comedy"/>
    <s v="Family"/>
    <s v="Musical"/>
    <s v="Romance"/>
    <m/>
    <m/>
    <m/>
    <m/>
    <s v="Mamma Mia! "/>
    <s v="English"/>
    <s v="USA"/>
    <n v="52000000"/>
    <x v="46"/>
  </r>
  <r>
    <x v="199"/>
    <n v="108"/>
    <n v="166225040"/>
    <s v="Comedy"/>
    <m/>
    <m/>
    <m/>
    <m/>
    <m/>
    <m/>
    <m/>
    <s v="Meet the Parents "/>
    <s v="English"/>
    <s v="USA"/>
    <n v="55000000"/>
    <x v="14"/>
  </r>
  <r>
    <x v="1797"/>
    <n v="110"/>
    <n v="152857"/>
    <s v="Drama"/>
    <m/>
    <m/>
    <m/>
    <m/>
    <m/>
    <m/>
    <m/>
    <s v="Welcome to the Rileys "/>
    <s v="English"/>
    <s v="UK"/>
    <m/>
    <x v="14"/>
  </r>
  <r>
    <x v="309"/>
    <n v="108"/>
    <n v="70625986"/>
    <s v="Comedy"/>
    <s v="Romance"/>
    <m/>
    <m/>
    <m/>
    <m/>
    <m/>
    <m/>
    <s v="No Strings Attached "/>
    <s v="English"/>
    <s v="USA"/>
    <n v="25000000"/>
    <x v="3"/>
  </r>
  <r>
    <x v="1439"/>
    <n v="108"/>
    <n v="180483"/>
    <s v="Comedy"/>
    <s v="Crime"/>
    <s v="Horror"/>
    <m/>
    <m/>
    <m/>
    <m/>
    <m/>
    <s v="Pink Flamingos "/>
    <s v="English"/>
    <s v="USA"/>
    <n v="10000"/>
    <x v="12"/>
  </r>
  <r>
    <x v="1798"/>
    <n v="110"/>
    <m/>
    <s v="Crime"/>
    <s v="Drama"/>
    <s v="Thriller"/>
    <m/>
    <m/>
    <m/>
    <m/>
    <m/>
    <s v="Zulu "/>
    <s v="English"/>
    <s v="France"/>
    <n v="16000000"/>
    <x v="6"/>
  </r>
  <r>
    <x v="1455"/>
    <n v="108"/>
    <n v="17803796"/>
    <s v="Comedy"/>
    <m/>
    <m/>
    <m/>
    <m/>
    <m/>
    <m/>
    <m/>
    <s v="School for Scoundrels "/>
    <s v="English"/>
    <s v="USA"/>
    <n v="20000000"/>
    <x v="19"/>
  </r>
  <r>
    <x v="775"/>
    <n v="108"/>
    <n v="81257845"/>
    <s v="Comedy"/>
    <s v="Music"/>
    <m/>
    <m/>
    <m/>
    <m/>
    <m/>
    <m/>
    <s v="School of Rock "/>
    <s v="English"/>
    <s v="USA"/>
    <n v="35000000"/>
    <x v="23"/>
  </r>
  <r>
    <x v="1268"/>
    <n v="108"/>
    <n v="19693891"/>
    <s v="Comedy"/>
    <s v="Drama"/>
    <s v="Romance"/>
    <s v="Sport"/>
    <m/>
    <m/>
    <m/>
    <m/>
    <s v="Summer Catch "/>
    <s v="English"/>
    <s v="USA"/>
    <n v="34000000"/>
    <x v="54"/>
  </r>
  <r>
    <x v="1799"/>
    <n v="111"/>
    <m/>
    <s v="Drama"/>
    <m/>
    <m/>
    <m/>
    <m/>
    <m/>
    <m/>
    <m/>
    <s v="A Fine Step "/>
    <s v=""/>
    <s v="USA"/>
    <n v="1000000"/>
    <x v="35"/>
  </r>
  <r>
    <x v="634"/>
    <n v="108"/>
    <n v="127214072"/>
    <s v="Comedy"/>
    <s v="Romance"/>
    <m/>
    <m/>
    <m/>
    <m/>
    <m/>
    <m/>
    <s v="Sweet Home Alabama "/>
    <s v="English"/>
    <s v="USA"/>
    <n v="38000000"/>
    <x v="12"/>
  </r>
  <r>
    <x v="1484"/>
    <n v="108"/>
    <n v="11702090"/>
    <s v="Comedy"/>
    <s v="Romance"/>
    <m/>
    <m/>
    <m/>
    <m/>
    <m/>
    <m/>
    <s v="Sydney White "/>
    <s v="English"/>
    <s v="USA"/>
    <n v="16500000"/>
    <x v="46"/>
  </r>
  <r>
    <x v="1800"/>
    <n v="111"/>
    <m/>
    <s v="Crime"/>
    <s v="Drama"/>
    <s v="Thriller"/>
    <m/>
    <m/>
    <m/>
    <m/>
    <m/>
    <s v="Brighton Rock "/>
    <s v="English"/>
    <s v="UK"/>
    <n v="12000000"/>
    <x v="50"/>
  </r>
  <r>
    <x v="1801"/>
    <n v="108"/>
    <n v="49526"/>
    <s v="Comedy"/>
    <s v="Drama"/>
    <m/>
    <m/>
    <m/>
    <m/>
    <m/>
    <m/>
    <s v="The Chumscrubber "/>
    <s v="English"/>
    <s v="USA"/>
    <n v="6800000"/>
    <x v="14"/>
  </r>
  <r>
    <x v="1325"/>
    <n v="108"/>
    <n v="453079"/>
    <s v="Comedy"/>
    <m/>
    <m/>
    <m/>
    <m/>
    <m/>
    <m/>
    <m/>
    <s v="The Extra Man "/>
    <s v="English"/>
    <s v="USA"/>
    <n v="7000000"/>
    <x v="19"/>
  </r>
  <r>
    <x v="1455"/>
    <n v="108"/>
    <n v="277313371"/>
    <s v="Comedy"/>
    <m/>
    <m/>
    <m/>
    <m/>
    <m/>
    <m/>
    <m/>
    <s v="The Hangover "/>
    <s v="English"/>
    <s v="USA"/>
    <n v="35000000"/>
    <x v="2"/>
  </r>
  <r>
    <x v="1802"/>
    <n v="111"/>
    <m/>
    <s v="Documentary"/>
    <m/>
    <m/>
    <m/>
    <m/>
    <m/>
    <m/>
    <m/>
    <s v="Counting "/>
    <s v="English"/>
    <s v="USA"/>
    <n v="50000"/>
    <x v="25"/>
  </r>
  <r>
    <x v="190"/>
    <n v="108"/>
    <n v="33313582"/>
    <s v="Comedy"/>
    <s v="Crime"/>
    <s v="Drama"/>
    <s v="Thriller"/>
    <m/>
    <m/>
    <m/>
    <m/>
    <s v="The Informant! "/>
    <s v="English"/>
    <s v="USA"/>
    <n v="21000000"/>
    <x v="26"/>
  </r>
  <r>
    <x v="77"/>
    <n v="108"/>
    <n v="163947053"/>
    <s v="Comedy"/>
    <s v="Drama"/>
    <s v="Romance"/>
    <m/>
    <m/>
    <m/>
    <m/>
    <m/>
    <s v="The Proposal "/>
    <s v="English"/>
    <s v="USA"/>
    <n v="40000000"/>
    <x v="6"/>
  </r>
  <r>
    <x v="1803"/>
    <n v="108"/>
    <n v="19067631"/>
    <s v="Comedy"/>
    <s v="Drama"/>
    <s v="Romance"/>
    <m/>
    <m/>
    <m/>
    <m/>
    <m/>
    <s v="Waitress "/>
    <s v="English"/>
    <s v="USA"/>
    <n v="2000000"/>
    <x v="23"/>
  </r>
  <r>
    <x v="230"/>
    <n v="109"/>
    <n v="141600000"/>
    <s v="Comedy"/>
    <m/>
    <m/>
    <m/>
    <m/>
    <m/>
    <m/>
    <m/>
    <s v="Animal House "/>
    <s v="English"/>
    <s v="USA"/>
    <n v="3000000"/>
    <x v="16"/>
  </r>
  <r>
    <x v="1804"/>
    <n v="111"/>
    <m/>
    <s v="Comedy"/>
    <s v="Drama"/>
    <m/>
    <m/>
    <m/>
    <m/>
    <m/>
    <m/>
    <s v="Dysfunctional Friends "/>
    <s v="English"/>
    <s v="USA"/>
    <n v="1800000"/>
    <x v="53"/>
  </r>
  <r>
    <x v="1805"/>
    <n v="109"/>
    <n v="9000000"/>
    <s v="Comedy"/>
    <s v="Drama"/>
    <s v="Music"/>
    <m/>
    <m/>
    <m/>
    <m/>
    <m/>
    <s v="Beyond the Valley of the Dolls "/>
    <s v="English"/>
    <s v="USA"/>
    <n v="900000"/>
    <x v="3"/>
  </r>
  <r>
    <x v="1806"/>
    <n v="111"/>
    <m/>
    <s v="Action"/>
    <s v="Adventure"/>
    <s v="Sci-Fi"/>
    <m/>
    <m/>
    <m/>
    <m/>
    <m/>
    <s v="Flash Gordon "/>
    <s v="English"/>
    <s v="UK"/>
    <n v="20000000"/>
    <x v="55"/>
  </r>
  <r>
    <x v="1741"/>
    <n v="109"/>
    <n v="27362712"/>
    <s v="Comedy"/>
    <s v="Drama"/>
    <s v="Music"/>
    <s v="Romance"/>
    <m/>
    <m/>
    <m/>
    <m/>
    <s v="Brown Sugar "/>
    <s v="English"/>
    <s v="USA"/>
    <n v="8000000"/>
    <x v="26"/>
  </r>
  <r>
    <x v="1350"/>
    <n v="109"/>
    <n v="8355815"/>
    <s v="Comedy"/>
    <s v="Crime"/>
    <s v="Drama"/>
    <s v="Thriller"/>
    <m/>
    <m/>
    <m/>
    <m/>
    <s v="Death to Smoochy "/>
    <s v="English"/>
    <s v="UK"/>
    <n v="55000000"/>
    <x v="55"/>
  </r>
  <r>
    <x v="1807"/>
    <n v="109"/>
    <n v="35537564"/>
    <s v="Comedy"/>
    <m/>
    <m/>
    <m/>
    <m/>
    <m/>
    <m/>
    <m/>
    <s v="Dirty Grandpa "/>
    <s v="English"/>
    <s v="USA"/>
    <n v="11500000"/>
    <x v="25"/>
  </r>
  <r>
    <x v="246"/>
    <n v="109"/>
    <n v="86208010"/>
    <s v="Comedy"/>
    <m/>
    <m/>
    <m/>
    <m/>
    <m/>
    <m/>
    <m/>
    <s v="Dumb and Dumber To "/>
    <s v="English"/>
    <s v="USA"/>
    <n v="35000000"/>
    <x v="50"/>
  </r>
  <r>
    <x v="1132"/>
    <n v="111"/>
    <m/>
    <s v="Comedy"/>
    <s v="Drama"/>
    <s v="Family"/>
    <s v="Music"/>
    <s v="Musical"/>
    <s v="Romance"/>
    <m/>
    <m/>
    <s v="High School Musical 2 "/>
    <s v="English"/>
    <s v="USA"/>
    <n v="7000000"/>
    <x v="47"/>
  </r>
  <r>
    <x v="1526"/>
    <n v="109"/>
    <n v="55802754"/>
    <s v="Comedy"/>
    <s v="Romance"/>
    <m/>
    <m/>
    <m/>
    <m/>
    <m/>
    <m/>
    <s v="Friends with Benefits "/>
    <s v="English"/>
    <s v="USA"/>
    <n v="35000000"/>
    <x v="10"/>
  </r>
  <r>
    <x v="560"/>
    <n v="109"/>
    <n v="45489752"/>
    <s v="Comedy"/>
    <s v="Drama"/>
    <s v="Romance"/>
    <m/>
    <m/>
    <m/>
    <m/>
    <m/>
    <s v="In Good Company "/>
    <s v="English"/>
    <s v="USA"/>
    <n v="26000000"/>
    <x v="26"/>
  </r>
  <r>
    <x v="1719"/>
    <n v="109"/>
    <n v="28995450"/>
    <s v="Comedy"/>
    <s v="Family"/>
    <s v="Fantasy"/>
    <m/>
    <m/>
    <m/>
    <m/>
    <m/>
    <s v="Nanny McPhee Returns "/>
    <s v="English"/>
    <s v="UK"/>
    <n v="35000000"/>
    <x v="12"/>
  </r>
  <r>
    <x v="603"/>
    <n v="109"/>
    <n v="123307945"/>
    <s v="Comedy"/>
    <s v="Romance"/>
    <s v="Sci-Fi"/>
    <m/>
    <m/>
    <m/>
    <m/>
    <m/>
    <s v="Nutty Professor II: The Klumps "/>
    <s v="English"/>
    <s v="USA"/>
    <n v="65000000"/>
    <x v="37"/>
  </r>
  <r>
    <x v="1734"/>
    <n v="109"/>
    <n v="69800000"/>
    <s v="Comedy"/>
    <s v="War"/>
    <m/>
    <m/>
    <m/>
    <m/>
    <m/>
    <m/>
    <s v="Private Benjamin "/>
    <s v="English"/>
    <s v="USA"/>
    <n v="10000000"/>
    <x v="12"/>
  </r>
  <r>
    <x v="1696"/>
    <n v="109"/>
    <n v="124732962"/>
    <s v="Comedy"/>
    <s v="Drama"/>
    <s v="Romance"/>
    <m/>
    <m/>
    <m/>
    <m/>
    <m/>
    <s v="The Devil Wears Prada "/>
    <s v="English"/>
    <s v="USA"/>
    <n v="35000000"/>
    <x v="4"/>
  </r>
  <r>
    <x v="1808"/>
    <n v="109"/>
    <n v="2706659"/>
    <s v="Comedy"/>
    <s v="Drama"/>
    <m/>
    <m/>
    <m/>
    <m/>
    <m/>
    <m/>
    <s v="The History Boys "/>
    <s v="English"/>
    <s v="UK"/>
    <n v="2000000"/>
    <x v="24"/>
  </r>
  <r>
    <x v="1809"/>
    <n v="109"/>
    <n v="5100000"/>
    <s v="Comedy"/>
    <s v="Drama"/>
    <s v="Romance"/>
    <m/>
    <m/>
    <m/>
    <m/>
    <m/>
    <s v="The Hotel New Hampshire "/>
    <s v="English"/>
    <s v="UK"/>
    <n v="7500000"/>
    <x v="25"/>
  </r>
  <r>
    <x v="1810"/>
    <n v="109"/>
    <n v="83906114"/>
    <s v="Comedy"/>
    <s v="Romance"/>
    <m/>
    <m/>
    <m/>
    <m/>
    <m/>
    <m/>
    <s v="The Other Woman "/>
    <s v="English"/>
    <s v="USA"/>
    <n v="40000000"/>
    <x v="25"/>
  </r>
  <r>
    <x v="1811"/>
    <n v="109"/>
    <n v="336456"/>
    <s v="Comedy"/>
    <s v="Crime"/>
    <s v="Musical"/>
    <s v="Mystery"/>
    <m/>
    <m/>
    <m/>
    <m/>
    <s v="The Singing Detective "/>
    <s v="English"/>
    <s v="USA"/>
    <n v="8000000"/>
    <x v="39"/>
  </r>
  <r>
    <x v="341"/>
    <n v="109"/>
    <n v="69148997"/>
    <s v="Comedy"/>
    <s v="Crime"/>
    <m/>
    <m/>
    <m/>
    <m/>
    <m/>
    <m/>
    <s v="White Chicks "/>
    <s v="English"/>
    <s v="USA"/>
    <n v="37000000"/>
    <x v="53"/>
  </r>
  <r>
    <x v="526"/>
    <n v="110"/>
    <n v="19179969"/>
    <s v="Comedy"/>
    <m/>
    <m/>
    <m/>
    <m/>
    <m/>
    <m/>
    <m/>
    <s v="Beerfest "/>
    <s v="English"/>
    <s v="USA"/>
    <n v="17500000"/>
    <x v="46"/>
  </r>
  <r>
    <x v="1353"/>
    <n v="110"/>
    <n v="4357000"/>
    <s v="Comedy"/>
    <s v="Family"/>
    <s v="Fantasy"/>
    <m/>
    <m/>
    <m/>
    <m/>
    <m/>
    <s v="Bogus "/>
    <s v="English"/>
    <s v="USA"/>
    <n v="30000000"/>
    <x v="35"/>
  </r>
  <r>
    <x v="1370"/>
    <n v="110"/>
    <n v="4040588"/>
    <s v="Comedy"/>
    <s v="Drama"/>
    <m/>
    <m/>
    <m/>
    <m/>
    <m/>
    <m/>
    <s v="Bottle Shock "/>
    <s v="English"/>
    <s v="USA"/>
    <n v="5000000"/>
    <x v="4"/>
  </r>
  <r>
    <x v="1812"/>
    <n v="110"/>
    <n v="175370"/>
    <s v="Comedy"/>
    <m/>
    <m/>
    <m/>
    <m/>
    <m/>
    <m/>
    <m/>
    <s v="Breakfast of Champions "/>
    <s v="English"/>
    <s v="USA"/>
    <n v="12000000"/>
    <x v="56"/>
  </r>
  <r>
    <x v="1813"/>
    <n v="110"/>
    <n v="2365931"/>
    <s v="Comedy"/>
    <s v="Crime"/>
    <s v="Drama"/>
    <s v="Romance"/>
    <m/>
    <m/>
    <m/>
    <m/>
    <s v="Buffalo '66 "/>
    <s v="English"/>
    <s v="USA"/>
    <n v="1500000"/>
    <x v="20"/>
  </r>
  <r>
    <x v="1133"/>
    <n v="110"/>
    <n v="14100000"/>
    <s v="Comedy"/>
    <s v="Drama"/>
    <m/>
    <m/>
    <m/>
    <m/>
    <m/>
    <m/>
    <s v="Diner "/>
    <s v="English"/>
    <s v="USA"/>
    <n v="5000000"/>
    <x v="5"/>
  </r>
  <r>
    <x v="1814"/>
    <n v="111"/>
    <m/>
    <s v="Crime"/>
    <s v="Drama"/>
    <s v="Mystery"/>
    <s v="Thriller"/>
    <m/>
    <m/>
    <m/>
    <m/>
    <s v="Secret in Their Eyes "/>
    <s v="English"/>
    <s v="USA"/>
    <n v="19500000"/>
    <x v="3"/>
  </r>
  <r>
    <x v="534"/>
    <n v="111"/>
    <n v="1066555"/>
    <s v="Drama"/>
    <s v="History"/>
    <s v="Romance"/>
    <s v="Western"/>
    <m/>
    <m/>
    <m/>
    <m/>
    <s v="September Dawn "/>
    <s v=""/>
    <s v="USA"/>
    <n v="11000000"/>
    <x v="27"/>
  </r>
  <r>
    <x v="1535"/>
    <n v="110"/>
    <n v="4301331"/>
    <s v="Comedy"/>
    <s v="Fantasy"/>
    <m/>
    <m/>
    <m/>
    <m/>
    <m/>
    <m/>
    <s v="Four Rooms "/>
    <s v="English"/>
    <s v="USA"/>
    <n v="4000000"/>
    <x v="6"/>
  </r>
  <r>
    <x v="762"/>
    <n v="110"/>
    <n v="260031035"/>
    <s v="Comedy"/>
    <s v="Family"/>
    <s v="Fantasy"/>
    <m/>
    <m/>
    <m/>
    <m/>
    <m/>
    <s v="How the Grinch Stole Christmas "/>
    <s v="English"/>
    <s v="USA"/>
    <n v="123000000"/>
    <x v="25"/>
  </r>
  <r>
    <x v="1815"/>
    <n v="110"/>
    <n v="46813366"/>
    <s v="Comedy"/>
    <s v="Romance"/>
    <m/>
    <m/>
    <m/>
    <m/>
    <m/>
    <m/>
    <s v="How to Be Single "/>
    <s v="English"/>
    <s v="USA"/>
    <n v="38000000"/>
    <x v="12"/>
  </r>
  <r>
    <x v="1816"/>
    <n v="110"/>
    <n v="2775593"/>
    <s v="Comedy"/>
    <s v="Drama"/>
    <s v="Romance"/>
    <m/>
    <m/>
    <m/>
    <m/>
    <m/>
    <s v="How to Lose Friends &amp; Alienate People "/>
    <s v="English"/>
    <s v="UK"/>
    <n v="27000000"/>
    <x v="26"/>
  </r>
  <r>
    <x v="190"/>
    <n v="110"/>
    <n v="113709992"/>
    <s v="Comedy"/>
    <s v="Drama"/>
    <m/>
    <m/>
    <m/>
    <m/>
    <m/>
    <m/>
    <s v="Magic Mike "/>
    <s v="English"/>
    <s v="USA"/>
    <n v="7000000"/>
    <x v="12"/>
  </r>
  <r>
    <x v="1635"/>
    <n v="110"/>
    <n v="25167270"/>
    <s v="Comedy"/>
    <s v="Crime"/>
    <s v="Drama"/>
    <m/>
    <m/>
    <m/>
    <m/>
    <m/>
    <s v="Nurse Betty "/>
    <s v="English"/>
    <s v="Germany"/>
    <n v="24000000"/>
    <x v="46"/>
  </r>
  <r>
    <x v="1784"/>
    <n v="110"/>
    <n v="14989761"/>
    <s v="Comedy"/>
    <s v="Crime"/>
    <m/>
    <m/>
    <m/>
    <m/>
    <m/>
    <m/>
    <s v="Seven Psychopaths "/>
    <s v="English"/>
    <s v="UK"/>
    <n v="15000000"/>
    <x v="5"/>
  </r>
  <r>
    <x v="209"/>
    <n v="110"/>
    <n v="90636983"/>
    <s v="Comedy"/>
    <s v="Family"/>
    <s v="Sport"/>
    <m/>
    <m/>
    <m/>
    <m/>
    <m/>
    <s v="The Game Plan "/>
    <s v="English"/>
    <s v="USA"/>
    <n v="22000000"/>
    <x v="3"/>
  </r>
  <r>
    <x v="1410"/>
    <n v="110"/>
    <n v="14589444"/>
    <s v="Comedy"/>
    <s v="Drama"/>
    <s v="Romance"/>
    <m/>
    <m/>
    <m/>
    <m/>
    <m/>
    <s v="The Girl Next Door "/>
    <s v="English"/>
    <s v="USA"/>
    <n v="25000000"/>
    <x v="4"/>
  </r>
  <r>
    <x v="1100"/>
    <n v="111"/>
    <n v="146083"/>
    <s v="Drama"/>
    <s v="Romance"/>
    <s v="War"/>
    <m/>
    <m/>
    <m/>
    <m/>
    <m/>
    <s v="The Land Girls "/>
    <s v="English"/>
    <s v="UK"/>
    <m/>
    <x v="46"/>
  </r>
  <r>
    <x v="1817"/>
    <n v="110"/>
    <n v="3830"/>
    <s v="Comedy"/>
    <s v="Drama"/>
    <m/>
    <m/>
    <m/>
    <m/>
    <m/>
    <m/>
    <s v="The Knife of Don Juan "/>
    <s v="Spanish"/>
    <s v="USA"/>
    <n v="1200000"/>
    <x v="5"/>
  </r>
  <r>
    <x v="1818"/>
    <n v="111"/>
    <n v="28165882"/>
    <s v="Comedy"/>
    <s v="Family"/>
    <s v="Romance"/>
    <m/>
    <m/>
    <m/>
    <m/>
    <m/>
    <s v="The Prince and Me "/>
    <s v="English"/>
    <s v="USA"/>
    <m/>
    <x v="19"/>
  </r>
  <r>
    <x v="970"/>
    <n v="110"/>
    <n v="52353636"/>
    <s v="Comedy"/>
    <s v="Drama"/>
    <m/>
    <m/>
    <m/>
    <m/>
    <m/>
    <m/>
    <s v="The Royal Tenenbaums "/>
    <s v="English"/>
    <s v="USA"/>
    <n v="21000000"/>
    <x v="16"/>
  </r>
  <r>
    <x v="1819"/>
    <n v="110"/>
    <n v="6525762"/>
    <s v="Comedy"/>
    <s v="Drama"/>
    <s v="Romance"/>
    <m/>
    <m/>
    <m/>
    <m/>
    <m/>
    <s v="The Rules of Attraction "/>
    <s v="English"/>
    <s v="USA"/>
    <n v="4000000"/>
    <x v="6"/>
  </r>
  <r>
    <x v="1313"/>
    <n v="110"/>
    <n v="263365"/>
    <s v="Comedy"/>
    <s v="Drama"/>
    <s v="Fantasy"/>
    <s v="Romance"/>
    <m/>
    <m/>
    <m/>
    <m/>
    <s v="The Tempest "/>
    <s v="English"/>
    <s v="USA"/>
    <n v="20000000"/>
    <x v="53"/>
  </r>
  <r>
    <x v="580"/>
    <n v="110"/>
    <n v="14469428"/>
    <s v="Comedy"/>
    <s v="Romance"/>
    <m/>
    <m/>
    <m/>
    <m/>
    <m/>
    <m/>
    <s v="Welcome to Mooseport "/>
    <s v="English"/>
    <s v="USA"/>
    <n v="26000000"/>
    <x v="1"/>
  </r>
  <r>
    <x v="1059"/>
    <n v="110"/>
    <n v="41102171"/>
    <s v="Comedy"/>
    <s v="Drama"/>
    <s v="Romance"/>
    <m/>
    <m/>
    <m/>
    <m/>
    <m/>
    <s v="What to Expect When You're Expecting "/>
    <s v="English"/>
    <s v="USA"/>
    <n v="40000000"/>
    <x v="50"/>
  </r>
  <r>
    <x v="864"/>
    <n v="110"/>
    <n v="75604320"/>
    <s v="Comedy"/>
    <s v="Romance"/>
    <m/>
    <m/>
    <m/>
    <m/>
    <m/>
    <m/>
    <s v="You, Me and Dupree "/>
    <s v="English"/>
    <s v="USA"/>
    <n v="54000000"/>
    <x v="39"/>
  </r>
  <r>
    <x v="77"/>
    <n v="111"/>
    <n v="76806312"/>
    <s v="Comedy"/>
    <s v="Romance"/>
    <m/>
    <m/>
    <m/>
    <m/>
    <m/>
    <m/>
    <s v="27 Dresses "/>
    <s v="English"/>
    <s v="USA"/>
    <n v="30000000"/>
    <x v="12"/>
  </r>
  <r>
    <x v="1429"/>
    <n v="111"/>
    <n v="3076425"/>
    <s v="Comedy"/>
    <s v="Crime"/>
    <s v="Musical"/>
    <s v="Romance"/>
    <m/>
    <m/>
    <m/>
    <m/>
    <s v="8 Women "/>
    <s v="French"/>
    <s v="France"/>
    <n v="8000000"/>
    <x v="23"/>
  </r>
  <r>
    <x v="1820"/>
    <n v="111"/>
    <n v="5205343"/>
    <s v="Comedy"/>
    <s v="Drama"/>
    <s v="Family"/>
    <s v="Music"/>
    <s v="Romance"/>
    <m/>
    <m/>
    <m/>
    <s v="Bandslam "/>
    <s v="English"/>
    <s v="USA"/>
    <n v="20000000"/>
    <x v="55"/>
  </r>
  <r>
    <x v="1821"/>
    <n v="111"/>
    <n v="35754555"/>
    <s v="Drama"/>
    <s v="Sport"/>
    <m/>
    <m/>
    <m/>
    <m/>
    <m/>
    <m/>
    <s v="Trouble with the Curve "/>
    <s v="English"/>
    <s v="USA"/>
    <m/>
    <x v="4"/>
  </r>
  <r>
    <x v="1822"/>
    <n v="111"/>
    <n v="1954202"/>
    <s v="Comedy"/>
    <s v="Crime"/>
    <s v="Drama"/>
    <m/>
    <m/>
    <m/>
    <m/>
    <m/>
    <s v="Crazy in Alabama "/>
    <s v="English"/>
    <s v="USA"/>
    <n v="15000000"/>
    <x v="46"/>
  </r>
  <r>
    <x v="1649"/>
    <n v="111"/>
    <n v="6200756"/>
    <s v="Comedy"/>
    <s v="Drama"/>
    <m/>
    <m/>
    <m/>
    <m/>
    <m/>
    <m/>
    <s v="Ghost World "/>
    <s v="English"/>
    <s v="USA"/>
    <n v="7000000"/>
    <x v="18"/>
  </r>
  <r>
    <x v="246"/>
    <n v="111"/>
    <n v="45045037"/>
    <s v="Comedy"/>
    <s v="Romance"/>
    <m/>
    <m/>
    <m/>
    <m/>
    <m/>
    <m/>
    <s v="Hall Pass "/>
    <s v="English"/>
    <s v="USA"/>
    <n v="36000000"/>
    <x v="19"/>
  </r>
  <r>
    <x v="1823"/>
    <n v="111"/>
    <m/>
    <s v="Drama"/>
    <s v="Romance"/>
    <s v="Sci-Fi"/>
    <m/>
    <m/>
    <m/>
    <m/>
    <m/>
    <s v="Womb "/>
    <s v="English"/>
    <s v="Germany"/>
    <n v="3660000"/>
    <x v="55"/>
  </r>
  <r>
    <x v="1824"/>
    <n v="111"/>
    <n v="228524"/>
    <s v="Comedy"/>
    <s v="Drama"/>
    <m/>
    <m/>
    <m/>
    <m/>
    <m/>
    <m/>
    <s v="Imaginary Heroes "/>
    <s v="English"/>
    <s v="USA"/>
    <n v="4000000"/>
    <x v="9"/>
  </r>
  <r>
    <x v="1825"/>
    <n v="111"/>
    <m/>
    <s v="Comedy"/>
    <s v="Family"/>
    <m/>
    <m/>
    <m/>
    <m/>
    <m/>
    <m/>
    <s v="Yours, Mine and Ours "/>
    <s v="English"/>
    <s v="USA"/>
    <n v="2500000"/>
    <x v="5"/>
  </r>
  <r>
    <x v="1523"/>
    <n v="111"/>
    <n v="3895664"/>
    <s v="Comedy"/>
    <s v="Drama"/>
    <m/>
    <m/>
    <m/>
    <m/>
    <m/>
    <m/>
    <s v="L'auberge espagnole "/>
    <s v="French"/>
    <s v="France"/>
    <n v="5300000"/>
    <x v="9"/>
  </r>
  <r>
    <x v="475"/>
    <n v="111"/>
    <n v="22551000"/>
    <s v="Comedy"/>
    <s v="Drama"/>
    <s v="Romance"/>
    <m/>
    <m/>
    <m/>
    <m/>
    <m/>
    <s v="Much Ado About Nothing "/>
    <s v="English"/>
    <s v="UK"/>
    <n v="8000000"/>
    <x v="18"/>
  </r>
  <r>
    <x v="1037"/>
    <n v="111"/>
    <n v="41407470"/>
    <s v="Comedy"/>
    <s v="Drama"/>
    <s v="Family"/>
    <m/>
    <m/>
    <m/>
    <m/>
    <m/>
    <s v="Secondhand Lions "/>
    <s v="English"/>
    <s v="USA"/>
    <n v="30000000"/>
    <x v="16"/>
  </r>
  <r>
    <x v="1826"/>
    <n v="112"/>
    <n v="18811135"/>
    <s v="Drama"/>
    <m/>
    <m/>
    <m/>
    <m/>
    <m/>
    <m/>
    <m/>
    <s v="Akeelah and the Bee "/>
    <s v="English"/>
    <s v="USA"/>
    <m/>
    <x v="20"/>
  </r>
  <r>
    <x v="762"/>
    <n v="111"/>
    <n v="69800000"/>
    <s v="Comedy"/>
    <s v="Fantasy"/>
    <s v="Romance"/>
    <m/>
    <m/>
    <m/>
    <m/>
    <m/>
    <s v="Splash "/>
    <s v="English"/>
    <s v="USA"/>
    <n v="8000000"/>
    <x v="3"/>
  </r>
  <r>
    <x v="762"/>
    <n v="111"/>
    <n v="48430355"/>
    <s v="Comedy"/>
    <s v="Drama"/>
    <m/>
    <m/>
    <m/>
    <m/>
    <m/>
    <m/>
    <s v="The Dilemma "/>
    <s v="English"/>
    <s v="USA"/>
    <n v="70000000"/>
    <x v="35"/>
  </r>
  <r>
    <x v="1115"/>
    <n v="111"/>
    <n v="2869369"/>
    <s v="Comedy"/>
    <s v="Fantasy"/>
    <m/>
    <m/>
    <m/>
    <m/>
    <m/>
    <m/>
    <s v="The Hudsucker Proxy "/>
    <s v="English"/>
    <s v="UK"/>
    <n v="30000000"/>
    <x v="9"/>
  </r>
  <r>
    <x v="1808"/>
    <n v="111"/>
    <n v="29106737"/>
    <s v="Comedy"/>
    <s v="Drama"/>
    <s v="Romance"/>
    <m/>
    <m/>
    <m/>
    <m/>
    <m/>
    <s v="The Object of My Affection "/>
    <s v="English"/>
    <s v="USA"/>
    <n v="15000000"/>
    <x v="25"/>
  </r>
  <r>
    <x v="1827"/>
    <n v="111"/>
    <n v="108244774"/>
    <s v="Comedy"/>
    <s v="Family"/>
    <s v="Romance"/>
    <m/>
    <m/>
    <m/>
    <m/>
    <m/>
    <s v="The Princess Diaries "/>
    <s v="English"/>
    <s v="USA"/>
    <n v="37000000"/>
    <x v="3"/>
  </r>
  <r>
    <x v="794"/>
    <n v="112"/>
    <n v="115000000"/>
    <s v="Comedy"/>
    <s v="Drama"/>
    <s v="Music"/>
    <m/>
    <m/>
    <m/>
    <m/>
    <m/>
    <s v="American Graffiti "/>
    <s v="English"/>
    <s v="USA"/>
    <n v="777000"/>
    <x v="20"/>
  </r>
  <r>
    <x v="1081"/>
    <n v="112"/>
    <n v="22858926"/>
    <s v="Comedy"/>
    <s v="Drama"/>
    <s v="Fantasy"/>
    <m/>
    <m/>
    <m/>
    <m/>
    <m/>
    <s v="Being John Malkovich "/>
    <s v="English"/>
    <s v="USA"/>
    <n v="13000000"/>
    <x v="2"/>
  </r>
  <r>
    <x v="1828"/>
    <n v="112"/>
    <m/>
    <s v="Mystery"/>
    <s v="Sci-Fi"/>
    <s v="Thriller"/>
    <m/>
    <m/>
    <m/>
    <m/>
    <m/>
    <s v="Cargo "/>
    <s v="German"/>
    <s v="Switzerland"/>
    <n v="4500000"/>
    <x v="3"/>
  </r>
  <r>
    <x v="1829"/>
    <n v="112"/>
    <m/>
    <s v="Comedy"/>
    <s v="Drama"/>
    <m/>
    <m/>
    <m/>
    <m/>
    <m/>
    <m/>
    <s v="Closer to the Moon "/>
    <s v="English"/>
    <s v="Romania"/>
    <n v="5000000"/>
    <x v="23"/>
  </r>
  <r>
    <x v="1263"/>
    <n v="112"/>
    <n v="32541719"/>
    <s v="Comedy"/>
    <s v="Drama"/>
    <s v="Romance"/>
    <s v="Sport"/>
    <m/>
    <m/>
    <m/>
    <m/>
    <s v="Bend It Like Beckham "/>
    <s v="English"/>
    <s v="UK"/>
    <n v="3500159"/>
    <x v="6"/>
  </r>
  <r>
    <x v="1374"/>
    <n v="112"/>
    <n v="26494611"/>
    <s v="Comedy"/>
    <s v="Drama"/>
    <s v="Romance"/>
    <s v="Sci-Fi"/>
    <m/>
    <m/>
    <m/>
    <m/>
    <s v="Blast from the Past "/>
    <s v="English"/>
    <s v="USA"/>
    <n v="35000000"/>
    <x v="10"/>
  </r>
  <r>
    <x v="1830"/>
    <n v="112"/>
    <n v="31973840"/>
    <s v="Comedy"/>
    <s v="Drama"/>
    <s v="Romance"/>
    <m/>
    <m/>
    <m/>
    <m/>
    <m/>
    <s v="Definitely, Maybe "/>
    <s v="English"/>
    <s v="Germany"/>
    <m/>
    <x v="5"/>
  </r>
  <r>
    <x v="1831"/>
    <n v="112"/>
    <n v="4734235"/>
    <s v="Comedy"/>
    <s v="Drama"/>
    <s v="Music"/>
    <m/>
    <m/>
    <m/>
    <m/>
    <m/>
    <s v="Duets "/>
    <s v="English"/>
    <s v="USA"/>
    <n v="15000000"/>
    <x v="25"/>
  </r>
  <r>
    <x v="700"/>
    <n v="112"/>
    <n v="4485485"/>
    <s v="Comedy"/>
    <s v="Crime"/>
    <s v="Drama"/>
    <m/>
    <m/>
    <m/>
    <m/>
    <m/>
    <s v="Flawless "/>
    <s v="English"/>
    <s v="USA"/>
    <n v="15000000"/>
    <x v="55"/>
  </r>
  <r>
    <x v="1132"/>
    <n v="112"/>
    <n v="90556401"/>
    <s v="Comedy"/>
    <s v="Drama"/>
    <s v="Family"/>
    <s v="Music"/>
    <s v="Musical"/>
    <s v="Romance"/>
    <m/>
    <m/>
    <s v="High School Musical 3: Senior Year "/>
    <s v="English"/>
    <s v="USA"/>
    <n v="11000000"/>
    <x v="40"/>
  </r>
  <r>
    <x v="174"/>
    <n v="112"/>
    <n v="4839383"/>
    <s v="Comedy"/>
    <s v="Romance"/>
    <m/>
    <m/>
    <m/>
    <m/>
    <m/>
    <m/>
    <s v="Hollywood Ending "/>
    <s v="English"/>
    <s v="USA"/>
    <n v="16000000"/>
    <x v="10"/>
  </r>
  <r>
    <x v="1832"/>
    <n v="112"/>
    <n v="37295394"/>
    <s v="Comedy"/>
    <s v="Drama"/>
    <m/>
    <m/>
    <m/>
    <m/>
    <m/>
    <m/>
    <s v="Jumping the Broom "/>
    <s v="English"/>
    <s v="USA"/>
    <n v="6600000"/>
    <x v="50"/>
  </r>
  <r>
    <x v="702"/>
    <n v="112"/>
    <n v="32357532"/>
    <s v="Comedy"/>
    <s v="Drama"/>
    <s v="Romance"/>
    <m/>
    <m/>
    <m/>
    <m/>
    <m/>
    <s v="Love &amp; Other Drugs "/>
    <s v="English"/>
    <s v="USA"/>
    <n v="30000000"/>
    <x v="6"/>
  </r>
  <r>
    <x v="852"/>
    <n v="112"/>
    <n v="4554569"/>
    <s v="Comedy"/>
    <s v="Drama"/>
    <m/>
    <m/>
    <m/>
    <m/>
    <m/>
    <m/>
    <s v="Mumford "/>
    <s v="English"/>
    <s v="USA"/>
    <n v="28000000"/>
    <x v="24"/>
  </r>
  <r>
    <x v="1667"/>
    <n v="112"/>
    <n v="19151864"/>
    <s v="Comedy"/>
    <s v="Romance"/>
    <m/>
    <m/>
    <m/>
    <m/>
    <m/>
    <m/>
    <s v="My Best Friend's Girl "/>
    <s v="English"/>
    <s v="USA"/>
    <n v="40000000"/>
    <x v="19"/>
  </r>
  <r>
    <x v="1833"/>
    <n v="112"/>
    <n v="64998368"/>
    <s v="Comedy"/>
    <s v="Music"/>
    <s v="Romance"/>
    <m/>
    <m/>
    <m/>
    <m/>
    <m/>
    <s v="Pitch Perfect "/>
    <s v="English"/>
    <s v="USA"/>
    <n v="17000000"/>
    <x v="5"/>
  </r>
  <r>
    <x v="1410"/>
    <n v="112"/>
    <n v="39026186"/>
    <s v="Comedy"/>
    <s v="Drama"/>
    <s v="Romance"/>
    <m/>
    <m/>
    <m/>
    <m/>
    <m/>
    <s v="Something Borrowed "/>
    <s v="English"/>
    <s v="USA"/>
    <n v="35000000"/>
    <x v="19"/>
  </r>
  <r>
    <x v="1834"/>
    <n v="112"/>
    <m/>
    <s v="Drama"/>
    <m/>
    <m/>
    <m/>
    <m/>
    <m/>
    <m/>
    <m/>
    <s v="Hud "/>
    <s v="English"/>
    <s v="USA"/>
    <n v="2500000"/>
    <x v="13"/>
  </r>
  <r>
    <x v="1835"/>
    <n v="112"/>
    <n v="218628680"/>
    <s v="Comedy"/>
    <s v="Fantasy"/>
    <m/>
    <m/>
    <m/>
    <m/>
    <m/>
    <m/>
    <s v="Ted "/>
    <s v="English"/>
    <s v="USA"/>
    <n v="50000000"/>
    <x v="14"/>
  </r>
  <r>
    <x v="1836"/>
    <n v="112"/>
    <n v="3432342"/>
    <s v="Comedy"/>
    <s v="Crime"/>
    <s v="Drama"/>
    <s v="Mystery"/>
    <s v="Romance"/>
    <m/>
    <m/>
    <m/>
    <s v="The Barbarian Invasions "/>
    <s v="French"/>
    <s v="Canada"/>
    <n v="6000000"/>
    <x v="28"/>
  </r>
  <r>
    <x v="1792"/>
    <n v="112"/>
    <n v="6105175"/>
    <s v="Comedy"/>
    <m/>
    <m/>
    <m/>
    <m/>
    <m/>
    <m/>
    <m/>
    <s v="The Interview "/>
    <s v="English"/>
    <s v="USA"/>
    <n v="44000000"/>
    <x v="10"/>
  </r>
  <r>
    <x v="1837"/>
    <n v="112"/>
    <n v="375723"/>
    <s v="Comedy"/>
    <s v="Drama"/>
    <m/>
    <m/>
    <m/>
    <m/>
    <m/>
    <m/>
    <s v="The Second Mother "/>
    <s v="Portuguese"/>
    <s v="Brazil"/>
    <n v="4000000"/>
    <x v="13"/>
  </r>
  <r>
    <x v="1838"/>
    <n v="112"/>
    <m/>
    <s v="Horror"/>
    <m/>
    <m/>
    <m/>
    <m/>
    <m/>
    <m/>
    <m/>
    <s v="Living Dark: The Story of Ted the Caver "/>
    <s v="English"/>
    <s v="USA"/>
    <n v="1750000"/>
    <x v="46"/>
  </r>
  <r>
    <x v="174"/>
    <n v="112"/>
    <n v="16684352"/>
    <s v="Comedy"/>
    <s v="Romance"/>
    <m/>
    <m/>
    <m/>
    <m/>
    <m/>
    <m/>
    <s v="To Rome with Love "/>
    <s v="English"/>
    <s v="USA"/>
    <n v="17000000"/>
    <x v="46"/>
  </r>
  <r>
    <x v="1381"/>
    <n v="112"/>
    <n v="533344"/>
    <s v="Comedy"/>
    <s v="Drama"/>
    <s v="Music"/>
    <m/>
    <m/>
    <m/>
    <m/>
    <m/>
    <s v="Masked and Anonymous "/>
    <s v="English"/>
    <s v="USA"/>
    <m/>
    <x v="41"/>
  </r>
  <r>
    <x v="1085"/>
    <n v="113"/>
    <n v="56724080"/>
    <s v="Comedy"/>
    <m/>
    <m/>
    <m/>
    <m/>
    <m/>
    <m/>
    <m/>
    <s v="American Reunion "/>
    <s v="English"/>
    <s v="USA"/>
    <n v="50000000"/>
    <x v="6"/>
  </r>
  <r>
    <x v="174"/>
    <n v="113"/>
    <n v="5032496"/>
    <s v="Comedy"/>
    <s v="Drama"/>
    <m/>
    <m/>
    <m/>
    <m/>
    <m/>
    <m/>
    <s v="Celebrity "/>
    <s v="English"/>
    <s v="USA"/>
    <n v="12000000"/>
    <x v="46"/>
  </r>
  <r>
    <x v="469"/>
    <n v="113"/>
    <n v="12006514"/>
    <s v="Comedy"/>
    <s v="Drama"/>
    <s v="Romance"/>
    <m/>
    <m/>
    <m/>
    <m/>
    <m/>
    <s v="Chasing Amy "/>
    <s v="English"/>
    <s v="USA"/>
    <n v="250000"/>
    <x v="9"/>
  </r>
  <r>
    <x v="865"/>
    <n v="113"/>
    <n v="170684505"/>
    <s v="Comedy"/>
    <s v="Crime"/>
    <s v="Musical"/>
    <m/>
    <m/>
    <m/>
    <m/>
    <m/>
    <s v="Chicago "/>
    <s v="English"/>
    <s v="USA"/>
    <n v="45000000"/>
    <x v="5"/>
  </r>
  <r>
    <x v="1839"/>
    <n v="113"/>
    <n v="109176215"/>
    <s v="Comedy"/>
    <m/>
    <m/>
    <m/>
    <m/>
    <m/>
    <m/>
    <m/>
    <s v="Couples Retreat "/>
    <s v="English"/>
    <s v="USA"/>
    <n v="60000000"/>
    <x v="41"/>
  </r>
  <r>
    <x v="489"/>
    <n v="113"/>
    <n v="79711678"/>
    <s v="Comedy"/>
    <s v="Fantasy"/>
    <s v="Horror"/>
    <m/>
    <m/>
    <m/>
    <m/>
    <m/>
    <s v="Dark Shadows "/>
    <s v="English"/>
    <s v="USA"/>
    <n v="100000000"/>
    <x v="3"/>
  </r>
  <r>
    <x v="1840"/>
    <n v="113"/>
    <n v="127175354"/>
    <s v="Comedy"/>
    <m/>
    <m/>
    <m/>
    <m/>
    <m/>
    <m/>
    <m/>
    <s v="Dumb &amp; Dumber "/>
    <s v="English"/>
    <s v="USA"/>
    <n v="16000000"/>
    <x v="9"/>
  </r>
  <r>
    <x v="1827"/>
    <n v="113"/>
    <n v="18882880"/>
    <s v="Comedy"/>
    <s v="Drama"/>
    <m/>
    <m/>
    <m/>
    <m/>
    <m/>
    <m/>
    <s v="Georgia Rule "/>
    <s v="English"/>
    <s v="USA"/>
    <n v="20000000"/>
    <x v="19"/>
  </r>
  <r>
    <x v="603"/>
    <n v="113"/>
    <n v="29802761"/>
    <s v="Comedy"/>
    <s v="Sport"/>
    <m/>
    <m/>
    <m/>
    <m/>
    <m/>
    <m/>
    <s v="Grudge Match "/>
    <s v="English"/>
    <s v="USA"/>
    <n v="40000000"/>
    <x v="55"/>
  </r>
  <r>
    <x v="1066"/>
    <n v="113"/>
    <n v="27277055"/>
    <s v="Comedy"/>
    <s v="Drama"/>
    <s v="Music"/>
    <s v="Romance"/>
    <m/>
    <m/>
    <m/>
    <m/>
    <s v="High Fidelity "/>
    <s v="English"/>
    <s v="UK"/>
    <n v="20000000"/>
    <x v="16"/>
  </r>
  <r>
    <x v="1464"/>
    <n v="113"/>
    <n v="51697449"/>
    <s v="Comedy"/>
    <s v="Drama"/>
    <m/>
    <m/>
    <m/>
    <m/>
    <m/>
    <m/>
    <s v="I Can Do Bad All by Myself "/>
    <s v="English"/>
    <s v="USA"/>
    <n v="13000000"/>
    <x v="38"/>
  </r>
  <r>
    <x v="1841"/>
    <n v="113"/>
    <n v="617228"/>
    <s v="Comedy"/>
    <s v="Drama"/>
    <s v="Romance"/>
    <s v="War"/>
    <m/>
    <m/>
    <m/>
    <m/>
    <s v="I Served the King of England "/>
    <s v="Czech"/>
    <s v="Czech Republic"/>
    <n v="84450000"/>
    <x v="18"/>
  </r>
  <r>
    <x v="1842"/>
    <n v="113"/>
    <n v="146402"/>
    <s v="Comedy"/>
    <s v="Drama"/>
    <m/>
    <m/>
    <m/>
    <m/>
    <m/>
    <m/>
    <s v="Mondays in the Sun "/>
    <s v="Spanish"/>
    <s v="Spain"/>
    <n v="4000000"/>
    <x v="28"/>
  </r>
  <r>
    <x v="1827"/>
    <n v="113"/>
    <n v="54540525"/>
    <s v="Comedy"/>
    <s v="Romance"/>
    <m/>
    <m/>
    <m/>
    <m/>
    <m/>
    <m/>
    <s v="New Year's Eve "/>
    <s v="English"/>
    <s v="USA"/>
    <n v="56000000"/>
    <x v="50"/>
  </r>
  <r>
    <x v="67"/>
    <n v="112"/>
    <n v="17378977"/>
    <s v="Comedy"/>
    <s v="Drama"/>
    <s v="Music"/>
    <s v="Romance"/>
    <m/>
    <m/>
    <m/>
    <m/>
    <s v="Roll Bounce "/>
    <s v="English"/>
    <s v="USA"/>
    <m/>
    <x v="25"/>
  </r>
  <r>
    <x v="393"/>
    <n v="113"/>
    <n v="40137776"/>
    <s v="Comedy"/>
    <s v="Drama"/>
    <s v="Fantasy"/>
    <s v="Romance"/>
    <m/>
    <m/>
    <m/>
    <m/>
    <s v="Stranger Than Fiction "/>
    <s v="English"/>
    <s v="USA"/>
    <n v="38000000"/>
    <x v="16"/>
  </r>
  <r>
    <x v="603"/>
    <n v="113"/>
    <n v="158115031"/>
    <s v="Comedy"/>
    <s v="Crime"/>
    <s v="Sport"/>
    <m/>
    <m/>
    <m/>
    <m/>
    <m/>
    <s v="The Longest Yard "/>
    <s v="English"/>
    <s v="USA"/>
    <n v="82000000"/>
    <x v="55"/>
  </r>
  <r>
    <x v="1843"/>
    <n v="113"/>
    <n v="2832826"/>
    <s v="Comedy"/>
    <s v="Drama"/>
    <s v="Romance"/>
    <m/>
    <m/>
    <m/>
    <m/>
    <m/>
    <s v="The Perez Family "/>
    <s v="English"/>
    <s v="USA"/>
    <n v="11000000"/>
    <x v="3"/>
  </r>
  <r>
    <x v="1827"/>
    <n v="113"/>
    <n v="95149435"/>
    <s v="Comedy"/>
    <s v="Family"/>
    <s v="Romance"/>
    <m/>
    <m/>
    <m/>
    <m/>
    <m/>
    <s v="The Princess Diaries 2: Royal Engagement "/>
    <s v="English"/>
    <s v="USA"/>
    <n v="40000000"/>
    <x v="50"/>
  </r>
  <r>
    <x v="1844"/>
    <n v="113"/>
    <n v="43601508"/>
    <s v="Comedy"/>
    <s v="Drama"/>
    <s v="Romance"/>
    <m/>
    <m/>
    <m/>
    <m/>
    <m/>
    <s v="Under the Tuscan Sun "/>
    <s v="English"/>
    <s v="USA"/>
    <n v="18000000"/>
    <x v="6"/>
  </r>
  <r>
    <x v="1845"/>
    <n v="112"/>
    <m/>
    <s v="Drama"/>
    <s v="Mystery"/>
    <s v="Thriller"/>
    <m/>
    <m/>
    <m/>
    <m/>
    <m/>
    <s v="Strangerland "/>
    <s v="English"/>
    <s v="Australia"/>
    <n v="10000000"/>
    <x v="1"/>
  </r>
  <r>
    <x v="1464"/>
    <n v="113"/>
    <n v="55184721"/>
    <s v="Comedy"/>
    <s v="Drama"/>
    <m/>
    <m/>
    <m/>
    <m/>
    <m/>
    <m/>
    <s v="Why Did I Get Married? "/>
    <s v="English"/>
    <s v="USA"/>
    <n v="15000000"/>
    <x v="39"/>
  </r>
  <r>
    <x v="1136"/>
    <n v="114"/>
    <n v="18653615"/>
    <s v="Comedy"/>
    <s v="Drama"/>
    <m/>
    <m/>
    <m/>
    <m/>
    <m/>
    <m/>
    <s v="Anywhere But Here "/>
    <s v="English"/>
    <s v="USA"/>
    <n v="23000000"/>
    <x v="12"/>
  </r>
  <r>
    <x v="1846"/>
    <n v="114"/>
    <n v="2353728"/>
    <s v="Comedy"/>
    <s v="Drama"/>
    <s v="Mystery"/>
    <s v="Romance"/>
    <s v="Thriller"/>
    <s v="War"/>
    <m/>
    <m/>
    <s v="Bon voyage "/>
    <s v="French"/>
    <s v="France"/>
    <n v="20000000"/>
    <x v="24"/>
  </r>
  <r>
    <x v="361"/>
    <n v="114"/>
    <n v="12065985"/>
    <s v="Comedy"/>
    <s v="Drama"/>
    <m/>
    <m/>
    <m/>
    <m/>
    <m/>
    <m/>
    <s v="Holy Man "/>
    <s v="English"/>
    <s v="USA"/>
    <n v="60000000"/>
    <x v="54"/>
  </r>
  <r>
    <x v="1233"/>
    <n v="114"/>
    <n v="31199215"/>
    <s v="Comedy"/>
    <s v="Drama"/>
    <s v="Romance"/>
    <s v="Sport"/>
    <m/>
    <m/>
    <m/>
    <m/>
    <s v="Leatherheads "/>
    <s v="English"/>
    <s v="USA"/>
    <n v="58000000"/>
    <x v="25"/>
  </r>
  <r>
    <x v="1464"/>
    <n v="114"/>
    <n v="65623128"/>
    <s v="Comedy"/>
    <s v="Crime"/>
    <s v="Drama"/>
    <m/>
    <m/>
    <m/>
    <m/>
    <m/>
    <s v="Madea's Witness Protection "/>
    <s v="English"/>
    <s v="USA"/>
    <n v="20000000"/>
    <x v="47"/>
  </r>
  <r>
    <x v="1843"/>
    <n v="114"/>
    <n v="13876974"/>
    <s v="Comedy"/>
    <s v="Drama"/>
    <s v="Romance"/>
    <m/>
    <m/>
    <m/>
    <m/>
    <m/>
    <s v="Monsoon Wedding "/>
    <s v="Hindi"/>
    <s v="India"/>
    <n v="7000000"/>
    <x v="18"/>
  </r>
  <r>
    <x v="246"/>
    <n v="114"/>
    <n v="70836296"/>
    <s v="Comedy"/>
    <s v="Drama"/>
    <s v="Fantasy"/>
    <s v="Romance"/>
    <m/>
    <m/>
    <m/>
    <m/>
    <s v="Shallow Hal "/>
    <s v="English"/>
    <s v="USA"/>
    <n v="40000000"/>
    <x v="19"/>
  </r>
  <r>
    <x v="773"/>
    <n v="114"/>
    <n v="18252684"/>
    <s v="Comedy"/>
    <s v="Drama"/>
    <s v="Family"/>
    <m/>
    <m/>
    <m/>
    <m/>
    <m/>
    <s v="Simon Birch "/>
    <s v="English"/>
    <s v="USA"/>
    <n v="30000000"/>
    <x v="24"/>
  </r>
  <r>
    <x v="1261"/>
    <n v="112"/>
    <n v="5990075"/>
    <s v="Biography"/>
    <s v="Drama"/>
    <m/>
    <m/>
    <m/>
    <m/>
    <m/>
    <m/>
    <s v="The Diving Bell and the Butterfly "/>
    <s v="French"/>
    <s v="France"/>
    <m/>
    <x v="58"/>
  </r>
  <r>
    <x v="990"/>
    <n v="114"/>
    <n v="65000000"/>
    <s v="Comedy"/>
    <s v="Drama"/>
    <s v="Romance"/>
    <m/>
    <m/>
    <m/>
    <m/>
    <m/>
    <s v="The American President "/>
    <s v="English"/>
    <s v="USA"/>
    <n v="62000000"/>
    <x v="4"/>
  </r>
  <r>
    <x v="1847"/>
    <n v="114"/>
    <n v="69700000"/>
    <s v="Comedy"/>
    <s v="Musical"/>
    <m/>
    <m/>
    <m/>
    <m/>
    <m/>
    <m/>
    <s v="The Best Little Whorehouse in Texas "/>
    <s v="English"/>
    <s v="USA"/>
    <n v="35000000"/>
    <x v="27"/>
  </r>
  <r>
    <x v="1848"/>
    <n v="114"/>
    <n v="26896744"/>
    <s v="Comedy"/>
    <s v="Drama"/>
    <m/>
    <m/>
    <m/>
    <m/>
    <m/>
    <m/>
    <s v="The Women "/>
    <s v="English"/>
    <s v="USA"/>
    <n v="16500000"/>
    <x v="54"/>
  </r>
  <r>
    <x v="67"/>
    <n v="114"/>
    <n v="42168445"/>
    <s v="Comedy"/>
    <s v="Drama"/>
    <s v="Romance"/>
    <m/>
    <m/>
    <m/>
    <m/>
    <m/>
    <s v="Welcome Home, Roscoe Jenkins "/>
    <s v="English"/>
    <s v="USA"/>
    <n v="35000000"/>
    <x v="35"/>
  </r>
  <r>
    <x v="904"/>
    <n v="115"/>
    <n v="13640000"/>
    <s v="Comedy"/>
    <s v="Drama"/>
    <m/>
    <m/>
    <m/>
    <m/>
    <m/>
    <m/>
    <s v="Crooklyn "/>
    <s v="English"/>
    <s v="USA"/>
    <n v="14000000"/>
    <x v="24"/>
  </r>
  <r>
    <x v="1849"/>
    <n v="115"/>
    <n v="44456509"/>
    <s v="Comedy"/>
    <s v="Drama"/>
    <m/>
    <m/>
    <m/>
    <m/>
    <m/>
    <m/>
    <s v="Instructions Not Included "/>
    <s v="Spanish"/>
    <s v="Mexico"/>
    <n v="5000000"/>
    <x v="16"/>
  </r>
  <r>
    <x v="1850"/>
    <n v="115"/>
    <n v="66009973"/>
    <s v="Comedy"/>
    <s v="Drama"/>
    <s v="Music"/>
    <m/>
    <m/>
    <m/>
    <m/>
    <m/>
    <s v="Magic Mike XXL "/>
    <s v="English"/>
    <s v="USA"/>
    <n v="14800000"/>
    <x v="50"/>
  </r>
  <r>
    <x v="1133"/>
    <n v="115"/>
    <n v="37442180"/>
    <s v="Comedy"/>
    <s v="Drama"/>
    <s v="Romance"/>
    <s v="Thriller"/>
    <m/>
    <m/>
    <m/>
    <m/>
    <s v="Man of the Year "/>
    <s v="English"/>
    <s v="USA"/>
    <n v="20000000"/>
    <x v="3"/>
  </r>
  <r>
    <x v="1696"/>
    <n v="115"/>
    <n v="143151473"/>
    <s v="Comedy"/>
    <s v="Drama"/>
    <s v="Family"/>
    <m/>
    <m/>
    <m/>
    <m/>
    <m/>
    <s v="Marley &amp; Me "/>
    <s v="English"/>
    <s v="USA"/>
    <n v="60000000"/>
    <x v="23"/>
  </r>
  <r>
    <x v="1573"/>
    <n v="115"/>
    <n v="183436380"/>
    <s v="Comedy"/>
    <s v="Music"/>
    <m/>
    <m/>
    <m/>
    <m/>
    <m/>
    <m/>
    <s v="Pitch Perfect 2 "/>
    <s v="English"/>
    <s v="USA"/>
    <n v="29000000"/>
    <x v="26"/>
  </r>
  <r>
    <x v="1851"/>
    <n v="115"/>
    <n v="32662299"/>
    <s v="Comedy"/>
    <s v="Drama"/>
    <s v="Romance"/>
    <m/>
    <m/>
    <m/>
    <m/>
    <m/>
    <s v="Return to Me "/>
    <s v="English"/>
    <s v="USA"/>
    <n v="24000000"/>
    <x v="24"/>
  </r>
  <r>
    <x v="293"/>
    <n v="115"/>
    <n v="43490057"/>
    <s v="Comedy"/>
    <s v="Drama"/>
    <m/>
    <m/>
    <m/>
    <m/>
    <m/>
    <m/>
    <s v="Soul Food "/>
    <s v="English"/>
    <s v="USA"/>
    <n v="7500000"/>
    <x v="24"/>
  </r>
  <r>
    <x v="1852"/>
    <n v="112"/>
    <n v="7707563"/>
    <s v="Biography"/>
    <s v="Documentary"/>
    <s v="Music"/>
    <m/>
    <m/>
    <m/>
    <m/>
    <m/>
    <s v="Tupac: Resurrection "/>
    <s v="English"/>
    <s v="USA"/>
    <m/>
    <x v="58"/>
  </r>
  <r>
    <x v="1140"/>
    <n v="115"/>
    <n v="82624961"/>
    <s v="Comedy"/>
    <s v="Drama"/>
    <m/>
    <m/>
    <m/>
    <m/>
    <m/>
    <m/>
    <s v="The Descendants "/>
    <s v="English"/>
    <s v="USA"/>
    <n v="20000000"/>
    <x v="9"/>
  </r>
  <r>
    <x v="1169"/>
    <n v="115"/>
    <n v="183088"/>
    <s v="Comedy"/>
    <s v="Drama"/>
    <s v="War"/>
    <m/>
    <m/>
    <m/>
    <m/>
    <m/>
    <s v="The Lucky Ones "/>
    <s v="English"/>
    <s v="USA"/>
    <n v="15000000"/>
    <x v="14"/>
  </r>
  <r>
    <x v="904"/>
    <n v="115"/>
    <n v="38168022"/>
    <s v="Comedy"/>
    <s v="Documentary"/>
    <m/>
    <m/>
    <m/>
    <m/>
    <m/>
    <m/>
    <s v="The Original Kings of Comedy "/>
    <s v="English"/>
    <s v="USA"/>
    <n v="3000000"/>
    <x v="10"/>
  </r>
  <r>
    <x v="1853"/>
    <n v="116"/>
    <n v="50382128"/>
    <s v="Comedy"/>
    <s v="Drama"/>
    <s v="Romance"/>
    <m/>
    <m/>
    <m/>
    <m/>
    <m/>
    <s v="Diary of a Mad Black Woman "/>
    <s v="English"/>
    <s v="USA"/>
    <n v="5500000"/>
    <x v="39"/>
  </r>
  <r>
    <x v="1164"/>
    <n v="116"/>
    <n v="54414716"/>
    <s v="Comedy"/>
    <s v="Crime"/>
    <m/>
    <m/>
    <m/>
    <m/>
    <m/>
    <m/>
    <s v="Horrible Bosses 2 "/>
    <s v="English"/>
    <s v="USA"/>
    <n v="42000000"/>
    <x v="46"/>
  </r>
  <r>
    <x v="580"/>
    <n v="116"/>
    <n v="105807520"/>
    <s v="Comedy"/>
    <s v="Romance"/>
    <m/>
    <m/>
    <m/>
    <m/>
    <m/>
    <m/>
    <s v="How to Lose a Guy in 10 Days "/>
    <s v="English"/>
    <s v="USA"/>
    <n v="50000000"/>
    <x v="55"/>
  </r>
  <r>
    <x v="309"/>
    <n v="116"/>
    <n v="49851591"/>
    <s v="Comedy"/>
    <s v="Crime"/>
    <s v="Romance"/>
    <m/>
    <m/>
    <m/>
    <m/>
    <m/>
    <s v="Legal Eagles "/>
    <s v="English"/>
    <s v="USA"/>
    <n v="40000000"/>
    <x v="19"/>
  </r>
  <r>
    <x v="246"/>
    <n v="116"/>
    <n v="90567722"/>
    <s v="Comedy"/>
    <m/>
    <m/>
    <m/>
    <m/>
    <m/>
    <m/>
    <m/>
    <s v="Me, Myself &amp; Irene "/>
    <s v="English"/>
    <s v="USA"/>
    <n v="51000000"/>
    <x v="26"/>
  </r>
  <r>
    <x v="1827"/>
    <n v="116"/>
    <n v="152149590"/>
    <s v="Comedy"/>
    <s v="Romance"/>
    <m/>
    <m/>
    <m/>
    <m/>
    <m/>
    <m/>
    <s v="Runaway Bride "/>
    <s v="English"/>
    <s v="USA"/>
    <n v="70000000"/>
    <x v="41"/>
  </r>
  <r>
    <x v="1164"/>
    <n v="116"/>
    <n v="36931089"/>
    <s v="Comedy"/>
    <m/>
    <m/>
    <m/>
    <m/>
    <m/>
    <m/>
    <m/>
    <s v="That's My Boy "/>
    <s v="English"/>
    <s v="USA"/>
    <n v="70000000"/>
    <x v="39"/>
  </r>
  <r>
    <x v="803"/>
    <n v="116"/>
    <n v="7156933"/>
    <s v="Comedy"/>
    <s v="Drama"/>
    <m/>
    <m/>
    <m/>
    <m/>
    <m/>
    <m/>
    <s v="The Hoax "/>
    <s v="English"/>
    <s v="USA"/>
    <n v="25000000"/>
    <x v="6"/>
  </r>
  <r>
    <x v="1356"/>
    <n v="116"/>
    <n v="177200000"/>
    <s v="Comedy"/>
    <s v="Drama"/>
    <s v="Romance"/>
    <m/>
    <m/>
    <m/>
    <m/>
    <m/>
    <s v="Tootsie "/>
    <s v="English"/>
    <s v="USA"/>
    <n v="22000000"/>
    <x v="18"/>
  </r>
  <r>
    <x v="1575"/>
    <n v="116"/>
    <n v="1980338"/>
    <s v="Comedy"/>
    <s v="Crime"/>
    <s v="Drama"/>
    <s v="Mystery"/>
    <s v="Thriller"/>
    <m/>
    <m/>
    <m/>
    <s v="Zero Effect "/>
    <s v="English"/>
    <s v="USA"/>
    <n v="5000000"/>
    <x v="14"/>
  </r>
  <r>
    <x v="790"/>
    <n v="117"/>
    <n v="7458269"/>
    <s v="Comedy"/>
    <s v="Drama"/>
    <s v="Romance"/>
    <m/>
    <m/>
    <m/>
    <m/>
    <m/>
    <s v="A Good Year "/>
    <s v="English"/>
    <s v="USA"/>
    <n v="35000000"/>
    <x v="24"/>
  </r>
  <r>
    <x v="1233"/>
    <n v="113"/>
    <m/>
    <s v="Biography"/>
    <s v="Comedy"/>
    <s v="Crime"/>
    <s v="Drama"/>
    <s v="Romance"/>
    <s v="Thriller"/>
    <m/>
    <m/>
    <s v="Confessions of a Dangerous Mind "/>
    <s v="English"/>
    <s v="USA"/>
    <n v="29000000"/>
    <x v="23"/>
  </r>
  <r>
    <x v="473"/>
    <n v="117"/>
    <n v="46280507"/>
    <s v="Comedy"/>
    <s v="Romance"/>
    <m/>
    <m/>
    <m/>
    <m/>
    <m/>
    <m/>
    <s v="Blended "/>
    <s v="English"/>
    <s v="USA"/>
    <n v="40000000"/>
    <x v="26"/>
  </r>
  <r>
    <x v="1412"/>
    <n v="117"/>
    <n v="70100000"/>
    <s v="Comedy"/>
    <s v="Drama"/>
    <s v="Romance"/>
    <m/>
    <m/>
    <m/>
    <m/>
    <m/>
    <s v="Boomerang "/>
    <s v="English"/>
    <s v="USA"/>
    <n v="40000000"/>
    <x v="53"/>
  </r>
  <r>
    <x v="706"/>
    <n v="117"/>
    <n v="52700832"/>
    <s v="Comedy"/>
    <s v="Drama"/>
    <s v="Romance"/>
    <m/>
    <m/>
    <m/>
    <m/>
    <m/>
    <s v="Four Weddings and a Funeral "/>
    <s v="English"/>
    <s v="UK"/>
    <n v="4500000"/>
    <x v="23"/>
  </r>
  <r>
    <x v="249"/>
    <n v="117"/>
    <n v="118823091"/>
    <s v="Comedy"/>
    <s v="Drama"/>
    <s v="Family"/>
    <s v="Music"/>
    <s v="Musical"/>
    <s v="Romance"/>
    <m/>
    <m/>
    <s v="Hairspray "/>
    <s v="English"/>
    <s v="USA"/>
    <n v="75000000"/>
    <x v="6"/>
  </r>
  <r>
    <x v="672"/>
    <n v="117"/>
    <n v="103028109"/>
    <s v="Comedy"/>
    <s v="Romance"/>
    <m/>
    <m/>
    <m/>
    <m/>
    <m/>
    <m/>
    <s v="Just Go with It "/>
    <s v="English"/>
    <s v="USA"/>
    <n v="80000000"/>
    <x v="55"/>
  </r>
  <r>
    <x v="246"/>
    <n v="117"/>
    <n v="24944213"/>
    <s v="Comedy"/>
    <s v="Sport"/>
    <m/>
    <m/>
    <m/>
    <m/>
    <m/>
    <m/>
    <s v="Kingpin "/>
    <s v="English"/>
    <s v="USA"/>
    <n v="27000000"/>
    <x v="24"/>
  </r>
  <r>
    <x v="719"/>
    <n v="117"/>
    <n v="134904"/>
    <s v="Comedy"/>
    <s v="Drama"/>
    <s v="Romance"/>
    <s v="Sport"/>
    <m/>
    <m/>
    <m/>
    <m/>
    <s v="Love Ranch "/>
    <s v="English"/>
    <s v="USA"/>
    <n v="25000000"/>
    <x v="50"/>
  </r>
  <r>
    <x v="1054"/>
    <n v="117"/>
    <n v="20101861"/>
    <s v="Comedy"/>
    <s v="Romance"/>
    <s v="Sci-Fi"/>
    <m/>
    <m/>
    <m/>
    <m/>
    <m/>
    <s v="Multiplicity "/>
    <s v="English"/>
    <s v="USA"/>
    <n v="45000000"/>
    <x v="25"/>
  </r>
  <r>
    <x v="1235"/>
    <n v="117"/>
    <n v="32800000"/>
    <s v="Comedy"/>
    <s v="Crime"/>
    <s v="Drama"/>
    <s v="Thriller"/>
    <m/>
    <m/>
    <m/>
    <m/>
    <s v="Striptease "/>
    <s v="English"/>
    <s v="USA"/>
    <n v="40000000"/>
    <x v="37"/>
  </r>
  <r>
    <x v="1854"/>
    <n v="117"/>
    <n v="14348123"/>
    <s v="Comedy"/>
    <s v="Drama"/>
    <s v="War"/>
    <m/>
    <m/>
    <m/>
    <m/>
    <m/>
    <s v="Tea with Mussolini "/>
    <s v="English"/>
    <s v="Italy"/>
    <n v="12000000"/>
    <x v="24"/>
  </r>
  <r>
    <x v="1115"/>
    <n v="117"/>
    <n v="17439163"/>
    <s v="Comedy"/>
    <s v="Crime"/>
    <m/>
    <m/>
    <m/>
    <m/>
    <m/>
    <m/>
    <s v="The Big Lebowski "/>
    <s v="English"/>
    <s v="USA"/>
    <n v="15000000"/>
    <x v="7"/>
  </r>
  <r>
    <x v="232"/>
    <n v="117"/>
    <n v="49121934"/>
    <s v="Comedy"/>
    <s v="Drama"/>
    <s v="Romance"/>
    <m/>
    <m/>
    <m/>
    <m/>
    <m/>
    <s v="This Christmas "/>
    <s v="English"/>
    <s v="USA"/>
    <n v="13000000"/>
    <x v="12"/>
  </r>
  <r>
    <x v="1855"/>
    <n v="117"/>
    <n v="13987482"/>
    <s v="Comedy"/>
    <s v="Romance"/>
    <m/>
    <m/>
    <m/>
    <m/>
    <m/>
    <m/>
    <s v="What's Your Number? "/>
    <s v="English"/>
    <s v="USA"/>
    <n v="20000000"/>
    <x v="25"/>
  </r>
  <r>
    <x v="1526"/>
    <n v="118"/>
    <n v="85911262"/>
    <s v="Comedy"/>
    <s v="Drama"/>
    <s v="Family"/>
    <s v="Musical"/>
    <m/>
    <m/>
    <m/>
    <m/>
    <s v="Annie "/>
    <s v="English"/>
    <s v="USA"/>
    <n v="65000000"/>
    <x v="1"/>
  </r>
  <r>
    <x v="553"/>
    <n v="118"/>
    <n v="55808744"/>
    <s v="Comedy"/>
    <s v="Crime"/>
    <s v="Music"/>
    <m/>
    <m/>
    <m/>
    <m/>
    <m/>
    <s v="Be Cool "/>
    <s v="English"/>
    <s v="USA"/>
    <n v="53000000"/>
    <x v="50"/>
  </r>
  <r>
    <x v="1856"/>
    <n v="118"/>
    <n v="46451"/>
    <s v="Comedy"/>
    <s v="Crime"/>
    <s v="Thriller"/>
    <m/>
    <m/>
    <m/>
    <m/>
    <m/>
    <s v="Ca$h "/>
    <s v="English"/>
    <s v="USA"/>
    <n v="7000000"/>
    <x v="25"/>
  </r>
  <r>
    <x v="1244"/>
    <n v="118"/>
    <n v="84244877"/>
    <s v="Comedy"/>
    <s v="Drama"/>
    <s v="Romance"/>
    <m/>
    <m/>
    <m/>
    <m/>
    <m/>
    <s v="Crazy, Stupid, Love. "/>
    <s v="English"/>
    <s v="USA"/>
    <n v="50000000"/>
    <x v="18"/>
  </r>
  <r>
    <x v="1755"/>
    <n v="118"/>
    <n v="56398162"/>
    <s v="Comedy"/>
    <s v="Drama"/>
    <s v="Music"/>
    <s v="Romance"/>
    <m/>
    <m/>
    <m/>
    <m/>
    <s v="Drumline "/>
    <s v="English"/>
    <s v="USA"/>
    <n v="20000000"/>
    <x v="50"/>
  </r>
  <r>
    <x v="1531"/>
    <n v="118"/>
    <n v="62877175"/>
    <s v="Comedy"/>
    <s v="Drama"/>
    <s v="Romance"/>
    <m/>
    <m/>
    <m/>
    <m/>
    <m/>
    <s v="Forgetting Sarah Marshall "/>
    <s v="English"/>
    <s v="USA"/>
    <n v="30000000"/>
    <x v="5"/>
  </r>
  <r>
    <x v="634"/>
    <n v="118"/>
    <n v="177575142"/>
    <s v="Comedy"/>
    <s v="Romance"/>
    <m/>
    <m/>
    <m/>
    <m/>
    <m/>
    <m/>
    <s v="Hitch "/>
    <s v="English"/>
    <s v="USA"/>
    <n v="70000000"/>
    <x v="10"/>
  </r>
  <r>
    <x v="1820"/>
    <n v="118"/>
    <n v="30920167"/>
    <s v="Comedy"/>
    <s v="Music"/>
    <m/>
    <m/>
    <m/>
    <m/>
    <m/>
    <m/>
    <s v="Joyful Noise "/>
    <s v="English"/>
    <s v="USA"/>
    <n v="25000000"/>
    <x v="50"/>
  </r>
  <r>
    <x v="1407"/>
    <n v="118"/>
    <n v="146072"/>
    <s v="Comedy"/>
    <s v="Family"/>
    <s v="Fantasy"/>
    <s v="Sci-Fi"/>
    <m/>
    <m/>
    <m/>
    <m/>
    <s v="Les couloirs du temps: Les visiteurs II "/>
    <s v="French"/>
    <s v="France"/>
    <n v="140000000"/>
    <x v="25"/>
  </r>
  <r>
    <x v="246"/>
    <n v="118"/>
    <n v="33828318"/>
    <s v="Comedy"/>
    <m/>
    <m/>
    <m/>
    <m/>
    <m/>
    <m/>
    <m/>
    <s v="Stuck on You "/>
    <s v="English"/>
    <s v="USA"/>
    <n v="55000000"/>
    <x v="27"/>
  </r>
  <r>
    <x v="1688"/>
    <n v="113"/>
    <m/>
    <s v="Drama"/>
    <m/>
    <m/>
    <m/>
    <m/>
    <m/>
    <m/>
    <m/>
    <s v="Midnight Cowboy "/>
    <s v="English"/>
    <s v="USA"/>
    <n v="3600000"/>
    <x v="13"/>
  </r>
  <r>
    <x v="680"/>
    <n v="118"/>
    <n v="37035845"/>
    <s v="Comedy"/>
    <s v="Fantasy"/>
    <m/>
    <m/>
    <m/>
    <m/>
    <m/>
    <m/>
    <s v="The Change-Up "/>
    <s v="English"/>
    <s v="USA"/>
    <n v="52000000"/>
    <x v="55"/>
  </r>
  <r>
    <x v="849"/>
    <n v="118"/>
    <n v="1089445"/>
    <s v="Comedy"/>
    <s v="Drama"/>
    <s v="Family"/>
    <s v="Sport"/>
    <m/>
    <m/>
    <m/>
    <m/>
    <s v="The Perfect Game "/>
    <s v="English"/>
    <s v="Canada"/>
    <n v="12500000"/>
    <x v="14"/>
  </r>
  <r>
    <x v="1857"/>
    <n v="113"/>
    <n v="12796277"/>
    <s v="Drama"/>
    <s v="Romance"/>
    <m/>
    <m/>
    <m/>
    <m/>
    <m/>
    <m/>
    <s v="Rachel Getting Married "/>
    <s v="English"/>
    <s v="USA"/>
    <m/>
    <x v="6"/>
  </r>
  <r>
    <x v="1667"/>
    <n v="118"/>
    <n v="44737059"/>
    <s v="Comedy"/>
    <s v="Sport"/>
    <m/>
    <m/>
    <m/>
    <m/>
    <m/>
    <m/>
    <s v="The Replacements "/>
    <s v="English"/>
    <s v="USA"/>
    <n v="50000000"/>
    <x v="26"/>
  </r>
  <r>
    <x v="1858"/>
    <n v="118"/>
    <n v="18761993"/>
    <s v="Comedy"/>
    <s v="Drama"/>
    <m/>
    <m/>
    <m/>
    <m/>
    <m/>
    <m/>
    <s v="The Upside of Anger "/>
    <s v="English"/>
    <s v="USA"/>
    <n v="9000000"/>
    <x v="24"/>
  </r>
  <r>
    <x v="1859"/>
    <n v="113"/>
    <m/>
    <s v="Western"/>
    <m/>
    <m/>
    <m/>
    <m/>
    <m/>
    <m/>
    <m/>
    <s v="Shalako "/>
    <s v="English"/>
    <s v="UK"/>
    <n v="1455000"/>
    <x v="41"/>
  </r>
  <r>
    <x v="506"/>
    <n v="118"/>
    <n v="150368971"/>
    <s v="Comedy"/>
    <s v="Crime"/>
    <m/>
    <m/>
    <m/>
    <m/>
    <m/>
    <m/>
    <s v="We're the Millers "/>
    <s v="English"/>
    <s v="USA"/>
    <n v="37000000"/>
    <x v="14"/>
  </r>
  <r>
    <x v="1860"/>
    <n v="113"/>
    <m/>
    <s v="Horror"/>
    <s v="Thriller"/>
    <m/>
    <m/>
    <m/>
    <m/>
    <m/>
    <m/>
    <s v="Sublime "/>
    <s v="English"/>
    <s v="USA"/>
    <n v="1800000"/>
    <x v="35"/>
  </r>
  <r>
    <x v="1182"/>
    <n v="119"/>
    <n v="42335698"/>
    <s v="Comedy"/>
    <s v="Drama"/>
    <s v="Romance"/>
    <m/>
    <m/>
    <m/>
    <m/>
    <m/>
    <s v="Birdman or (The Unexpected Virtue of Ignorance) "/>
    <s v="English"/>
    <s v="USA"/>
    <n v="18000000"/>
    <x v="2"/>
  </r>
  <r>
    <x v="491"/>
    <n v="113"/>
    <m/>
    <s v="Drama"/>
    <s v="Mystery"/>
    <s v="Thriller"/>
    <m/>
    <m/>
    <m/>
    <m/>
    <m/>
    <s v="The Conversation "/>
    <s v="English"/>
    <s v="USA"/>
    <n v="1600000"/>
    <x v="13"/>
  </r>
  <r>
    <x v="526"/>
    <n v="119"/>
    <n v="4992159"/>
    <s v="Comedy"/>
    <s v="Horror"/>
    <s v="Thriller"/>
    <m/>
    <m/>
    <m/>
    <m/>
    <m/>
    <s v="Club Dread "/>
    <s v="English"/>
    <s v="USA"/>
    <n v="8550000"/>
    <x v="39"/>
  </r>
  <r>
    <x v="199"/>
    <n v="119"/>
    <n v="8888143"/>
    <s v="Comedy"/>
    <s v="Drama"/>
    <s v="Sport"/>
    <m/>
    <m/>
    <m/>
    <m/>
    <m/>
    <s v="Mystery, Alaska "/>
    <s v="English"/>
    <s v="Canada"/>
    <n v="28000000"/>
    <x v="6"/>
  </r>
  <r>
    <x v="1827"/>
    <n v="119"/>
    <n v="37486138"/>
    <s v="Comedy"/>
    <s v="Drama"/>
    <s v="Romance"/>
    <m/>
    <m/>
    <m/>
    <m/>
    <m/>
    <s v="Raising Helen "/>
    <s v="English"/>
    <s v="USA"/>
    <n v="50000000"/>
    <x v="25"/>
  </r>
  <r>
    <x v="1128"/>
    <n v="119"/>
    <n v="121463226"/>
    <s v="Comedy"/>
    <m/>
    <m/>
    <m/>
    <m/>
    <m/>
    <m/>
    <m/>
    <s v="Superbad "/>
    <s v="English"/>
    <s v="USA"/>
    <n v="20000000"/>
    <x v="16"/>
  </r>
  <r>
    <x v="1259"/>
    <n v="119"/>
    <n v="39008741"/>
    <s v="Comedy"/>
    <s v="Drama"/>
    <s v="Family"/>
    <s v="Romance"/>
    <m/>
    <m/>
    <m/>
    <m/>
    <s v="The Sisterhood of the Traveling Pants "/>
    <s v="English"/>
    <s v="USA"/>
    <n v="25000000"/>
    <x v="10"/>
  </r>
  <r>
    <x v="1477"/>
    <n v="113"/>
    <m/>
    <s v="Drama"/>
    <s v="Western"/>
    <m/>
    <m/>
    <m/>
    <m/>
    <m/>
    <m/>
    <s v="The Man Who Shot Liberty Valance "/>
    <s v="English"/>
    <s v="USA"/>
    <n v="3200000"/>
    <x v="11"/>
  </r>
  <r>
    <x v="1314"/>
    <n v="119"/>
    <n v="115731542"/>
    <s v="Comedy"/>
    <s v="Drama"/>
    <s v="Romance"/>
    <m/>
    <m/>
    <m/>
    <m/>
    <m/>
    <s v="You've Got Mail "/>
    <s v="English"/>
    <s v="USA"/>
    <n v="65000000"/>
    <x v="26"/>
  </r>
  <r>
    <x v="1453"/>
    <n v="120"/>
    <n v="134455175"/>
    <s v="Comedy"/>
    <s v="Crime"/>
    <m/>
    <m/>
    <m/>
    <m/>
    <m/>
    <m/>
    <s v="Identity Thief "/>
    <s v="English"/>
    <s v="USA"/>
    <n v="35000000"/>
    <x v="50"/>
  </r>
  <r>
    <x v="1861"/>
    <n v="120"/>
    <n v="112703470"/>
    <s v="Comedy"/>
    <s v="Drama"/>
    <s v="Romance"/>
    <m/>
    <m/>
    <m/>
    <m/>
    <m/>
    <s v="It's Complicated "/>
    <s v="English"/>
    <s v="USA"/>
    <n v="85000000"/>
    <x v="10"/>
  </r>
  <r>
    <x v="677"/>
    <n v="120"/>
    <n v="3650677"/>
    <s v="Comedy"/>
    <s v="Crime"/>
    <m/>
    <m/>
    <m/>
    <m/>
    <m/>
    <m/>
    <s v="Lock, Stock and Two Smoking Barrels "/>
    <s v="English"/>
    <s v="UK"/>
    <n v="960000"/>
    <x v="7"/>
  </r>
  <r>
    <x v="1862"/>
    <n v="113"/>
    <m/>
    <s v="Comedy"/>
    <s v="Crime"/>
    <s v="Mystery"/>
    <m/>
    <m/>
    <m/>
    <m/>
    <m/>
    <s v="The Return of the Pink Panther "/>
    <s v="English"/>
    <s v="UK"/>
    <n v="5000000"/>
    <x v="23"/>
  </r>
  <r>
    <x v="708"/>
    <n v="120"/>
    <n v="634277"/>
    <s v="Comedy"/>
    <s v="History"/>
    <m/>
    <m/>
    <m/>
    <m/>
    <m/>
    <m/>
    <s v="Molière "/>
    <s v="French"/>
    <s v="France"/>
    <n v="16000000"/>
    <x v="9"/>
  </r>
  <r>
    <x v="321"/>
    <n v="120"/>
    <n v="52929168"/>
    <s v="Comedy"/>
    <s v="Crime"/>
    <m/>
    <m/>
    <m/>
    <m/>
    <m/>
    <m/>
    <s v="My Cousin Vinny "/>
    <s v="English"/>
    <s v="USA"/>
    <n v="11000000"/>
    <x v="20"/>
  </r>
  <r>
    <x v="1863"/>
    <n v="120"/>
    <n v="4857376"/>
    <s v="Comedy"/>
    <s v="Drama"/>
    <s v="Romance"/>
    <m/>
    <m/>
    <m/>
    <m/>
    <m/>
    <s v="Paris, je t'aime "/>
    <s v="French"/>
    <s v="France"/>
    <n v="13000000"/>
    <x v="9"/>
  </r>
  <r>
    <x v="1364"/>
    <n v="120"/>
    <n v="25000000"/>
    <s v="Comedy"/>
    <s v="Music"/>
    <s v="Romance"/>
    <m/>
    <m/>
    <m/>
    <m/>
    <m/>
    <s v="Some Like It Hot "/>
    <s v="English"/>
    <s v="USA"/>
    <n v="2883848"/>
    <x v="0"/>
  </r>
  <r>
    <x v="1864"/>
    <n v="120"/>
    <n v="16284360"/>
    <s v="Comedy"/>
    <s v="Drama"/>
    <m/>
    <m/>
    <m/>
    <m/>
    <m/>
    <m/>
    <s v="Swing Vote "/>
    <s v="English"/>
    <s v="USA"/>
    <n v="21000000"/>
    <x v="12"/>
  </r>
  <r>
    <x v="744"/>
    <n v="120"/>
    <n v="7443007"/>
    <s v="Comedy"/>
    <s v="Drama"/>
    <s v="Music"/>
    <m/>
    <m/>
    <m/>
    <m/>
    <m/>
    <s v="Taking Woodstock "/>
    <s v="English"/>
    <s v="USA"/>
    <n v="30000000"/>
    <x v="6"/>
  </r>
  <r>
    <x v="67"/>
    <n v="120"/>
    <n v="34074895"/>
    <s v="Comedy"/>
    <s v="Drama"/>
    <m/>
    <m/>
    <m/>
    <m/>
    <m/>
    <m/>
    <s v="The Best Man "/>
    <s v="English"/>
    <s v="USA"/>
    <n v="9000000"/>
    <x v="6"/>
  </r>
  <r>
    <x v="1575"/>
    <n v="120"/>
    <n v="18317151"/>
    <s v="Comedy"/>
    <s v="Music"/>
    <m/>
    <m/>
    <m/>
    <m/>
    <m/>
    <m/>
    <s v="Walk Hard: The Dewey Cox Story "/>
    <s v="English"/>
    <s v="USA"/>
    <n v="35000000"/>
    <x v="6"/>
  </r>
  <r>
    <x v="1865"/>
    <n v="120"/>
    <n v="33771174"/>
    <s v="Comedy"/>
    <s v="Drama"/>
    <s v="Romance"/>
    <m/>
    <m/>
    <m/>
    <m/>
    <m/>
    <s v="Where the Heart Is "/>
    <s v="English"/>
    <s v="USA"/>
    <n v="15000000"/>
    <x v="4"/>
  </r>
  <r>
    <x v="634"/>
    <n v="121"/>
    <n v="65703412"/>
    <s v="Comedy"/>
    <s v="Drama"/>
    <s v="Romance"/>
    <m/>
    <m/>
    <m/>
    <m/>
    <m/>
    <s v="Ever After: A Cinderella Story "/>
    <s v="English"/>
    <s v="USA"/>
    <n v="26000000"/>
    <x v="14"/>
  </r>
  <r>
    <x v="467"/>
    <n v="121"/>
    <n v="5660084"/>
    <s v="Comedy"/>
    <s v="Crime"/>
    <s v="Romance"/>
    <m/>
    <m/>
    <m/>
    <m/>
    <m/>
    <s v="Gigli "/>
    <s v="English"/>
    <s v="USA"/>
    <n v="54000000"/>
    <x v="69"/>
  </r>
  <r>
    <x v="1866"/>
    <n v="121"/>
    <n v="30212620"/>
    <s v="Comedy"/>
    <s v="Drama"/>
    <s v="Romance"/>
    <m/>
    <m/>
    <m/>
    <m/>
    <m/>
    <s v="How Do You Know "/>
    <s v="English"/>
    <s v="USA"/>
    <n v="120000000"/>
    <x v="35"/>
  </r>
  <r>
    <x v="904"/>
    <n v="121"/>
    <n v="14545844"/>
    <s v="Comedy"/>
    <s v="Drama"/>
    <s v="Musical"/>
    <m/>
    <m/>
    <m/>
    <m/>
    <m/>
    <s v="School Daze "/>
    <s v="English"/>
    <s v="USA"/>
    <n v="6500000"/>
    <x v="27"/>
  </r>
  <r>
    <x v="1861"/>
    <n v="121"/>
    <n v="75274748"/>
    <s v="Comedy"/>
    <s v="Drama"/>
    <m/>
    <m/>
    <m/>
    <m/>
    <m/>
    <m/>
    <s v="The Intern "/>
    <s v="English"/>
    <s v="USA"/>
    <n v="35000000"/>
    <x v="5"/>
  </r>
  <r>
    <x v="622"/>
    <n v="114"/>
    <m/>
    <s v="Mystery"/>
    <s v="Thriller"/>
    <m/>
    <m/>
    <m/>
    <m/>
    <m/>
    <m/>
    <s v="Body Double "/>
    <s v="English"/>
    <s v="USA"/>
    <n v="10000000"/>
    <x v="4"/>
  </r>
  <r>
    <x v="1464"/>
    <n v="121"/>
    <n v="60072596"/>
    <s v="Comedy"/>
    <s v="Drama"/>
    <s v="Romance"/>
    <m/>
    <m/>
    <m/>
    <m/>
    <m/>
    <s v="Why Did I Get Married Too? "/>
    <s v="English"/>
    <s v="USA"/>
    <n v="20000000"/>
    <x v="45"/>
  </r>
  <r>
    <x v="477"/>
    <n v="122"/>
    <n v="33201661"/>
    <s v="Comedy"/>
    <s v="Romance"/>
    <m/>
    <m/>
    <m/>
    <m/>
    <m/>
    <m/>
    <s v="Amélie "/>
    <s v="French"/>
    <s v="France"/>
    <n v="77000000"/>
    <x v="15"/>
  </r>
  <r>
    <x v="1263"/>
    <n v="122"/>
    <n v="6601079"/>
    <s v="Comedy"/>
    <s v="Drama"/>
    <s v="Musical"/>
    <s v="Romance"/>
    <m/>
    <m/>
    <m/>
    <m/>
    <s v="Bride &amp; Prejudice "/>
    <s v="English"/>
    <s v="UK"/>
    <n v="7000000"/>
    <x v="3"/>
  </r>
  <r>
    <x v="762"/>
    <n v="122"/>
    <n v="22362500"/>
    <s v="Comedy"/>
    <s v="Drama"/>
    <m/>
    <m/>
    <m/>
    <m/>
    <m/>
    <m/>
    <s v="Edtv "/>
    <s v="English"/>
    <s v="USA"/>
    <n v="55000000"/>
    <x v="12"/>
  </r>
  <r>
    <x v="1867"/>
    <n v="122"/>
    <n v="6754898"/>
    <s v="Comedy"/>
    <s v="Drama"/>
    <m/>
    <m/>
    <m/>
    <m/>
    <m/>
    <m/>
    <s v="Running with Scissors "/>
    <s v="English"/>
    <s v="USA"/>
    <n v="12000000"/>
    <x v="3"/>
  </r>
  <r>
    <x v="199"/>
    <n v="114"/>
    <n v="72980108"/>
    <s v="Comedy"/>
    <m/>
    <m/>
    <m/>
    <m/>
    <m/>
    <m/>
    <m/>
    <s v="Dinner for Schmucks "/>
    <s v="English"/>
    <s v="USA"/>
    <m/>
    <x v="19"/>
  </r>
  <r>
    <x v="683"/>
    <n v="122"/>
    <n v="132088910"/>
    <s v="Comedy"/>
    <s v="Drama"/>
    <s v="Romance"/>
    <m/>
    <m/>
    <m/>
    <m/>
    <m/>
    <s v="Silver Linings Playbook "/>
    <s v="English"/>
    <s v="USA"/>
    <n v="21000000"/>
    <x v="2"/>
  </r>
  <r>
    <x v="803"/>
    <n v="122"/>
    <n v="54235441"/>
    <s v="Comedy"/>
    <s v="Drama"/>
    <m/>
    <m/>
    <m/>
    <m/>
    <m/>
    <m/>
    <s v="The Hundred-Foot Journey "/>
    <s v="English"/>
    <s v="USA"/>
    <n v="22000000"/>
    <x v="9"/>
  </r>
  <r>
    <x v="1868"/>
    <n v="122"/>
    <n v="41252428"/>
    <s v="Comedy"/>
    <s v="Drama"/>
    <s v="Romance"/>
    <m/>
    <m/>
    <m/>
    <m/>
    <m/>
    <s v="The Mirror Has Two Faces "/>
    <s v="English"/>
    <s v="USA"/>
    <n v="42000000"/>
    <x v="26"/>
  </r>
  <r>
    <x v="1869"/>
    <n v="122"/>
    <n v="33071558"/>
    <s v="Comedy"/>
    <s v="Drama"/>
    <m/>
    <m/>
    <m/>
    <m/>
    <m/>
    <m/>
    <s v="The Second Best Exotic Marigold Hotel "/>
    <s v="English"/>
    <s v="UK"/>
    <n v="10000000"/>
    <x v="10"/>
  </r>
  <r>
    <x v="1531"/>
    <n v="114"/>
    <n v="60923325"/>
    <s v="Comedy"/>
    <s v="Music"/>
    <m/>
    <m/>
    <m/>
    <m/>
    <m/>
    <m/>
    <s v="Get Him to the Greek "/>
    <s v="English"/>
    <s v="USA"/>
    <m/>
    <x v="55"/>
  </r>
  <r>
    <x v="892"/>
    <n v="114"/>
    <m/>
    <s v="Western"/>
    <m/>
    <m/>
    <m/>
    <m/>
    <m/>
    <m/>
    <m/>
    <s v="Hang 'Em High "/>
    <s v="English"/>
    <s v="USA"/>
    <n v="1800000"/>
    <x v="14"/>
  </r>
  <r>
    <x v="162"/>
    <n v="122"/>
    <n v="91547205"/>
    <s v="Comedy"/>
    <s v="Romance"/>
    <m/>
    <m/>
    <m/>
    <m/>
    <m/>
    <m/>
    <s v="Think Like a Man "/>
    <s v="English"/>
    <s v="USA"/>
    <n v="12000000"/>
    <x v="10"/>
  </r>
  <r>
    <x v="1133"/>
    <n v="123"/>
    <n v="41523271"/>
    <s v="Comedy"/>
    <s v="Crime"/>
    <s v="Drama"/>
    <s v="Romance"/>
    <m/>
    <m/>
    <m/>
    <m/>
    <s v="Bandits "/>
    <s v="English"/>
    <s v="USA"/>
    <n v="80000000"/>
    <x v="10"/>
  </r>
  <r>
    <x v="1870"/>
    <n v="114"/>
    <m/>
    <s v="Thriller"/>
    <m/>
    <m/>
    <m/>
    <m/>
    <m/>
    <m/>
    <m/>
    <s v="I Come with the Rain "/>
    <s v="English"/>
    <s v="France"/>
    <n v="18000000"/>
    <x v="41"/>
  </r>
  <r>
    <x v="1177"/>
    <n v="123"/>
    <n v="26838389"/>
    <s v="Comedy"/>
    <s v="Drama"/>
    <s v="Romance"/>
    <m/>
    <m/>
    <m/>
    <m/>
    <m/>
    <s v="Elizabethtown "/>
    <s v="English"/>
    <s v="USA"/>
    <n v="57000000"/>
    <x v="55"/>
  </r>
  <r>
    <x v="1871"/>
    <n v="123"/>
    <n v="22452209"/>
    <s v="Comedy"/>
    <s v="Drama"/>
    <s v="Musical"/>
    <s v="Romance"/>
    <m/>
    <m/>
    <m/>
    <m/>
    <s v="Fame "/>
    <s v="English"/>
    <s v="USA"/>
    <n v="18000000"/>
    <x v="65"/>
  </r>
  <r>
    <x v="1872"/>
    <n v="123"/>
    <n v="40334024"/>
    <s v="Comedy"/>
    <s v="Crime"/>
    <s v="Romance"/>
    <m/>
    <m/>
    <m/>
    <m/>
    <m/>
    <s v="Heartbreakers "/>
    <s v="English"/>
    <s v="USA"/>
    <n v="35000000"/>
    <x v="3"/>
  </r>
  <r>
    <x v="715"/>
    <n v="123"/>
    <n v="47095453"/>
    <s v="Comedy"/>
    <s v="Fantasy"/>
    <s v="Romance"/>
    <m/>
    <m/>
    <m/>
    <m/>
    <m/>
    <s v="Kate &amp; Leopold "/>
    <s v="English"/>
    <s v="USA"/>
    <n v="48000000"/>
    <x v="55"/>
  </r>
  <r>
    <x v="469"/>
    <n v="123"/>
    <n v="2122561"/>
    <s v="Comedy"/>
    <s v="Romance"/>
    <m/>
    <m/>
    <m/>
    <m/>
    <m/>
    <m/>
    <s v="Mallrats "/>
    <s v="English"/>
    <s v="USA"/>
    <n v="6000000"/>
    <x v="5"/>
  </r>
  <r>
    <x v="1869"/>
    <n v="123"/>
    <n v="100241322"/>
    <s v="Comedy"/>
    <s v="Drama"/>
    <s v="Romance"/>
    <m/>
    <m/>
    <m/>
    <m/>
    <m/>
    <s v="Shakespeare in Love "/>
    <s v="English"/>
    <s v="USA"/>
    <n v="25000000"/>
    <x v="5"/>
  </r>
  <r>
    <x v="67"/>
    <n v="123"/>
    <n v="70492685"/>
    <s v="Comedy"/>
    <s v="Drama"/>
    <m/>
    <m/>
    <m/>
    <m/>
    <m/>
    <m/>
    <s v="The Best Man Holiday "/>
    <s v="English"/>
    <s v="USA"/>
    <n v="17000000"/>
    <x v="6"/>
  </r>
  <r>
    <x v="1006"/>
    <n v="114"/>
    <n v="50000"/>
    <s v="Action"/>
    <s v="Adventure"/>
    <s v="Comedy"/>
    <s v="Romance"/>
    <m/>
    <m/>
    <m/>
    <m/>
    <s v="My Lucky Star "/>
    <s v="Chinese"/>
    <s v="China"/>
    <m/>
    <x v="52"/>
  </r>
  <r>
    <x v="1766"/>
    <n v="124"/>
    <n v="37672350"/>
    <s v="Comedy"/>
    <s v="Drama"/>
    <s v="Romance"/>
    <m/>
    <m/>
    <m/>
    <m/>
    <m/>
    <s v="How Stella Got Her Groove Back "/>
    <s v="English"/>
    <s v="USA"/>
    <n v="20000000"/>
    <x v="41"/>
  </r>
  <r>
    <x v="174"/>
    <n v="124"/>
    <n v="10763469"/>
    <s v="Comedy"/>
    <s v="Drama"/>
    <s v="Romance"/>
    <m/>
    <m/>
    <m/>
    <m/>
    <m/>
    <s v="New York Stories "/>
    <s v="English"/>
    <s v="USA"/>
    <n v="15000000"/>
    <x v="55"/>
  </r>
  <r>
    <x v="1731"/>
    <n v="114"/>
    <m/>
    <s v="Drama"/>
    <s v="History"/>
    <s v="Romance"/>
    <s v="War"/>
    <m/>
    <m/>
    <m/>
    <m/>
    <s v="Passchendaele "/>
    <s v="English"/>
    <s v="Canada"/>
    <n v="20000000"/>
    <x v="26"/>
  </r>
  <r>
    <x v="1789"/>
    <n v="124"/>
    <n v="116006080"/>
    <s v="Comedy"/>
    <s v="Drama"/>
    <s v="Romance"/>
    <m/>
    <m/>
    <m/>
    <m/>
    <m/>
    <s v="Notting Hill "/>
    <s v="English"/>
    <s v="UK"/>
    <n v="42000000"/>
    <x v="14"/>
  </r>
  <r>
    <x v="704"/>
    <n v="124"/>
    <n v="8427204"/>
    <s v="Comedy"/>
    <s v="Drama"/>
    <s v="Sport"/>
    <m/>
    <m/>
    <m/>
    <m/>
    <m/>
    <s v="Play It to the Bone "/>
    <s v="English"/>
    <s v="USA"/>
    <n v="24000000"/>
    <x v="53"/>
  </r>
  <r>
    <x v="687"/>
    <n v="114"/>
    <m/>
    <s v="Action"/>
    <s v="Drama"/>
    <s v="War"/>
    <m/>
    <m/>
    <m/>
    <m/>
    <m/>
    <s v="Red Dawn "/>
    <s v="English"/>
    <s v="USA"/>
    <n v="16900000"/>
    <x v="55"/>
  </r>
  <r>
    <x v="1873"/>
    <n v="114"/>
    <m/>
    <s v="Drama"/>
    <s v="Horror"/>
    <s v="Mystery"/>
    <s v="Thriller"/>
    <m/>
    <m/>
    <m/>
    <m/>
    <s v="Red Lights "/>
    <s v="English"/>
    <s v="Spain"/>
    <n v="14000000"/>
    <x v="3"/>
  </r>
  <r>
    <x v="706"/>
    <n v="124"/>
    <n v="8406264"/>
    <s v="Comedy"/>
    <s v="Drama"/>
    <s v="Romance"/>
    <m/>
    <m/>
    <m/>
    <m/>
    <m/>
    <s v="Pushing Tin "/>
    <s v="English"/>
    <s v="USA"/>
    <n v="38000000"/>
    <x v="25"/>
  </r>
  <r>
    <x v="496"/>
    <n v="124"/>
    <n v="91030827"/>
    <s v="Comedy"/>
    <s v="Drama"/>
    <m/>
    <m/>
    <m/>
    <m/>
    <m/>
    <m/>
    <s v="Stepmom "/>
    <s v="English"/>
    <s v="USA"/>
    <n v="50000000"/>
    <x v="6"/>
  </r>
  <r>
    <x v="1874"/>
    <n v="124"/>
    <n v="3081925"/>
    <s v="Comedy"/>
    <s v="Drama"/>
    <s v="Romance"/>
    <m/>
    <m/>
    <m/>
    <m/>
    <m/>
    <s v="Synecdoche, New York "/>
    <s v="English"/>
    <s v="USA"/>
    <n v="21000000"/>
    <x v="20"/>
  </r>
  <r>
    <x v="1869"/>
    <n v="124"/>
    <n v="46377022"/>
    <s v="Comedy"/>
    <s v="Drama"/>
    <m/>
    <m/>
    <m/>
    <m/>
    <m/>
    <m/>
    <s v="The Best Exotic Marigold Hotel "/>
    <s v="English"/>
    <s v="UK"/>
    <n v="10000000"/>
    <x v="9"/>
  </r>
  <r>
    <x v="1140"/>
    <n v="125"/>
    <n v="65010106"/>
    <s v="Comedy"/>
    <s v="Drama"/>
    <m/>
    <m/>
    <m/>
    <m/>
    <m/>
    <m/>
    <s v="About Schmidt "/>
    <s v="English"/>
    <s v="USA"/>
    <n v="30000000"/>
    <x v="5"/>
  </r>
  <r>
    <x v="862"/>
    <n v="125"/>
    <n v="40559930"/>
    <s v="Comedy"/>
    <s v="Crime"/>
    <s v="Romance"/>
    <s v="Thriller"/>
    <m/>
    <m/>
    <m/>
    <m/>
    <s v="Duplicity "/>
    <s v="English"/>
    <s v="USA"/>
    <n v="60000000"/>
    <x v="3"/>
  </r>
  <r>
    <x v="496"/>
    <n v="125"/>
    <n v="219200000"/>
    <s v="Comedy"/>
    <s v="Drama"/>
    <s v="Family"/>
    <s v="Romance"/>
    <m/>
    <m/>
    <m/>
    <m/>
    <s v="Mrs. Doubtfire "/>
    <s v="English"/>
    <s v="USA"/>
    <n v="25000000"/>
    <x v="24"/>
  </r>
  <r>
    <x v="1827"/>
    <n v="125"/>
    <n v="178406268"/>
    <s v="Comedy"/>
    <s v="Romance"/>
    <m/>
    <m/>
    <m/>
    <m/>
    <m/>
    <m/>
    <s v="Pretty Woman "/>
    <s v="English"/>
    <s v="USA"/>
    <n v="14000000"/>
    <x v="24"/>
  </r>
  <r>
    <x v="1291"/>
    <n v="125"/>
    <n v="223878"/>
    <s v="Comedy"/>
    <s v="Drama"/>
    <s v="Romance"/>
    <m/>
    <m/>
    <m/>
    <m/>
    <m/>
    <s v="Remember Me, My Love "/>
    <s v="Italian"/>
    <s v="Italy"/>
    <n v="5000000"/>
    <x v="26"/>
  </r>
  <r>
    <x v="1835"/>
    <n v="125"/>
    <n v="81257500"/>
    <s v="Comedy"/>
    <m/>
    <m/>
    <m/>
    <m/>
    <m/>
    <m/>
    <m/>
    <s v="Ted 2 "/>
    <s v="English"/>
    <s v="USA"/>
    <n v="68000000"/>
    <x v="55"/>
  </r>
  <r>
    <x v="140"/>
    <n v="125"/>
    <n v="75764085"/>
    <s v="Comedy"/>
    <s v="Drama"/>
    <s v="Fantasy"/>
    <s v="Romance"/>
    <m/>
    <m/>
    <m/>
    <m/>
    <s v="The Family Man "/>
    <s v="English"/>
    <s v="USA"/>
    <n v="60000000"/>
    <x v="6"/>
  </r>
  <r>
    <x v="1875"/>
    <n v="114"/>
    <m/>
    <s v="Drama"/>
    <m/>
    <m/>
    <m/>
    <m/>
    <m/>
    <m/>
    <m/>
    <s v="The Big Swap "/>
    <s v="English"/>
    <s v="UK"/>
    <m/>
    <x v="39"/>
  </r>
  <r>
    <x v="543"/>
    <n v="125"/>
    <n v="44665963"/>
    <s v="Comedy"/>
    <m/>
    <m/>
    <m/>
    <m/>
    <m/>
    <m/>
    <m/>
    <s v="The Internship "/>
    <s v="English"/>
    <s v="USA"/>
    <n v="58000000"/>
    <x v="46"/>
  </r>
  <r>
    <x v="1827"/>
    <n v="125"/>
    <n v="110476776"/>
    <s v="Comedy"/>
    <s v="Romance"/>
    <m/>
    <m/>
    <m/>
    <m/>
    <m/>
    <m/>
    <s v="Valentine's Day "/>
    <s v="English"/>
    <s v="USA"/>
    <n v="52000000"/>
    <x v="50"/>
  </r>
  <r>
    <x v="1861"/>
    <n v="127"/>
    <n v="182805123"/>
    <s v="Comedy"/>
    <s v="Fantasy"/>
    <s v="Romance"/>
    <m/>
    <m/>
    <m/>
    <m/>
    <m/>
    <s v="What Women Want "/>
    <s v="English"/>
    <s v="USA"/>
    <n v="70000000"/>
    <x v="55"/>
  </r>
  <r>
    <x v="1342"/>
    <n v="128"/>
    <n v="107458785"/>
    <s v="Comedy"/>
    <s v="Drama"/>
    <s v="Sport"/>
    <m/>
    <m/>
    <m/>
    <m/>
    <m/>
    <s v="A League of Their Own "/>
    <s v="English"/>
    <s v="USA"/>
    <n v="40000000"/>
    <x v="5"/>
  </r>
  <r>
    <x v="869"/>
    <n v="128"/>
    <n v="95860116"/>
    <s v="Comedy"/>
    <s v="Drama"/>
    <m/>
    <m/>
    <m/>
    <m/>
    <m/>
    <m/>
    <s v="Dead Poets Society "/>
    <s v="English"/>
    <s v="USA"/>
    <n v="16400000"/>
    <x v="58"/>
  </r>
  <r>
    <x v="1876"/>
    <n v="114"/>
    <n v="4829497"/>
    <s v="Drama"/>
    <s v="Romance"/>
    <m/>
    <m/>
    <m/>
    <m/>
    <m/>
    <m/>
    <s v="The Libertine "/>
    <s v="English"/>
    <s v="UK"/>
    <m/>
    <x v="55"/>
  </r>
  <r>
    <x v="1877"/>
    <n v="128"/>
    <n v="37036404"/>
    <s v="Comedy"/>
    <s v="Drama"/>
    <s v="Romance"/>
    <m/>
    <m/>
    <m/>
    <m/>
    <m/>
    <s v="Keeping the Faith "/>
    <s v="English"/>
    <s v="USA"/>
    <n v="30000000"/>
    <x v="55"/>
  </r>
  <r>
    <x v="1342"/>
    <n v="128"/>
    <n v="24332324"/>
    <s v="Comedy"/>
    <s v="Drama"/>
    <m/>
    <m/>
    <m/>
    <m/>
    <m/>
    <m/>
    <s v="Renaissance Man "/>
    <s v="English"/>
    <s v="USA"/>
    <n v="40000000"/>
    <x v="12"/>
  </r>
  <r>
    <x v="1861"/>
    <n v="128"/>
    <n v="124590960"/>
    <s v="Comedy"/>
    <s v="Drama"/>
    <s v="Romance"/>
    <m/>
    <m/>
    <m/>
    <m/>
    <m/>
    <s v="Something's Gotta Give "/>
    <s v="English"/>
    <s v="USA"/>
    <n v="80000000"/>
    <x v="6"/>
  </r>
  <r>
    <x v="525"/>
    <n v="128"/>
    <n v="77032279"/>
    <s v="Comedy"/>
    <s v="Drama"/>
    <m/>
    <m/>
    <m/>
    <m/>
    <m/>
    <m/>
    <s v="The Terminal "/>
    <s v="English"/>
    <s v="USA"/>
    <n v="60000000"/>
    <x v="9"/>
  </r>
  <r>
    <x v="1517"/>
    <n v="114"/>
    <n v="6610326"/>
    <s v="Comedy"/>
    <s v="Drama"/>
    <m/>
    <m/>
    <m/>
    <m/>
    <m/>
    <m/>
    <s v="The Savages "/>
    <s v="English"/>
    <s v="USA"/>
    <m/>
    <x v="5"/>
  </r>
  <r>
    <x v="1354"/>
    <n v="129"/>
    <n v="3205244"/>
    <s v="Comedy"/>
    <s v="Drama"/>
    <m/>
    <m/>
    <m/>
    <m/>
    <m/>
    <m/>
    <s v="Another Year "/>
    <s v="English"/>
    <s v="UK"/>
    <n v="10000000"/>
    <x v="9"/>
  </r>
  <r>
    <x v="1316"/>
    <n v="114"/>
    <n v="3420871"/>
    <s v="Drama"/>
    <s v="Family"/>
    <s v="Romance"/>
    <m/>
    <m/>
    <m/>
    <m/>
    <m/>
    <s v="The Ultimate Gift "/>
    <s v="English"/>
    <s v="USA"/>
    <m/>
    <x v="18"/>
  </r>
  <r>
    <x v="1259"/>
    <n v="129"/>
    <n v="93952276"/>
    <s v="Comedy"/>
    <s v="Drama"/>
    <s v="Romance"/>
    <m/>
    <m/>
    <m/>
    <m/>
    <m/>
    <s v="He's Just Not That Into You "/>
    <s v="English"/>
    <s v="USA"/>
    <n v="40000000"/>
    <x v="55"/>
  </r>
  <r>
    <x v="1878"/>
    <n v="129"/>
    <n v="59365105"/>
    <s v="Comedy"/>
    <s v="Drama"/>
    <s v="Romance"/>
    <m/>
    <m/>
    <m/>
    <m/>
    <m/>
    <s v="Love Actually "/>
    <s v="English"/>
    <s v="UK"/>
    <n v="45000000"/>
    <x v="28"/>
  </r>
  <r>
    <x v="1163"/>
    <n v="114"/>
    <n v="10230"/>
    <s v="Adventure"/>
    <s v="Crime"/>
    <s v="Drama"/>
    <s v="Mystery"/>
    <s v="Thriller"/>
    <m/>
    <m/>
    <m/>
    <s v="Trash "/>
    <s v="Portuguese"/>
    <s v="UK"/>
    <m/>
    <x v="5"/>
  </r>
  <r>
    <x v="725"/>
    <n v="129"/>
    <n v="49874933"/>
    <s v="Comedy"/>
    <s v="Crime"/>
    <s v="Drama"/>
    <m/>
    <m/>
    <m/>
    <m/>
    <m/>
    <s v="Pain &amp; Gain "/>
    <s v="English"/>
    <s v="USA"/>
    <n v="26000000"/>
    <x v="26"/>
  </r>
  <r>
    <x v="1271"/>
    <n v="129"/>
    <n v="159600000"/>
    <s v="Comedy"/>
    <s v="Crime"/>
    <s v="Drama"/>
    <m/>
    <m/>
    <m/>
    <m/>
    <m/>
    <s v="The Sting "/>
    <s v="English"/>
    <s v="USA"/>
    <n v="5500000"/>
    <x v="0"/>
  </r>
  <r>
    <x v="1879"/>
    <n v="129"/>
    <n v="110008260"/>
    <s v="Comedy"/>
    <s v="Romance"/>
    <m/>
    <m/>
    <m/>
    <m/>
    <m/>
    <m/>
    <s v="Trainwreck "/>
    <s v="English"/>
    <s v="Japan"/>
    <n v="35000000"/>
    <x v="46"/>
  </r>
  <r>
    <x v="1342"/>
    <n v="130"/>
    <n v="114968774"/>
    <s v="Comedy"/>
    <s v="Drama"/>
    <s v="Family"/>
    <s v="Fantasy"/>
    <s v="Romance"/>
    <m/>
    <m/>
    <m/>
    <s v="Big "/>
    <s v="English"/>
    <s v="USA"/>
    <n v="18000000"/>
    <x v="9"/>
  </r>
  <r>
    <x v="703"/>
    <n v="131"/>
    <n v="169076745"/>
    <s v="Comedy"/>
    <s v="Romance"/>
    <m/>
    <m/>
    <m/>
    <m/>
    <m/>
    <m/>
    <s v="Bridesmaids "/>
    <s v="English"/>
    <s v="USA"/>
    <n v="32500000"/>
    <x v="4"/>
  </r>
  <r>
    <x v="1310"/>
    <n v="115"/>
    <n v="20207003"/>
    <s v="Crime"/>
    <s v="Drama"/>
    <s v="Western"/>
    <m/>
    <m/>
    <m/>
    <m/>
    <m/>
    <s v="Appaloosa "/>
    <s v="English"/>
    <s v="USA"/>
    <m/>
    <x v="4"/>
  </r>
  <r>
    <x v="1880"/>
    <n v="115"/>
    <n v="1554566"/>
    <s v="Drama"/>
    <s v="War"/>
    <m/>
    <m/>
    <m/>
    <m/>
    <m/>
    <m/>
    <s v="Ararat "/>
    <s v="English"/>
    <s v="Canada"/>
    <m/>
    <x v="10"/>
  </r>
  <r>
    <x v="1866"/>
    <n v="131"/>
    <n v="42044321"/>
    <s v="Comedy"/>
    <s v="Drama"/>
    <s v="Romance"/>
    <m/>
    <m/>
    <m/>
    <m/>
    <m/>
    <s v="Spanglish "/>
    <s v="English"/>
    <s v="USA"/>
    <n v="80000000"/>
    <x v="26"/>
  </r>
  <r>
    <x v="1881"/>
    <n v="115"/>
    <n v="510092"/>
    <s v="Biography"/>
    <s v="Crime"/>
    <s v="Drama"/>
    <m/>
    <m/>
    <m/>
    <m/>
    <m/>
    <s v="Bully "/>
    <s v="English"/>
    <s v="USA"/>
    <m/>
    <x v="14"/>
  </r>
  <r>
    <x v="1531"/>
    <n v="131"/>
    <n v="28644770"/>
    <s v="Comedy"/>
    <s v="Romance"/>
    <m/>
    <m/>
    <m/>
    <m/>
    <m/>
    <m/>
    <s v="The Five-Year Engagement "/>
    <s v="English"/>
    <s v="USA"/>
    <n v="30000000"/>
    <x v="3"/>
  </r>
  <r>
    <x v="496"/>
    <n v="132"/>
    <n v="58220776"/>
    <s v="Comedy"/>
    <s v="Drama"/>
    <s v="Sci-Fi"/>
    <m/>
    <m/>
    <m/>
    <m/>
    <m/>
    <s v="Bicentennial Man "/>
    <s v="English"/>
    <s v="USA"/>
    <n v="100000000"/>
    <x v="4"/>
  </r>
  <r>
    <x v="1882"/>
    <n v="133"/>
    <n v="9910"/>
    <s v="Comedy"/>
    <s v="Drama"/>
    <s v="Music"/>
    <s v="Romance"/>
    <m/>
    <m/>
    <m/>
    <m/>
    <s v="As It Is in Heaven "/>
    <s v="Swedish"/>
    <s v="Sweden"/>
    <n v="25000000"/>
    <x v="16"/>
  </r>
  <r>
    <x v="1879"/>
    <n v="133"/>
    <n v="148734225"/>
    <s v="Comedy"/>
    <s v="Romance"/>
    <m/>
    <m/>
    <m/>
    <m/>
    <m/>
    <m/>
    <s v="Knocked Up "/>
    <s v="English"/>
    <s v="USA"/>
    <n v="30000000"/>
    <x v="14"/>
  </r>
  <r>
    <x v="1012"/>
    <n v="115"/>
    <m/>
    <s v="Documentary"/>
    <m/>
    <m/>
    <m/>
    <m/>
    <m/>
    <m/>
    <m/>
    <s v="Crop Circles: Quest for Truth "/>
    <s v="English"/>
    <s v="USA"/>
    <n v="750000"/>
    <x v="14"/>
  </r>
  <r>
    <x v="1883"/>
    <n v="133"/>
    <n v="199228"/>
    <s v="Comedy"/>
    <s v="Drama"/>
    <m/>
    <m/>
    <m/>
    <m/>
    <m/>
    <m/>
    <s v="Paa "/>
    <s v="Hindi"/>
    <s v="India"/>
    <n v="150000000"/>
    <x v="5"/>
  </r>
  <r>
    <x v="1879"/>
    <n v="133"/>
    <n v="109243478"/>
    <s v="Comedy"/>
    <s v="Romance"/>
    <m/>
    <m/>
    <m/>
    <m/>
    <m/>
    <m/>
    <s v="The 40-Year-Old Virgin "/>
    <s v="English"/>
    <s v="USA"/>
    <n v="26000000"/>
    <x v="23"/>
  </r>
  <r>
    <x v="1137"/>
    <n v="134"/>
    <n v="3000000"/>
    <s v="Comedy"/>
    <s v="Drama"/>
    <m/>
    <m/>
    <m/>
    <m/>
    <m/>
    <m/>
    <s v="Happiness "/>
    <s v="English"/>
    <s v="USA"/>
    <n v="3000000"/>
    <x v="2"/>
  </r>
  <r>
    <x v="1884"/>
    <n v="134"/>
    <n v="183662"/>
    <s v="Comedy"/>
    <s v="Drama"/>
    <m/>
    <m/>
    <m/>
    <m/>
    <m/>
    <m/>
    <s v="Little White Lies "/>
    <s v="French"/>
    <s v="France"/>
    <n v="25000000"/>
    <x v="23"/>
  </r>
  <r>
    <x v="1885"/>
    <n v="134"/>
    <n v="19377727"/>
    <s v="Comedy"/>
    <s v="Musical"/>
    <m/>
    <m/>
    <m/>
    <m/>
    <m/>
    <m/>
    <s v="The Producers "/>
    <s v="English"/>
    <s v="USA"/>
    <n v="45000000"/>
    <x v="55"/>
  </r>
  <r>
    <x v="1886"/>
    <n v="115"/>
    <m/>
    <s v="Biography"/>
    <s v="Documentary"/>
    <s v="Drama"/>
    <m/>
    <m/>
    <m/>
    <m/>
    <m/>
    <s v="Faith Connections "/>
    <s v="Hindi"/>
    <s v="India"/>
    <n v="550000"/>
    <x v="14"/>
  </r>
  <r>
    <x v="1879"/>
    <n v="134"/>
    <n v="67523385"/>
    <s v="Comedy"/>
    <m/>
    <m/>
    <m/>
    <m/>
    <m/>
    <m/>
    <m/>
    <s v="This Is 40 "/>
    <s v="English"/>
    <s v="USA"/>
    <n v="35000000"/>
    <x v="3"/>
  </r>
  <r>
    <x v="904"/>
    <n v="135"/>
    <n v="2185266"/>
    <s v="Comedy"/>
    <s v="Drama"/>
    <s v="Music"/>
    <m/>
    <m/>
    <m/>
    <m/>
    <m/>
    <s v="Bamboozled "/>
    <s v="English"/>
    <s v="USA"/>
    <n v="10000000"/>
    <x v="26"/>
  </r>
  <r>
    <x v="704"/>
    <n v="135"/>
    <n v="53854588"/>
    <s v="Comedy"/>
    <s v="Drama"/>
    <s v="Romance"/>
    <s v="Sport"/>
    <m/>
    <m/>
    <m/>
    <m/>
    <s v="Tin Cup "/>
    <s v="English"/>
    <s v="USA"/>
    <n v="45000000"/>
    <x v="46"/>
  </r>
  <r>
    <x v="1835"/>
    <n v="136"/>
    <n v="42615685"/>
    <s v="Comedy"/>
    <s v="Western"/>
    <m/>
    <m/>
    <m/>
    <m/>
    <m/>
    <m/>
    <s v="A Million Ways to Die in the West "/>
    <s v="English"/>
    <s v="USA"/>
    <n v="40000000"/>
    <x v="12"/>
  </r>
  <r>
    <x v="1887"/>
    <n v="115"/>
    <m/>
    <s v="Adventure"/>
    <s v="Animation"/>
    <s v="Sci-Fi"/>
    <m/>
    <m/>
    <m/>
    <m/>
    <m/>
    <s v="Harlock: Space Pirate "/>
    <s v="Japanese"/>
    <s v="Japan"/>
    <n v="30000000"/>
    <x v="26"/>
  </r>
  <r>
    <x v="249"/>
    <n v="136"/>
    <n v="38509342"/>
    <s v="Comedy"/>
    <s v="Drama"/>
    <s v="Musical"/>
    <s v="Romance"/>
    <m/>
    <m/>
    <m/>
    <m/>
    <s v="Rock of Ages "/>
    <s v="English"/>
    <s v="USA"/>
    <n v="75000000"/>
    <x v="19"/>
  </r>
  <r>
    <x v="1888"/>
    <n v="115"/>
    <m/>
    <s v="Drama"/>
    <s v="Fantasy"/>
    <m/>
    <m/>
    <m/>
    <m/>
    <m/>
    <m/>
    <s v="Holy Motors "/>
    <s v="French"/>
    <s v="France"/>
    <m/>
    <x v="23"/>
  </r>
  <r>
    <x v="1889"/>
    <n v="115"/>
    <m/>
    <s v="Drama"/>
    <m/>
    <m/>
    <m/>
    <m/>
    <m/>
    <m/>
    <m/>
    <s v="House of Sand "/>
    <s v="Portuguese"/>
    <s v="Brazil"/>
    <n v="8000000"/>
    <x v="20"/>
  </r>
  <r>
    <x v="723"/>
    <n v="137"/>
    <n v="41895491"/>
    <s v="Comedy"/>
    <s v="Drama"/>
    <s v="Fantasy"/>
    <m/>
    <m/>
    <m/>
    <m/>
    <m/>
    <s v="The Fisher King "/>
    <s v="English"/>
    <s v="USA"/>
    <n v="24000000"/>
    <x v="16"/>
  </r>
  <r>
    <x v="1861"/>
    <n v="138"/>
    <n v="63224849"/>
    <s v="Comedy"/>
    <s v="Romance"/>
    <m/>
    <m/>
    <m/>
    <m/>
    <m/>
    <m/>
    <s v="The Holiday "/>
    <s v="English"/>
    <s v="USA"/>
    <n v="85000000"/>
    <x v="24"/>
  </r>
  <r>
    <x v="1866"/>
    <n v="139"/>
    <n v="147637474"/>
    <s v="Comedy"/>
    <s v="Drama"/>
    <s v="Romance"/>
    <m/>
    <m/>
    <m/>
    <m/>
    <m/>
    <s v="As Good as It Gets "/>
    <s v="English"/>
    <s v="USA"/>
    <n v="50000000"/>
    <x v="28"/>
  </r>
  <r>
    <x v="1177"/>
    <n v="139"/>
    <n v="153620822"/>
    <s v="Comedy"/>
    <s v="Drama"/>
    <s v="Romance"/>
    <s v="Sport"/>
    <m/>
    <m/>
    <m/>
    <m/>
    <s v="Jerry Maguire "/>
    <s v="English"/>
    <s v="USA"/>
    <n v="50000000"/>
    <x v="9"/>
  </r>
  <r>
    <x v="1890"/>
    <n v="139"/>
    <n v="102300000"/>
    <s v="Comedy"/>
    <s v="Family"/>
    <s v="Fantasy"/>
    <s v="Musical"/>
    <m/>
    <m/>
    <m/>
    <m/>
    <s v="Mary Poppins "/>
    <s v="English"/>
    <s v="USA"/>
    <n v="6000000"/>
    <x v="2"/>
  </r>
  <r>
    <x v="684"/>
    <n v="142"/>
    <n v="329691196"/>
    <s v="Comedy"/>
    <s v="Drama"/>
    <m/>
    <m/>
    <m/>
    <m/>
    <m/>
    <m/>
    <s v="Forrest Gump "/>
    <s v="English"/>
    <s v="USA"/>
    <n v="55000000"/>
    <x v="8"/>
  </r>
  <r>
    <x v="711"/>
    <n v="143"/>
    <n v="2175312"/>
    <s v="Comedy"/>
    <m/>
    <m/>
    <m/>
    <m/>
    <m/>
    <m/>
    <m/>
    <s v="Anchorman 2: The Legend Continues "/>
    <s v="English"/>
    <s v="USA"/>
    <n v="50000000"/>
    <x v="46"/>
  </r>
  <r>
    <x v="1862"/>
    <n v="143"/>
    <n v="5000000"/>
    <s v="Comedy"/>
    <s v="Drama"/>
    <s v="Musical"/>
    <s v="Romance"/>
    <s v="War"/>
    <m/>
    <m/>
    <m/>
    <s v="Darling Lili "/>
    <s v="English"/>
    <s v="USA"/>
    <n v="25000000"/>
    <x v="3"/>
  </r>
  <r>
    <x v="1243"/>
    <n v="143"/>
    <n v="38966057"/>
    <s v="Comedy"/>
    <s v="Drama"/>
    <m/>
    <m/>
    <m/>
    <m/>
    <m/>
    <m/>
    <s v="Primary Colors "/>
    <s v="English"/>
    <s v="France"/>
    <n v="65000000"/>
    <x v="6"/>
  </r>
  <r>
    <x v="1891"/>
    <n v="146"/>
    <n v="95328937"/>
    <s v="Comedy"/>
    <s v="Drama"/>
    <s v="Romance"/>
    <m/>
    <m/>
    <m/>
    <m/>
    <m/>
    <s v="Sex and the City 2 "/>
    <s v="English"/>
    <s v="USA"/>
    <n v="100000000"/>
    <x v="37"/>
  </r>
  <r>
    <x v="1604"/>
    <n v="148"/>
    <n v="8093318"/>
    <s v="Comedy"/>
    <s v="Crime"/>
    <s v="Drama"/>
    <s v="Mystery"/>
    <s v="Romance"/>
    <m/>
    <m/>
    <m/>
    <s v="Inherent Vice "/>
    <s v="English"/>
    <s v="USA"/>
    <n v="20000000"/>
    <x v="6"/>
  </r>
  <r>
    <x v="1654"/>
    <n v="149"/>
    <n v="25809813"/>
    <s v="Comedy"/>
    <s v="Drama"/>
    <s v="Music"/>
    <m/>
    <m/>
    <m/>
    <m/>
    <m/>
    <s v="That Thing You Do! "/>
    <s v="English"/>
    <s v="USA"/>
    <n v="26000000"/>
    <x v="24"/>
  </r>
  <r>
    <x v="1892"/>
    <n v="115"/>
    <m/>
    <s v="Adventure"/>
    <s v="Drama"/>
    <m/>
    <m/>
    <m/>
    <m/>
    <m/>
    <m/>
    <s v="Moby Dick "/>
    <s v="English"/>
    <s v="USA"/>
    <n v="4500000"/>
    <x v="18"/>
  </r>
  <r>
    <x v="1893"/>
    <n v="150"/>
    <n v="6157157"/>
    <s v="Comedy"/>
    <s v="Drama"/>
    <m/>
    <m/>
    <m/>
    <m/>
    <m/>
    <m/>
    <s v="UHF "/>
    <s v="English"/>
    <s v="USA"/>
    <n v="5000000"/>
    <x v="14"/>
  </r>
  <r>
    <x v="1879"/>
    <n v="153"/>
    <n v="51814190"/>
    <s v="Comedy"/>
    <s v="Drama"/>
    <m/>
    <m/>
    <m/>
    <m/>
    <m/>
    <m/>
    <s v="Funny People "/>
    <s v="English"/>
    <s v="USA"/>
    <n v="75000000"/>
    <x v="55"/>
  </r>
  <r>
    <x v="1894"/>
    <n v="115"/>
    <m/>
    <s v="Action"/>
    <s v="Adventure"/>
    <s v="Sci-Fi"/>
    <m/>
    <m/>
    <m/>
    <m/>
    <m/>
    <s v="Obitaemyy ostrov "/>
    <s v="Russian"/>
    <s v="Russia"/>
    <n v="29500000"/>
    <x v="35"/>
  </r>
  <r>
    <x v="1895"/>
    <n v="153"/>
    <n v="872643"/>
    <s v="Comedy"/>
    <s v="Family"/>
    <s v="Romance"/>
    <m/>
    <m/>
    <m/>
    <m/>
    <m/>
    <s v="Ta Ra Rum Pum "/>
    <s v="Hindi"/>
    <s v="USA"/>
    <n v="6000000"/>
    <x v="53"/>
  </r>
  <r>
    <x v="1896"/>
    <n v="160"/>
    <n v="273420"/>
    <s v="Comedy"/>
    <s v="Mystery"/>
    <s v="Sci-Fi"/>
    <s v="Thriller"/>
    <m/>
    <m/>
    <m/>
    <m/>
    <s v="Southland Tales "/>
    <s v="English"/>
    <s v="France"/>
    <n v="17000000"/>
    <x v="41"/>
  </r>
  <r>
    <x v="1897"/>
    <n v="53"/>
    <n v="274661"/>
    <s v="Crime"/>
    <s v="Documentary"/>
    <s v="War"/>
    <m/>
    <m/>
    <m/>
    <m/>
    <m/>
    <s v="Taxi to the Dark Side "/>
    <s v="English"/>
    <s v="USA"/>
    <n v="1000000"/>
    <x v="28"/>
  </r>
  <r>
    <x v="1898"/>
    <n v="78"/>
    <n v="10018"/>
    <s v="Crime"/>
    <s v="Drama"/>
    <s v="Thriller"/>
    <m/>
    <m/>
    <m/>
    <m/>
    <m/>
    <s v="Alone with Her "/>
    <s v="English"/>
    <s v="USA"/>
    <n v="1000000"/>
    <x v="12"/>
  </r>
  <r>
    <x v="700"/>
    <n v="81"/>
    <n v="46563158"/>
    <s v="Crime"/>
    <s v="Thriller"/>
    <m/>
    <m/>
    <m/>
    <m/>
    <m/>
    <m/>
    <s v="Phone Booth "/>
    <s v="English"/>
    <s v="USA"/>
    <n v="13000000"/>
    <x v="23"/>
  </r>
  <r>
    <x v="724"/>
    <n v="81"/>
    <n v="7267324"/>
    <s v="Crime"/>
    <s v="Drama"/>
    <m/>
    <m/>
    <m/>
    <m/>
    <m/>
    <m/>
    <s v="Run Lola Run "/>
    <s v="German"/>
    <s v="Germany"/>
    <n v="3500000"/>
    <x v="2"/>
  </r>
  <r>
    <x v="271"/>
    <n v="81"/>
    <n v="7825820"/>
    <s v="Crime"/>
    <s v="Mystery"/>
    <s v="Thriller"/>
    <m/>
    <m/>
    <m/>
    <m/>
    <m/>
    <s v="The Night Listener "/>
    <s v="English"/>
    <s v="USA"/>
    <n v="4000000"/>
    <x v="19"/>
  </r>
  <r>
    <x v="1899"/>
    <n v="84"/>
    <n v="14373825"/>
    <s v="Crime"/>
    <s v="Mystery"/>
    <s v="Thriller"/>
    <m/>
    <m/>
    <m/>
    <m/>
    <m/>
    <s v="Awake "/>
    <s v="English"/>
    <s v="USA"/>
    <n v="8600000"/>
    <x v="26"/>
  </r>
  <r>
    <x v="1540"/>
    <n v="84"/>
    <n v="52543632"/>
    <s v="Crime"/>
    <s v="Thriller"/>
    <m/>
    <m/>
    <m/>
    <m/>
    <m/>
    <m/>
    <s v="No Good Deed "/>
    <s v="English"/>
    <s v="USA"/>
    <n v="13200000"/>
    <x v="39"/>
  </r>
  <r>
    <x v="1900"/>
    <n v="86"/>
    <n v="334041"/>
    <s v="Crime"/>
    <s v="Drama"/>
    <s v="Romance"/>
    <m/>
    <m/>
    <m/>
    <m/>
    <m/>
    <s v="Hurricane Streets "/>
    <s v="English"/>
    <s v="USA"/>
    <n v="500000"/>
    <x v="26"/>
  </r>
  <r>
    <x v="1901"/>
    <n v="115"/>
    <m/>
    <s v="Drama"/>
    <s v="Mystery"/>
    <s v="Sci-Fi"/>
    <m/>
    <m/>
    <m/>
    <m/>
    <m/>
    <s v="Solaris "/>
    <s v="Russian"/>
    <s v="Soviet Union"/>
    <n v="1000000"/>
    <x v="11"/>
  </r>
  <r>
    <x v="1334"/>
    <n v="88"/>
    <n v="19316646"/>
    <s v="Crime"/>
    <s v="Thriller"/>
    <m/>
    <m/>
    <m/>
    <m/>
    <m/>
    <m/>
    <s v="Runner Runner "/>
    <s v="English"/>
    <s v="USA"/>
    <n v="30000000"/>
    <x v="39"/>
  </r>
  <r>
    <x v="644"/>
    <n v="89"/>
    <n v="45207112"/>
    <s v="Crime"/>
    <s v="Mystery"/>
    <s v="Thriller"/>
    <m/>
    <m/>
    <m/>
    <m/>
    <m/>
    <s v="Domestic Disturbance "/>
    <s v="English"/>
    <s v="USA"/>
    <n v="53000000"/>
    <x v="41"/>
  </r>
  <r>
    <x v="190"/>
    <n v="89"/>
    <n v="3193102"/>
    <s v="Crime"/>
    <s v="Drama"/>
    <s v="Mystery"/>
    <s v="Thriller"/>
    <m/>
    <m/>
    <m/>
    <m/>
    <s v="The Limey "/>
    <s v="English"/>
    <s v="USA"/>
    <n v="9000000"/>
    <x v="23"/>
  </r>
  <r>
    <x v="1174"/>
    <n v="115"/>
    <m/>
    <s v="Sci-Fi"/>
    <s v="Thriller"/>
    <m/>
    <m/>
    <m/>
    <m/>
    <m/>
    <m/>
    <s v="The Andromeda Strain "/>
    <s v="English"/>
    <s v="USA"/>
    <n v="6500000"/>
    <x v="5"/>
  </r>
  <r>
    <x v="1902"/>
    <n v="90"/>
    <n v="258113"/>
    <s v="Crime"/>
    <s v="Drama"/>
    <s v="Thriller"/>
    <m/>
    <m/>
    <m/>
    <m/>
    <m/>
    <s v="Blue Ruin "/>
    <s v="English"/>
    <s v="USA"/>
    <n v="1066167"/>
    <x v="23"/>
  </r>
  <r>
    <x v="568"/>
    <n v="90"/>
    <n v="6013"/>
    <s v="Crime"/>
    <s v="Drama"/>
    <s v="Thriller"/>
    <m/>
    <m/>
    <m/>
    <m/>
    <m/>
    <s v="Dead Man's Shoes "/>
    <s v="English"/>
    <s v="UK"/>
    <n v="695393"/>
    <x v="28"/>
  </r>
  <r>
    <x v="1903"/>
    <n v="90"/>
    <n v="603943"/>
    <s v="Crime"/>
    <s v="Drama"/>
    <m/>
    <m/>
    <m/>
    <m/>
    <m/>
    <m/>
    <s v="Mean Creek "/>
    <s v="English"/>
    <s v="USA"/>
    <n v="500000"/>
    <x v="9"/>
  </r>
  <r>
    <x v="736"/>
    <n v="90"/>
    <n v="778565"/>
    <s v="Crime"/>
    <s v="Drama"/>
    <m/>
    <m/>
    <m/>
    <m/>
    <m/>
    <m/>
    <s v="Only God Forgives "/>
    <s v="English"/>
    <s v="Denmark"/>
    <n v="4800000"/>
    <x v="50"/>
  </r>
  <r>
    <x v="622"/>
    <n v="90"/>
    <n v="65087"/>
    <s v="Crime"/>
    <s v="Thriller"/>
    <s v="War"/>
    <m/>
    <m/>
    <m/>
    <m/>
    <m/>
    <s v="Redacted "/>
    <s v="English"/>
    <s v="USA"/>
    <n v="5000000"/>
    <x v="3"/>
  </r>
  <r>
    <x v="1904"/>
    <n v="90"/>
    <n v="28870"/>
    <s v="Crime"/>
    <s v="Drama"/>
    <s v="Thriller"/>
    <m/>
    <m/>
    <m/>
    <m/>
    <m/>
    <s v="The Son of No One "/>
    <s v="English"/>
    <s v="USA"/>
    <n v="15000000"/>
    <x v="52"/>
  </r>
  <r>
    <x v="236"/>
    <n v="90"/>
    <n v="72266306"/>
    <s v="Crime"/>
    <s v="Drama"/>
    <s v="Mystery"/>
    <s v="Thriller"/>
    <m/>
    <m/>
    <m/>
    <m/>
    <s v="Vantage Point "/>
    <s v="English"/>
    <s v="USA"/>
    <n v="40000000"/>
    <x v="10"/>
  </r>
  <r>
    <x v="1905"/>
    <n v="91"/>
    <n v="243347"/>
    <s v="Crime"/>
    <s v="Drama"/>
    <s v="Thriller"/>
    <m/>
    <m/>
    <m/>
    <m/>
    <m/>
    <s v="Civil Brand "/>
    <s v="English"/>
    <s v="USA"/>
    <n v="500000"/>
    <x v="35"/>
  </r>
  <r>
    <x v="1711"/>
    <n v="91"/>
    <n v="1506998"/>
    <s v="Crime"/>
    <s v="Drama"/>
    <s v="Romance"/>
    <m/>
    <m/>
    <m/>
    <m/>
    <m/>
    <s v="Married Life "/>
    <s v="English"/>
    <s v="USA"/>
    <n v="12000000"/>
    <x v="46"/>
  </r>
  <r>
    <x v="622"/>
    <n v="91"/>
    <n v="21370057"/>
    <s v="Crime"/>
    <s v="Drama"/>
    <s v="Thriller"/>
    <m/>
    <m/>
    <m/>
    <m/>
    <m/>
    <s v="Raising Cain "/>
    <s v="English"/>
    <s v="USA"/>
    <n v="12000000"/>
    <x v="25"/>
  </r>
  <r>
    <x v="1787"/>
    <n v="91"/>
    <n v="2712293"/>
    <s v="Crime"/>
    <s v="Drama"/>
    <m/>
    <m/>
    <m/>
    <m/>
    <m/>
    <m/>
    <s v="Straight Out of Brooklyn "/>
    <s v="English"/>
    <s v="USA"/>
    <n v="450000"/>
    <x v="19"/>
  </r>
  <r>
    <x v="1231"/>
    <n v="92"/>
    <n v="17508670"/>
    <s v="Crime"/>
    <s v="Drama"/>
    <s v="Romance"/>
    <s v="Thriller"/>
    <m/>
    <m/>
    <m/>
    <m/>
    <s v="Notes on a Scandal "/>
    <s v="English"/>
    <s v="UK"/>
    <n v="15000000"/>
    <x v="18"/>
  </r>
  <r>
    <x v="1906"/>
    <n v="92"/>
    <n v="7927"/>
    <s v="Crime"/>
    <s v="Drama"/>
    <s v="Film-Noir"/>
    <s v="Mystery"/>
    <s v="Thriller"/>
    <m/>
    <m/>
    <m/>
    <s v="The Lady from Shanghai "/>
    <s v="English"/>
    <s v="USA"/>
    <n v="2300000"/>
    <x v="28"/>
  </r>
  <r>
    <x v="1907"/>
    <n v="94"/>
    <n v="14123773"/>
    <s v="Crime"/>
    <s v="Drama"/>
    <m/>
    <m/>
    <m/>
    <m/>
    <m/>
    <m/>
    <s v="Spring Breakers "/>
    <s v="English"/>
    <s v="USA"/>
    <n v="5000000"/>
    <x v="35"/>
  </r>
  <r>
    <x v="1756"/>
    <n v="94"/>
    <n v="51872378"/>
    <s v="Crime"/>
    <s v="Thriller"/>
    <m/>
    <m/>
    <m/>
    <m/>
    <m/>
    <m/>
    <s v="The Call "/>
    <s v="English"/>
    <s v="USA"/>
    <n v="13000000"/>
    <x v="6"/>
  </r>
  <r>
    <x v="673"/>
    <n v="94"/>
    <n v="2912363"/>
    <s v="Crime"/>
    <s v="Drama"/>
    <m/>
    <m/>
    <m/>
    <m/>
    <m/>
    <m/>
    <s v="Tsotsi "/>
    <s v="Zulu"/>
    <s v="UK"/>
    <n v="3000000"/>
    <x v="9"/>
  </r>
  <r>
    <x v="466"/>
    <n v="95"/>
    <n v="65804"/>
    <s v="Crime"/>
    <s v="Drama"/>
    <s v="Thriller"/>
    <m/>
    <m/>
    <m/>
    <m/>
    <m/>
    <s v="Deadfall "/>
    <s v="English"/>
    <s v="USA"/>
    <n v="12000000"/>
    <x v="46"/>
  </r>
  <r>
    <x v="1902"/>
    <n v="95"/>
    <n v="3219029"/>
    <s v="Crime"/>
    <s v="Horror"/>
    <s v="Music"/>
    <s v="Thriller"/>
    <m/>
    <m/>
    <m/>
    <m/>
    <s v="Green Room "/>
    <s v="English"/>
    <s v="USA"/>
    <n v="5000000"/>
    <x v="23"/>
  </r>
  <r>
    <x v="1908"/>
    <n v="95"/>
    <n v="14003141"/>
    <s v="Crime"/>
    <s v="Drama"/>
    <s v="Thriller"/>
    <m/>
    <m/>
    <m/>
    <m/>
    <m/>
    <s v="In Too Deep "/>
    <s v="English"/>
    <s v="USA"/>
    <n v="7000000"/>
    <x v="12"/>
  </r>
  <r>
    <x v="797"/>
    <n v="95"/>
    <n v="26297"/>
    <s v="Crime"/>
    <s v="Horror"/>
    <s v="Thriller"/>
    <m/>
    <m/>
    <m/>
    <m/>
    <m/>
    <s v="Kill List "/>
    <s v="English"/>
    <s v="UK"/>
    <n v="500000"/>
    <x v="46"/>
  </r>
  <r>
    <x v="1909"/>
    <n v="116"/>
    <m/>
    <s v="Adventure"/>
    <s v="Comedy"/>
    <s v="Family"/>
    <s v="Fantasy"/>
    <m/>
    <m/>
    <m/>
    <m/>
    <s v="Asterix at the Olympic Games "/>
    <s v="French"/>
    <s v="France"/>
    <n v="78000000"/>
    <x v="52"/>
  </r>
  <r>
    <x v="1910"/>
    <n v="95"/>
    <n v="108662"/>
    <s v="Crime"/>
    <s v="Horror"/>
    <s v="Thriller"/>
    <m/>
    <m/>
    <m/>
    <m/>
    <m/>
    <s v="Pathology "/>
    <s v="English"/>
    <s v="USA"/>
    <n v="8000000"/>
    <x v="25"/>
  </r>
  <r>
    <x v="559"/>
    <n v="96"/>
    <n v="31493782"/>
    <s v="Crime"/>
    <s v="Drama"/>
    <s v="Thriller"/>
    <m/>
    <m/>
    <m/>
    <m/>
    <m/>
    <s v="A History of Violence "/>
    <s v="English"/>
    <s v="USA"/>
    <n v="32000000"/>
    <x v="20"/>
  </r>
  <r>
    <x v="559"/>
    <n v="96"/>
    <n v="17114882"/>
    <s v="Crime"/>
    <s v="Mystery"/>
    <s v="Thriller"/>
    <m/>
    <m/>
    <m/>
    <m/>
    <m/>
    <s v="Eastern Promises "/>
    <s v="English"/>
    <s v="USA"/>
    <n v="25000000"/>
    <x v="28"/>
  </r>
  <r>
    <x v="1295"/>
    <n v="97"/>
    <n v="326308"/>
    <s v="Crime"/>
    <s v="Drama"/>
    <s v="Thriller"/>
    <m/>
    <m/>
    <m/>
    <m/>
    <m/>
    <s v="Albino Alligator "/>
    <s v="English"/>
    <s v="USA"/>
    <n v="5000000"/>
    <x v="12"/>
  </r>
  <r>
    <x v="734"/>
    <n v="97"/>
    <n v="2557668"/>
    <s v="Crime"/>
    <s v="Drama"/>
    <s v="Thriller"/>
    <m/>
    <m/>
    <m/>
    <m/>
    <m/>
    <s v="Captive "/>
    <s v="English"/>
    <s v="USA"/>
    <n v="2000000"/>
    <x v="35"/>
  </r>
  <r>
    <x v="635"/>
    <n v="97"/>
    <n v="12212417"/>
    <s v="Crime"/>
    <s v="Thriller"/>
    <m/>
    <m/>
    <m/>
    <m/>
    <m/>
    <m/>
    <s v="Confidence "/>
    <s v="English"/>
    <s v="USA"/>
    <n v="15000000"/>
    <x v="6"/>
  </r>
  <r>
    <x v="1911"/>
    <n v="116"/>
    <m/>
    <s v="Action"/>
    <s v="Comedy"/>
    <s v="Crime"/>
    <s v="Thriller"/>
    <m/>
    <m/>
    <m/>
    <m/>
    <s v="Bon Cop Bad Cop "/>
    <s v="English"/>
    <s v="Canada"/>
    <n v="8000000"/>
    <x v="14"/>
  </r>
  <r>
    <x v="1066"/>
    <n v="97"/>
    <n v="8111360"/>
    <s v="Crime"/>
    <s v="Drama"/>
    <s v="Thriller"/>
    <m/>
    <m/>
    <m/>
    <m/>
    <m/>
    <s v="Dirty Pretty Things "/>
    <s v="English"/>
    <s v="UK"/>
    <n v="10000000"/>
    <x v="18"/>
  </r>
  <r>
    <x v="1912"/>
    <n v="97"/>
    <n v="2508841"/>
    <s v="Crime"/>
    <s v="Drama"/>
    <m/>
    <m/>
    <m/>
    <m/>
    <m/>
    <m/>
    <s v="Frozen River "/>
    <s v="English"/>
    <s v="USA"/>
    <n v="1000000"/>
    <x v="5"/>
  </r>
  <r>
    <x v="1355"/>
    <n v="97"/>
    <n v="14938570"/>
    <s v="Crime"/>
    <s v="Thriller"/>
    <m/>
    <m/>
    <m/>
    <m/>
    <m/>
    <m/>
    <s v="Killing Them Softly "/>
    <s v="English"/>
    <s v="USA"/>
    <n v="15000000"/>
    <x v="3"/>
  </r>
  <r>
    <x v="1277"/>
    <n v="97"/>
    <n v="1141829"/>
    <s v="Crime"/>
    <s v="Drama"/>
    <m/>
    <m/>
    <m/>
    <m/>
    <m/>
    <m/>
    <s v="L.I.E. "/>
    <s v="English"/>
    <s v="USA"/>
    <n v="700000"/>
    <x v="5"/>
  </r>
  <r>
    <x v="722"/>
    <n v="97"/>
    <n v="27900000"/>
    <s v="Crime"/>
    <s v="Drama"/>
    <s v="Thriller"/>
    <m/>
    <m/>
    <m/>
    <m/>
    <m/>
    <s v="Menace II Society "/>
    <s v="English"/>
    <s v="USA"/>
    <n v="3500000"/>
    <x v="20"/>
  </r>
  <r>
    <x v="1913"/>
    <n v="97"/>
    <n v="15180000"/>
    <s v="Crime"/>
    <s v="Drama"/>
    <s v="Thriller"/>
    <m/>
    <m/>
    <m/>
    <m/>
    <m/>
    <s v="Sweet Sweetback's Baadasssss Song "/>
    <s v="English"/>
    <s v="USA"/>
    <n v="500000"/>
    <x v="41"/>
  </r>
  <r>
    <x v="1914"/>
    <n v="116"/>
    <m/>
    <s v="Drama"/>
    <m/>
    <m/>
    <m/>
    <m/>
    <m/>
    <m/>
    <m/>
    <s v="Faith Like Potatoes "/>
    <s v="Zulu"/>
    <s v="South Africa"/>
    <n v="10000000"/>
    <x v="24"/>
  </r>
  <r>
    <x v="1880"/>
    <n v="116"/>
    <n v="819852"/>
    <s v="Drama"/>
    <s v="Thriller"/>
    <m/>
    <m/>
    <m/>
    <m/>
    <m/>
    <m/>
    <s v="Felicia's Journey "/>
    <s v="English"/>
    <s v="Canada"/>
    <m/>
    <x v="14"/>
  </r>
  <r>
    <x v="931"/>
    <n v="116"/>
    <m/>
    <s v="Thriller"/>
    <m/>
    <m/>
    <m/>
    <m/>
    <m/>
    <m/>
    <m/>
    <s v="Frenzy "/>
    <s v="English"/>
    <s v="UK"/>
    <n v="2000000"/>
    <x v="20"/>
  </r>
  <r>
    <x v="1915"/>
    <n v="116"/>
    <n v="3300230"/>
    <s v="Action"/>
    <s v="Crime"/>
    <s v="Drama"/>
    <s v="Thriller"/>
    <m/>
    <m/>
    <m/>
    <m/>
    <s v="Ghost Dog: The Way of the Samurai "/>
    <s v="English"/>
    <s v="France"/>
    <m/>
    <x v="20"/>
  </r>
  <r>
    <x v="1916"/>
    <n v="97"/>
    <n v="28927720"/>
    <s v="Crime"/>
    <s v="Horror"/>
    <s v="Mystery"/>
    <s v="Thriller"/>
    <m/>
    <m/>
    <m/>
    <m/>
    <s v="The Watcher "/>
    <s v="English"/>
    <s v="USA"/>
    <n v="33000000"/>
    <x v="35"/>
  </r>
  <r>
    <x v="458"/>
    <n v="98"/>
    <n v="3799339"/>
    <s v="Crime"/>
    <s v="Drama"/>
    <s v="Romance"/>
    <m/>
    <m/>
    <m/>
    <m/>
    <m/>
    <s v="Better Luck Tomorrow "/>
    <s v="English"/>
    <s v="USA"/>
    <n v="250000"/>
    <x v="5"/>
  </r>
  <r>
    <x v="219"/>
    <n v="98"/>
    <n v="1987762"/>
    <s v="Crime"/>
    <s v="Drama"/>
    <s v="Romance"/>
    <s v="Thriller"/>
    <m/>
    <m/>
    <m/>
    <m/>
    <s v="Killer Joe "/>
    <s v="English"/>
    <s v="USA"/>
    <n v="11000000"/>
    <x v="6"/>
  </r>
  <r>
    <x v="1743"/>
    <n v="98"/>
    <n v="41008532"/>
    <s v="Crime"/>
    <s v="Drama"/>
    <s v="Thriller"/>
    <m/>
    <m/>
    <m/>
    <m/>
    <m/>
    <s v="Money Monster "/>
    <s v="English"/>
    <s v="USA"/>
    <n v="27000000"/>
    <x v="6"/>
  </r>
  <r>
    <x v="622"/>
    <n v="98"/>
    <n v="55585389"/>
    <s v="Crime"/>
    <s v="Mystery"/>
    <s v="Thriller"/>
    <m/>
    <m/>
    <m/>
    <m/>
    <m/>
    <s v="Snake Eyes "/>
    <s v="English"/>
    <s v="USA"/>
    <n v="69000000"/>
    <x v="19"/>
  </r>
  <r>
    <x v="1619"/>
    <n v="99"/>
    <n v="398420"/>
    <s v="Crime"/>
    <s v="Drama"/>
    <m/>
    <m/>
    <m/>
    <m/>
    <m/>
    <m/>
    <s v="Brooklyn Rules "/>
    <s v="English"/>
    <s v="USA"/>
    <n v="8000000"/>
    <x v="55"/>
  </r>
  <r>
    <x v="1917"/>
    <n v="99"/>
    <n v="18378"/>
    <s v="Crime"/>
    <s v="Drama"/>
    <s v="Horror"/>
    <s v="Thriller"/>
    <m/>
    <m/>
    <m/>
    <m/>
    <s v="Donkey Punch "/>
    <s v="English"/>
    <s v="UK"/>
    <n v="900000"/>
    <x v="1"/>
  </r>
  <r>
    <x v="1819"/>
    <n v="99"/>
    <n v="418953"/>
    <s v="Crime"/>
    <s v="Drama"/>
    <s v="Thriller"/>
    <m/>
    <m/>
    <m/>
    <m/>
    <m/>
    <s v="Killing Zoe "/>
    <s v="English"/>
    <s v="France"/>
    <n v="1500000"/>
    <x v="26"/>
  </r>
  <r>
    <x v="643"/>
    <n v="99"/>
    <n v="2812029"/>
    <s v="Crime"/>
    <s v="Drama"/>
    <s v="Thriller"/>
    <m/>
    <m/>
    <m/>
    <m/>
    <m/>
    <s v="Reservoir Dogs "/>
    <s v="English"/>
    <s v="USA"/>
    <n v="1200000"/>
    <x v="15"/>
  </r>
  <r>
    <x v="1918"/>
    <n v="99"/>
    <n v="4600000"/>
    <s v="Crime"/>
    <s v="Drama"/>
    <m/>
    <m/>
    <m/>
    <m/>
    <m/>
    <m/>
    <s v="River's Edge "/>
    <s v="English"/>
    <s v="USA"/>
    <n v="1900000"/>
    <x v="23"/>
  </r>
  <r>
    <x v="1919"/>
    <n v="99"/>
    <n v="8712564"/>
    <s v="Crime"/>
    <s v="Drama"/>
    <s v="Mystery"/>
    <s v="Thriller"/>
    <m/>
    <m/>
    <m/>
    <m/>
    <s v="Suspect Zero "/>
    <s v="English"/>
    <s v="USA"/>
    <n v="27000000"/>
    <x v="19"/>
  </r>
  <r>
    <x v="1920"/>
    <n v="116"/>
    <m/>
    <s v="Action"/>
    <s v="Adventure"/>
    <s v="Fantasy"/>
    <m/>
    <m/>
    <m/>
    <m/>
    <m/>
    <s v="Krull "/>
    <s v="English"/>
    <s v="UK"/>
    <n v="27000000"/>
    <x v="25"/>
  </r>
  <r>
    <x v="1921"/>
    <n v="99"/>
    <n v="1227324"/>
    <s v="Crime"/>
    <s v="Drama"/>
    <m/>
    <m/>
    <m/>
    <m/>
    <m/>
    <m/>
    <s v="The Funeral "/>
    <s v="English"/>
    <s v="USA"/>
    <n v="12500000"/>
    <x v="10"/>
  </r>
  <r>
    <x v="736"/>
    <n v="100"/>
    <n v="35054909"/>
    <s v="Crime"/>
    <s v="Drama"/>
    <m/>
    <m/>
    <m/>
    <m/>
    <m/>
    <m/>
    <s v="Drive "/>
    <s v="English"/>
    <s v="USA"/>
    <n v="15000000"/>
    <x v="2"/>
  </r>
  <r>
    <x v="1922"/>
    <n v="100"/>
    <n v="13103828"/>
    <s v="Crime"/>
    <s v="Drama"/>
    <s v="Thriller"/>
    <m/>
    <m/>
    <m/>
    <m/>
    <m/>
    <s v="Frailty "/>
    <s v="English"/>
    <s v="USA"/>
    <n v="11000000"/>
    <x v="9"/>
  </r>
  <r>
    <x v="635"/>
    <n v="100"/>
    <n v="10725228"/>
    <s v="Crime"/>
    <s v="Drama"/>
    <s v="Mystery"/>
    <m/>
    <m/>
    <m/>
    <m/>
    <m/>
    <s v="Glengarry Glen Ross "/>
    <s v="English"/>
    <s v="USA"/>
    <n v="12500000"/>
    <x v="2"/>
  </r>
  <r>
    <x v="1283"/>
    <n v="100"/>
    <n v="1196752"/>
    <s v="Crime"/>
    <s v="Drama"/>
    <s v="Thriller"/>
    <m/>
    <m/>
    <m/>
    <m/>
    <m/>
    <s v="Headhunters "/>
    <s v="Norwegian"/>
    <s v="Norway"/>
    <n v="30300000"/>
    <x v="16"/>
  </r>
  <r>
    <x v="1320"/>
    <n v="116"/>
    <m/>
    <s v="Drama"/>
    <s v="Romance"/>
    <m/>
    <m/>
    <m/>
    <m/>
    <m/>
    <m/>
    <s v="Partition "/>
    <s v="English"/>
    <s v="Canada"/>
    <n v="10000000"/>
    <x v="14"/>
  </r>
  <r>
    <x v="1923"/>
    <n v="100"/>
    <n v="121972"/>
    <s v="Crime"/>
    <s v="Drama"/>
    <s v="Mystery"/>
    <m/>
    <m/>
    <m/>
    <m/>
    <m/>
    <s v="People I Know "/>
    <s v="English"/>
    <s v="USA"/>
    <n v="22000000"/>
    <x v="41"/>
  </r>
  <r>
    <x v="1924"/>
    <n v="101"/>
    <n v="6712241"/>
    <s v="Crime"/>
    <s v="Drama"/>
    <m/>
    <m/>
    <m/>
    <m/>
    <m/>
    <m/>
    <s v="American History X "/>
    <s v="English"/>
    <s v="USA"/>
    <n v="7500000"/>
    <x v="29"/>
  </r>
  <r>
    <x v="1925"/>
    <n v="101"/>
    <n v="1075288"/>
    <s v="Crime"/>
    <s v="Drama"/>
    <s v="Thriller"/>
    <m/>
    <m/>
    <m/>
    <m/>
    <m/>
    <s v="Blood and Wine "/>
    <s v="English"/>
    <s v="USA"/>
    <n v="22000000"/>
    <x v="12"/>
  </r>
  <r>
    <x v="1688"/>
    <n v="101"/>
    <n v="53146000"/>
    <s v="Crime"/>
    <s v="Drama"/>
    <s v="Thriller"/>
    <m/>
    <m/>
    <m/>
    <m/>
    <m/>
    <s v="Eye for an Eye "/>
    <s v="English"/>
    <s v="USA"/>
    <n v="20000000"/>
    <x v="12"/>
  </r>
  <r>
    <x v="1926"/>
    <n v="101"/>
    <n v="13208023"/>
    <s v="Crime"/>
    <s v="Horror"/>
    <s v="Thriller"/>
    <m/>
    <m/>
    <m/>
    <m/>
    <m/>
    <s v="Feardotcom "/>
    <s v="English"/>
    <s v="UK"/>
    <n v="42000000"/>
    <x v="51"/>
  </r>
  <r>
    <x v="1927"/>
    <n v="101"/>
    <n v="6517198"/>
    <s v="Crime"/>
    <s v="Drama"/>
    <m/>
    <m/>
    <m/>
    <m/>
    <m/>
    <m/>
    <s v="Maria Full of Grace "/>
    <s v="Spanish"/>
    <s v="Colombia"/>
    <n v="3000000"/>
    <x v="20"/>
  </r>
  <r>
    <x v="289"/>
    <n v="101"/>
    <n v="4476235"/>
    <s v="Crime"/>
    <s v="Horror"/>
    <s v="Mystery"/>
    <s v="Thriller"/>
    <m/>
    <m/>
    <m/>
    <m/>
    <s v="Mindhunters "/>
    <s v="English"/>
    <s v="USA"/>
    <n v="27000000"/>
    <x v="55"/>
  </r>
  <r>
    <x v="1928"/>
    <n v="101"/>
    <n v="10696"/>
    <s v="Crime"/>
    <s v="Thriller"/>
    <m/>
    <m/>
    <m/>
    <m/>
    <m/>
    <m/>
    <s v="Shade "/>
    <s v="English"/>
    <s v="USA"/>
    <n v="6800000"/>
    <x v="55"/>
  </r>
  <r>
    <x v="768"/>
    <n v="101"/>
    <n v="8243880"/>
    <s v="Crime"/>
    <s v="Drama"/>
    <s v="Fantasy"/>
    <s v="Romance"/>
    <m/>
    <m/>
    <m/>
    <m/>
    <s v="The Cooler "/>
    <s v="English"/>
    <s v="USA"/>
    <n v="3200000"/>
    <x v="14"/>
  </r>
  <r>
    <x v="568"/>
    <n v="101"/>
    <n v="327919"/>
    <s v="Crime"/>
    <s v="Drama"/>
    <m/>
    <m/>
    <m/>
    <m/>
    <m/>
    <m/>
    <s v="This Is England "/>
    <s v="English"/>
    <s v="UK"/>
    <n v="1500000"/>
    <x v="28"/>
  </r>
  <r>
    <x v="1023"/>
    <n v="101"/>
    <n v="2319187"/>
    <s v="Crime"/>
    <s v="Drama"/>
    <s v="Mystery"/>
    <s v="Thriller"/>
    <m/>
    <m/>
    <m/>
    <m/>
    <s v="Trance "/>
    <s v="English"/>
    <s v="UK"/>
    <n v="20000000"/>
    <x v="14"/>
  </r>
  <r>
    <x v="1929"/>
    <n v="101"/>
    <n v="28687835"/>
    <s v="Crime"/>
    <s v="Drama"/>
    <s v="Thriller"/>
    <m/>
    <m/>
    <m/>
    <m/>
    <m/>
    <s v="Untraceable "/>
    <s v="English"/>
    <s v="USA"/>
    <n v="35000000"/>
    <x v="3"/>
  </r>
  <r>
    <x v="1930"/>
    <n v="102"/>
    <n v="15047419"/>
    <s v="Crime"/>
    <s v="Drama"/>
    <m/>
    <m/>
    <m/>
    <m/>
    <m/>
    <m/>
    <s v="American Psycho "/>
    <s v="English"/>
    <s v="USA"/>
    <n v="7000000"/>
    <x v="16"/>
  </r>
  <r>
    <x v="289"/>
    <n v="102"/>
    <n v="354704"/>
    <s v="Crime"/>
    <s v="Drama"/>
    <s v="Horror"/>
    <s v="Thriller"/>
    <m/>
    <m/>
    <m/>
    <m/>
    <s v="Prison "/>
    <s v="English"/>
    <s v="USA"/>
    <n v="1300000"/>
    <x v="19"/>
  </r>
  <r>
    <x v="791"/>
    <n v="103"/>
    <n v="1100000"/>
    <s v="Crime"/>
    <s v="Drama"/>
    <m/>
    <m/>
    <m/>
    <m/>
    <m/>
    <m/>
    <s v="Light Sleeper "/>
    <s v="English"/>
    <s v="USA"/>
    <n v="5000000"/>
    <x v="4"/>
  </r>
  <r>
    <x v="574"/>
    <n v="103"/>
    <n v="676698"/>
    <s v="Crime"/>
    <s v="Drama"/>
    <s v="Mystery"/>
    <s v="Thriller"/>
    <m/>
    <m/>
    <m/>
    <m/>
    <s v="The Salton Sea "/>
    <s v="English"/>
    <s v="USA"/>
    <n v="18000000"/>
    <x v="5"/>
  </r>
  <r>
    <x v="396"/>
    <n v="104"/>
    <n v="74058698"/>
    <s v="Crime"/>
    <s v="Drama"/>
    <s v="Thriller"/>
    <m/>
    <m/>
    <m/>
    <m/>
    <m/>
    <s v="Along Came a Spider "/>
    <s v="English"/>
    <s v="USA"/>
    <n v="60000000"/>
    <x v="46"/>
  </r>
  <r>
    <x v="1154"/>
    <n v="104"/>
    <n v="1007962"/>
    <s v="Crime"/>
    <s v="Drama"/>
    <s v="Thriller"/>
    <m/>
    <m/>
    <m/>
    <m/>
    <m/>
    <s v="Hard Candy "/>
    <s v="English"/>
    <s v="USA"/>
    <n v="950000"/>
    <x v="23"/>
  </r>
  <r>
    <x v="813"/>
    <n v="104"/>
    <n v="1011054"/>
    <s v="Crime"/>
    <s v="Drama"/>
    <s v="Thriller"/>
    <m/>
    <m/>
    <m/>
    <m/>
    <m/>
    <s v="Owning Mahowny "/>
    <s v="English"/>
    <s v="Canada"/>
    <n v="10000000"/>
    <x v="5"/>
  </r>
  <r>
    <x v="77"/>
    <n v="104"/>
    <n v="65269010"/>
    <s v="Crime"/>
    <s v="Drama"/>
    <s v="Music"/>
    <s v="Romance"/>
    <m/>
    <m/>
    <m/>
    <m/>
    <s v="Step Up "/>
    <s v="English"/>
    <s v="USA"/>
    <n v="12000000"/>
    <x v="26"/>
  </r>
  <r>
    <x v="1931"/>
    <n v="104"/>
    <n v="3607"/>
    <s v="Crime"/>
    <s v="Mystery"/>
    <s v="Thriller"/>
    <m/>
    <m/>
    <m/>
    <m/>
    <m/>
    <s v="The Oxford Murders "/>
    <s v="English"/>
    <s v="Spain"/>
    <n v="10000000"/>
    <x v="12"/>
  </r>
  <r>
    <x v="699"/>
    <n v="104"/>
    <n v="1900725"/>
    <s v="Crime"/>
    <s v="Drama"/>
    <s v="Western"/>
    <m/>
    <m/>
    <m/>
    <m/>
    <m/>
    <s v="The Proposition "/>
    <s v="English"/>
    <s v="Australia"/>
    <n v="2000000"/>
    <x v="18"/>
  </r>
  <r>
    <x v="716"/>
    <n v="104"/>
    <n v="1056102"/>
    <s v="Crime"/>
    <s v="Drama"/>
    <s v="Mystery"/>
    <s v="Thriller"/>
    <m/>
    <m/>
    <m/>
    <m/>
    <s v="Wonderland "/>
    <s v="English"/>
    <s v="USA"/>
    <n v="5000000"/>
    <x v="10"/>
  </r>
  <r>
    <x v="230"/>
    <n v="116"/>
    <n v="90400000"/>
    <s v="Comedy"/>
    <m/>
    <m/>
    <m/>
    <m/>
    <m/>
    <m/>
    <m/>
    <s v="Trading Places "/>
    <s v="English"/>
    <s v="USA"/>
    <m/>
    <x v="20"/>
  </r>
  <r>
    <x v="1515"/>
    <n v="105"/>
    <n v="116735231"/>
    <s v="Crime"/>
    <s v="Mystery"/>
    <s v="Thriller"/>
    <m/>
    <m/>
    <m/>
    <m/>
    <m/>
    <s v="Double Jeopardy "/>
    <s v="English"/>
    <s v="USA"/>
    <n v="70000000"/>
    <x v="55"/>
  </r>
  <r>
    <x v="1670"/>
    <n v="105"/>
    <n v="48745150"/>
    <s v="Crime"/>
    <s v="Thriller"/>
    <m/>
    <m/>
    <m/>
    <m/>
    <m/>
    <m/>
    <s v="Firewall "/>
    <s v="English"/>
    <s v="USA"/>
    <n v="50000000"/>
    <x v="27"/>
  </r>
  <r>
    <x v="714"/>
    <n v="105"/>
    <n v="2338695"/>
    <s v="Crime"/>
    <s v="Drama"/>
    <s v="Thriller"/>
    <m/>
    <m/>
    <m/>
    <m/>
    <m/>
    <s v="Layer Cake "/>
    <s v="English"/>
    <s v="UK"/>
    <n v="4000000"/>
    <x v="18"/>
  </r>
  <r>
    <x v="583"/>
    <n v="105"/>
    <n v="10460089"/>
    <s v="Crime"/>
    <s v="Drama"/>
    <s v="Mystery"/>
    <s v="Thriller"/>
    <m/>
    <m/>
    <m/>
    <m/>
    <s v="Narc "/>
    <s v="English"/>
    <s v="USA"/>
    <n v="7500000"/>
    <x v="5"/>
  </r>
  <r>
    <x v="1306"/>
    <n v="105"/>
    <n v="35596227"/>
    <s v="Crime"/>
    <s v="Drama"/>
    <s v="Thriller"/>
    <m/>
    <m/>
    <m/>
    <m/>
    <m/>
    <s v="The American "/>
    <s v="English"/>
    <s v="USA"/>
    <n v="20000000"/>
    <x v="46"/>
  </r>
  <r>
    <x v="190"/>
    <n v="106"/>
    <n v="32154410"/>
    <s v="Crime"/>
    <s v="Drama"/>
    <s v="Thriller"/>
    <m/>
    <m/>
    <m/>
    <m/>
    <m/>
    <s v="Side Effects "/>
    <s v="English"/>
    <s v="USA"/>
    <n v="30000000"/>
    <x v="23"/>
  </r>
  <r>
    <x v="1932"/>
    <n v="106"/>
    <n v="17951431"/>
    <s v="Crime"/>
    <s v="Drama"/>
    <s v="Mystery"/>
    <s v="Thriller"/>
    <m/>
    <m/>
    <m/>
    <m/>
    <s v="The Glass House "/>
    <s v="English"/>
    <s v="USA"/>
    <n v="30000000"/>
    <x v="27"/>
  </r>
  <r>
    <x v="1933"/>
    <n v="106"/>
    <n v="1111"/>
    <s v="Crime"/>
    <s v="Documentary"/>
    <m/>
    <m/>
    <m/>
    <m/>
    <m/>
    <m/>
    <s v="The Trials of Darryl Hunt "/>
    <s v="English"/>
    <s v="USA"/>
    <n v="200000"/>
    <x v="28"/>
  </r>
  <r>
    <x v="463"/>
    <n v="106"/>
    <n v="23272306"/>
    <s v="Crime"/>
    <s v="Drama"/>
    <s v="Mystery"/>
    <s v="Thriller"/>
    <m/>
    <m/>
    <m/>
    <m/>
    <s v="The Usual Suspects "/>
    <s v="English"/>
    <s v="USA"/>
    <n v="6000000"/>
    <x v="29"/>
  </r>
  <r>
    <x v="1279"/>
    <n v="106"/>
    <n v="58214"/>
    <s v="Crime"/>
    <s v="Drama"/>
    <s v="Thriller"/>
    <m/>
    <m/>
    <m/>
    <m/>
    <m/>
    <s v="Trust "/>
    <s v="English"/>
    <s v="USA"/>
    <n v="9500000"/>
    <x v="14"/>
  </r>
  <r>
    <x v="1934"/>
    <n v="107"/>
    <n v="53481"/>
    <s v="Crime"/>
    <s v="Drama"/>
    <s v="Thriller"/>
    <m/>
    <m/>
    <m/>
    <m/>
    <m/>
    <s v="10th &amp; Wolf "/>
    <s v="English"/>
    <s v="USA"/>
    <n v="8000000"/>
    <x v="55"/>
  </r>
  <r>
    <x v="91"/>
    <n v="107"/>
    <n v="29374178"/>
    <s v="Crime"/>
    <s v="Drama"/>
    <s v="Horror"/>
    <s v="Thriller"/>
    <m/>
    <m/>
    <m/>
    <m/>
    <s v="Bless the Child "/>
    <s v="English"/>
    <s v="USA"/>
    <n v="40000000"/>
    <x v="52"/>
  </r>
  <r>
    <x v="219"/>
    <n v="107"/>
    <n v="9795017"/>
    <s v="Crime"/>
    <s v="Drama"/>
    <s v="Thriller"/>
    <m/>
    <m/>
    <m/>
    <m/>
    <m/>
    <s v="Jade "/>
    <s v="English"/>
    <s v="USA"/>
    <n v="50000000"/>
    <x v="52"/>
  </r>
  <r>
    <x v="1880"/>
    <n v="107"/>
    <n v="871527"/>
    <s v="Crime"/>
    <s v="Drama"/>
    <s v="Mystery"/>
    <s v="Thriller"/>
    <m/>
    <m/>
    <m/>
    <m/>
    <s v="Where the Truth Lies "/>
    <s v="English"/>
    <s v="Canada"/>
    <n v="25000000"/>
    <x v="26"/>
  </r>
  <r>
    <x v="390"/>
    <n v="108"/>
    <n v="16930884"/>
    <s v="Crime"/>
    <s v="Drama"/>
    <s v="Mystery"/>
    <s v="Thriller"/>
    <m/>
    <m/>
    <m/>
    <m/>
    <s v="88 Minutes "/>
    <s v="English"/>
    <s v="USA"/>
    <n v="30000000"/>
    <x v="19"/>
  </r>
  <r>
    <x v="786"/>
    <n v="108"/>
    <n v="22433915"/>
    <s v="Crime"/>
    <s v="Drama"/>
    <s v="Mystery"/>
    <s v="Thriller"/>
    <m/>
    <m/>
    <m/>
    <m/>
    <s v="City by the Sea "/>
    <s v="English"/>
    <s v="USA"/>
    <n v="60000000"/>
    <x v="3"/>
  </r>
  <r>
    <x v="1935"/>
    <n v="117"/>
    <n v="821997"/>
    <s v="Drama"/>
    <s v="Romance"/>
    <m/>
    <m/>
    <m/>
    <m/>
    <m/>
    <m/>
    <s v="Déjà Vu "/>
    <s v="English"/>
    <s v="USA"/>
    <m/>
    <x v="14"/>
  </r>
  <r>
    <x v="17"/>
    <n v="108"/>
    <n v="25753840"/>
    <s v="Crime"/>
    <s v="Fantasy"/>
    <s v="Horror"/>
    <m/>
    <m/>
    <m/>
    <m/>
    <m/>
    <s v="From Dusk Till Dawn "/>
    <s v="English"/>
    <s v="USA"/>
    <n v="19000000"/>
    <x v="9"/>
  </r>
  <r>
    <x v="1936"/>
    <n v="117"/>
    <m/>
    <s v="Drama"/>
    <s v="Thriller"/>
    <m/>
    <m/>
    <m/>
    <m/>
    <m/>
    <m/>
    <s v="Fifty Dead Men Walking "/>
    <s v="English"/>
    <s v="UK"/>
    <n v="6000000"/>
    <x v="24"/>
  </r>
  <r>
    <x v="1937"/>
    <n v="108"/>
    <n v="9600000"/>
    <s v="Crime"/>
    <s v="Drama"/>
    <s v="Romance"/>
    <m/>
    <m/>
    <m/>
    <m/>
    <m/>
    <s v="On the Waterfront "/>
    <s v="English"/>
    <s v="USA"/>
    <n v="910000"/>
    <x v="7"/>
  </r>
  <r>
    <x v="812"/>
    <n v="109"/>
    <n v="3798532"/>
    <s v="Crime"/>
    <s v="Drama"/>
    <s v="Romance"/>
    <s v="Thriller"/>
    <m/>
    <m/>
    <m/>
    <m/>
    <s v="Bound "/>
    <s v="English"/>
    <s v="USA"/>
    <n v="4500000"/>
    <x v="18"/>
  </r>
  <r>
    <x v="1938"/>
    <n v="109"/>
    <n v="19692608"/>
    <s v="Crime"/>
    <s v="Drama"/>
    <s v="Thriller"/>
    <m/>
    <m/>
    <m/>
    <m/>
    <m/>
    <s v="Broken City "/>
    <s v="English"/>
    <s v="USA"/>
    <n v="35000000"/>
    <x v="3"/>
  </r>
  <r>
    <x v="582"/>
    <n v="109"/>
    <n v="40983001"/>
    <s v="Crime"/>
    <s v="Drama"/>
    <s v="Thriller"/>
    <m/>
    <m/>
    <m/>
    <m/>
    <m/>
    <s v="End of Watch "/>
    <s v="English"/>
    <s v="USA"/>
    <n v="7000000"/>
    <x v="28"/>
  </r>
  <r>
    <x v="1843"/>
    <n v="109"/>
    <n v="4109095"/>
    <s v="Crime"/>
    <s v="Drama"/>
    <s v="History"/>
    <s v="Romance"/>
    <m/>
    <m/>
    <m/>
    <m/>
    <s v="Kama Sutra: A Tale of Love "/>
    <s v="English"/>
    <s v="USA"/>
    <n v="3000000"/>
    <x v="25"/>
  </r>
  <r>
    <x v="297"/>
    <n v="117"/>
    <m/>
    <s v="Drama"/>
    <m/>
    <m/>
    <m/>
    <m/>
    <m/>
    <m/>
    <m/>
    <s v="Julia "/>
    <s v="English"/>
    <s v="USA"/>
    <n v="7840000"/>
    <x v="18"/>
  </r>
  <r>
    <x v="1939"/>
    <n v="109"/>
    <n v="16901126"/>
    <s v="Crime"/>
    <s v="Horror"/>
    <m/>
    <m/>
    <m/>
    <m/>
    <m/>
    <m/>
    <s v="The Devil's Rejects "/>
    <s v="English"/>
    <s v="USA"/>
    <n v="7000000"/>
    <x v="24"/>
  </r>
  <r>
    <x v="1260"/>
    <n v="109"/>
    <n v="214966"/>
    <s v="Crime"/>
    <s v="Drama"/>
    <s v="Thriller"/>
    <m/>
    <m/>
    <m/>
    <m/>
    <m/>
    <s v="The Killer Inside Me "/>
    <s v="English"/>
    <s v="USA"/>
    <n v="13000000"/>
    <x v="12"/>
  </r>
  <r>
    <x v="1635"/>
    <n v="110"/>
    <n v="39263506"/>
    <s v="Crime"/>
    <s v="Drama"/>
    <s v="Thriller"/>
    <m/>
    <m/>
    <m/>
    <m/>
    <m/>
    <s v="Lakeview Terrace "/>
    <s v="English"/>
    <s v="USA"/>
    <n v="22000000"/>
    <x v="12"/>
  </r>
  <r>
    <x v="1940"/>
    <n v="110"/>
    <n v="22494487"/>
    <s v="Crime"/>
    <s v="Drama"/>
    <s v="Mystery"/>
    <s v="Thriller"/>
    <m/>
    <m/>
    <m/>
    <m/>
    <s v="Lucky Number Slevin "/>
    <s v="English"/>
    <s v="Germany"/>
    <n v="27000000"/>
    <x v="2"/>
  </r>
  <r>
    <x v="335"/>
    <n v="110"/>
    <n v="16005978"/>
    <s v="Crime"/>
    <s v="Mystery"/>
    <s v="Thriller"/>
    <m/>
    <m/>
    <m/>
    <m/>
    <m/>
    <s v="The Raven "/>
    <s v="English"/>
    <s v="USA"/>
    <n v="26000000"/>
    <x v="55"/>
  </r>
  <r>
    <x v="1941"/>
    <n v="111"/>
    <n v="1294640"/>
    <s v="Crime"/>
    <s v="Drama"/>
    <s v="Horror"/>
    <s v="Thriller"/>
    <m/>
    <m/>
    <m/>
    <m/>
    <s v="Funny Games "/>
    <s v="English"/>
    <s v="USA"/>
    <n v="15000000"/>
    <x v="26"/>
  </r>
  <r>
    <x v="1515"/>
    <n v="117"/>
    <n v="4806750"/>
    <s v="Biography"/>
    <s v="Drama"/>
    <s v="Music"/>
    <s v="Romance"/>
    <m/>
    <m/>
    <m/>
    <m/>
    <s v="Mao's Last Dancer "/>
    <s v="English"/>
    <s v="Australia"/>
    <m/>
    <x v="18"/>
  </r>
  <r>
    <x v="540"/>
    <n v="111"/>
    <n v="30028592"/>
    <s v="Crime"/>
    <s v="Drama"/>
    <s v="Romance"/>
    <s v="Thriller"/>
    <m/>
    <m/>
    <m/>
    <m/>
    <s v="The Bank Job "/>
    <s v="English"/>
    <s v="UK"/>
    <n v="20000000"/>
    <x v="9"/>
  </r>
  <r>
    <x v="1942"/>
    <n v="111"/>
    <n v="94596"/>
    <s v="Crime"/>
    <s v="Horror"/>
    <s v="Mystery"/>
    <s v="Thriller"/>
    <m/>
    <m/>
    <m/>
    <m/>
    <s v="The Cure "/>
    <s v="Japanese"/>
    <s v="Japan"/>
    <n v="1000000"/>
    <x v="18"/>
  </r>
  <r>
    <x v="480"/>
    <n v="111"/>
    <n v="33631221"/>
    <s v="Crime"/>
    <s v="Drama"/>
    <s v="Thriller"/>
    <m/>
    <m/>
    <m/>
    <m/>
    <m/>
    <s v="The Gambler "/>
    <s v="English"/>
    <s v="USA"/>
    <n v="25000000"/>
    <x v="25"/>
  </r>
  <r>
    <x v="1756"/>
    <n v="111"/>
    <n v="2203641"/>
    <s v="Crime"/>
    <s v="Drama"/>
    <s v="Mystery"/>
    <s v="Thriller"/>
    <m/>
    <m/>
    <m/>
    <m/>
    <s v="Transsiberian "/>
    <s v="English"/>
    <s v="Spain"/>
    <n v="15000000"/>
    <x v="6"/>
  </r>
  <r>
    <x v="337"/>
    <n v="112"/>
    <n v="57504069"/>
    <s v="Crime"/>
    <s v="Drama"/>
    <m/>
    <m/>
    <m/>
    <m/>
    <m/>
    <m/>
    <s v="Boyz n the Hood "/>
    <s v="English"/>
    <s v="USA"/>
    <n v="6000000"/>
    <x v="2"/>
  </r>
  <r>
    <x v="1943"/>
    <n v="117"/>
    <m/>
    <s v="Action"/>
    <m/>
    <m/>
    <m/>
    <m/>
    <m/>
    <m/>
    <m/>
    <s v="Reign of Assassins "/>
    <s v="Mandarin"/>
    <s v="China"/>
    <n v="12000000"/>
    <x v="24"/>
  </r>
  <r>
    <x v="1944"/>
    <n v="112"/>
    <n v="211667"/>
    <s v="Crime"/>
    <s v="Drama"/>
    <m/>
    <m/>
    <m/>
    <m/>
    <m/>
    <m/>
    <s v="Lady Vengeance "/>
    <s v="Korean"/>
    <s v="South Korea"/>
    <n v="4200000000"/>
    <x v="28"/>
  </r>
  <r>
    <x v="1159"/>
    <n v="112"/>
    <n v="32645"/>
    <s v="Crime"/>
    <s v="Drama"/>
    <s v="Romance"/>
    <s v="Thriller"/>
    <m/>
    <m/>
    <m/>
    <m/>
    <s v="Mean Streets "/>
    <s v="English"/>
    <s v="USA"/>
    <n v="500000"/>
    <x v="18"/>
  </r>
  <r>
    <x v="889"/>
    <n v="112"/>
    <n v="95308367"/>
    <s v="Crime"/>
    <s v="Drama"/>
    <s v="Thriller"/>
    <m/>
    <m/>
    <m/>
    <m/>
    <m/>
    <s v="Panic Room "/>
    <s v="English"/>
    <s v="USA"/>
    <n v="48000000"/>
    <x v="4"/>
  </r>
  <r>
    <x v="584"/>
    <n v="112"/>
    <n v="62549000"/>
    <s v="Crime"/>
    <s v="Drama"/>
    <s v="Romance"/>
    <s v="Thriller"/>
    <m/>
    <m/>
    <m/>
    <m/>
    <s v="The Crying Game "/>
    <s v="English"/>
    <s v="UK"/>
    <n v="2300000"/>
    <x v="9"/>
  </r>
  <r>
    <x v="1945"/>
    <n v="117"/>
    <m/>
    <s v="Adventure"/>
    <s v="Fantasy"/>
    <m/>
    <m/>
    <m/>
    <m/>
    <m/>
    <m/>
    <s v="Sheena "/>
    <s v="English"/>
    <s v="UK"/>
    <n v="25000000"/>
    <x v="47"/>
  </r>
  <r>
    <x v="869"/>
    <n v="112"/>
    <n v="65500000"/>
    <s v="Crime"/>
    <s v="Drama"/>
    <s v="Romance"/>
    <s v="Thriller"/>
    <m/>
    <m/>
    <m/>
    <m/>
    <s v="Witness "/>
    <s v="English"/>
    <s v="USA"/>
    <n v="12000000"/>
    <x v="18"/>
  </r>
  <r>
    <x v="352"/>
    <n v="113"/>
    <n v="54997476"/>
    <s v="Crime"/>
    <s v="Drama"/>
    <s v="Mystery"/>
    <s v="Thriller"/>
    <m/>
    <m/>
    <m/>
    <m/>
    <s v="Don't Say a Word "/>
    <s v="English"/>
    <s v="USA"/>
    <n v="50000000"/>
    <x v="46"/>
  </r>
  <r>
    <x v="644"/>
    <n v="113"/>
    <n v="58571513"/>
    <s v="Crime"/>
    <s v="Drama"/>
    <s v="Mystery"/>
    <s v="Thriller"/>
    <m/>
    <m/>
    <m/>
    <m/>
    <s v="Sea of Love "/>
    <s v="English"/>
    <s v="USA"/>
    <n v="19000000"/>
    <x v="4"/>
  </r>
  <r>
    <x v="291"/>
    <n v="113"/>
    <n v="69304264"/>
    <s v="Crime"/>
    <s v="Romance"/>
    <s v="Thriller"/>
    <m/>
    <m/>
    <m/>
    <m/>
    <m/>
    <s v="The Thomas Crown Affair "/>
    <s v="English"/>
    <s v="USA"/>
    <n v="48000000"/>
    <x v="4"/>
  </r>
  <r>
    <x v="1946"/>
    <n v="114"/>
    <n v="25977365"/>
    <s v="Crime"/>
    <s v="Drama"/>
    <s v="Mystery"/>
    <s v="Thriller"/>
    <m/>
    <m/>
    <m/>
    <m/>
    <s v="A Walk Among the Tombstones "/>
    <s v="English"/>
    <s v="USA"/>
    <n v="28000000"/>
    <x v="26"/>
  </r>
  <r>
    <x v="1349"/>
    <n v="117"/>
    <m/>
    <s v="Drama"/>
    <s v="Romance"/>
    <m/>
    <m/>
    <m/>
    <m/>
    <m/>
    <m/>
    <s v="The City of Your Final Destination "/>
    <s v="English"/>
    <s v="USA"/>
    <n v="8300000"/>
    <x v="55"/>
  </r>
  <r>
    <x v="396"/>
    <n v="117"/>
    <n v="27779888"/>
    <s v="Action"/>
    <s v="Adventure"/>
    <s v="Drama"/>
    <s v="Thriller"/>
    <m/>
    <m/>
    <m/>
    <m/>
    <s v="The Edge "/>
    <s v="English"/>
    <s v="USA"/>
    <m/>
    <x v="24"/>
  </r>
  <r>
    <x v="1321"/>
    <n v="117"/>
    <n v="27550735"/>
    <s v="Action"/>
    <s v="Drama"/>
    <s v="History"/>
    <s v="Thriller"/>
    <m/>
    <m/>
    <m/>
    <m/>
    <s v="The Finest Hours "/>
    <s v="English"/>
    <s v="USA"/>
    <m/>
    <x v="4"/>
  </r>
  <r>
    <x v="1947"/>
    <n v="114"/>
    <n v="447750"/>
    <s v="Crime"/>
    <s v="Drama"/>
    <s v="Thriller"/>
    <m/>
    <m/>
    <m/>
    <m/>
    <m/>
    <s v="Brother "/>
    <s v="English"/>
    <s v="USA"/>
    <n v="10000000"/>
    <x v="5"/>
  </r>
  <r>
    <x v="622"/>
    <n v="114"/>
    <n v="6592103"/>
    <s v="Crime"/>
    <s v="Drama"/>
    <s v="Mystery"/>
    <s v="Thriller"/>
    <m/>
    <m/>
    <m/>
    <m/>
    <s v="Femme Fatale "/>
    <s v="English"/>
    <s v="France"/>
    <n v="35000000"/>
    <x v="46"/>
  </r>
  <r>
    <x v="1948"/>
    <n v="114"/>
    <n v="1221261"/>
    <s v="Crime"/>
    <s v="Drama"/>
    <s v="Thriller"/>
    <m/>
    <m/>
    <m/>
    <m/>
    <m/>
    <s v="Nine Queens "/>
    <s v="Spanish"/>
    <s v="Argentina"/>
    <n v="1500000"/>
    <x v="13"/>
  </r>
  <r>
    <x v="1159"/>
    <n v="117"/>
    <n v="321952"/>
    <s v="Documentary"/>
    <s v="Music"/>
    <m/>
    <m/>
    <m/>
    <m/>
    <m/>
    <m/>
    <s v="The Last Waltz "/>
    <s v="English"/>
    <s v="USA"/>
    <m/>
    <x v="7"/>
  </r>
  <r>
    <x v="1949"/>
    <n v="114"/>
    <n v="40905277"/>
    <s v="Crime"/>
    <s v="Drama"/>
    <s v="Romance"/>
    <s v="Thriller"/>
    <m/>
    <m/>
    <m/>
    <m/>
    <s v="Out of Time "/>
    <s v="English"/>
    <s v="USA"/>
    <n v="50000000"/>
    <x v="26"/>
  </r>
  <r>
    <x v="1950"/>
    <n v="114"/>
    <n v="32721635"/>
    <s v="Crime"/>
    <s v="Horror"/>
    <s v="Thriller"/>
    <m/>
    <m/>
    <m/>
    <m/>
    <m/>
    <s v="The Last House on the Left "/>
    <s v="English"/>
    <s v="USA"/>
    <n v="15000000"/>
    <x v="10"/>
  </r>
  <r>
    <x v="491"/>
    <n v="114"/>
    <n v="25600000"/>
    <s v="Crime"/>
    <s v="Drama"/>
    <m/>
    <m/>
    <m/>
    <m/>
    <m/>
    <m/>
    <s v="The Outsiders "/>
    <s v="English"/>
    <s v="USA"/>
    <n v="10000000"/>
    <x v="5"/>
  </r>
  <r>
    <x v="1771"/>
    <n v="117"/>
    <n v="3222857"/>
    <s v="Drama"/>
    <s v="Romance"/>
    <m/>
    <m/>
    <m/>
    <m/>
    <m/>
    <m/>
    <s v="Water "/>
    <s v="Hindi"/>
    <s v="Canada"/>
    <m/>
    <x v="2"/>
  </r>
  <r>
    <x v="1951"/>
    <n v="115"/>
    <n v="54557348"/>
    <s v="Crime"/>
    <s v="Drama"/>
    <s v="Thriller"/>
    <m/>
    <m/>
    <m/>
    <m/>
    <m/>
    <s v="Crash "/>
    <s v="English"/>
    <s v="Germany"/>
    <n v="6500000"/>
    <x v="13"/>
  </r>
  <r>
    <x v="821"/>
    <n v="115"/>
    <n v="39177215"/>
    <s v="Crime"/>
    <s v="Drama"/>
    <s v="Thriller"/>
    <m/>
    <m/>
    <m/>
    <m/>
    <m/>
    <s v="Enough "/>
    <s v="English"/>
    <s v="USA"/>
    <n v="38000000"/>
    <x v="39"/>
  </r>
  <r>
    <x v="1949"/>
    <n v="115"/>
    <n v="41543207"/>
    <s v="Crime"/>
    <s v="Drama"/>
    <s v="Mystery"/>
    <s v="Thriller"/>
    <m/>
    <m/>
    <m/>
    <m/>
    <s v="High Crimes "/>
    <s v="English"/>
    <s v="USA"/>
    <n v="42000000"/>
    <x v="46"/>
  </r>
  <r>
    <x v="352"/>
    <n v="115"/>
    <n v="60491560"/>
    <s v="Crime"/>
    <s v="Drama"/>
    <s v="Mystery"/>
    <s v="Thriller"/>
    <m/>
    <m/>
    <m/>
    <m/>
    <s v="Kiss the Girls "/>
    <s v="English"/>
    <s v="USA"/>
    <n v="27000000"/>
    <x v="10"/>
  </r>
  <r>
    <x v="1340"/>
    <n v="115"/>
    <n v="10556196"/>
    <s v="Crime"/>
    <s v="Drama"/>
    <s v="Thriller"/>
    <m/>
    <m/>
    <m/>
    <m/>
    <m/>
    <s v="Mad City "/>
    <s v="English"/>
    <s v="USA"/>
    <n v="50000000"/>
    <x v="3"/>
  </r>
  <r>
    <x v="381"/>
    <n v="115"/>
    <n v="31874869"/>
    <s v="Crime"/>
    <s v="Mystery"/>
    <s v="Thriller"/>
    <m/>
    <m/>
    <m/>
    <m/>
    <m/>
    <s v="Murder by Numbers "/>
    <s v="English"/>
    <s v="USA"/>
    <n v="50000000"/>
    <x v="12"/>
  </r>
  <r>
    <x v="1952"/>
    <n v="115"/>
    <n v="882710"/>
    <s v="Crime"/>
    <s v="Drama"/>
    <s v="Romance"/>
    <s v="Thriller"/>
    <m/>
    <m/>
    <m/>
    <m/>
    <s v="The Yards "/>
    <s v="English"/>
    <s v="USA"/>
    <n v="24000000"/>
    <x v="55"/>
  </r>
  <r>
    <x v="352"/>
    <n v="115"/>
    <n v="529766"/>
    <s v="Crime"/>
    <s v="Drama"/>
    <m/>
    <m/>
    <m/>
    <m/>
    <m/>
    <m/>
    <s v="Things to Do in Denver When You're Dead "/>
    <s v="English"/>
    <s v="USA"/>
    <n v="7000000"/>
    <x v="4"/>
  </r>
  <r>
    <x v="1953"/>
    <n v="115"/>
    <n v="29753944"/>
    <s v="Crime"/>
    <s v="Drama"/>
    <s v="Mystery"/>
    <s v="Thriller"/>
    <m/>
    <m/>
    <m/>
    <m/>
    <s v="Wild Things "/>
    <s v="English"/>
    <s v="USA"/>
    <n v="20000000"/>
    <x v="26"/>
  </r>
  <r>
    <x v="786"/>
    <n v="116"/>
    <n v="5851188"/>
    <s v="Crime"/>
    <s v="Mystery"/>
    <s v="Thriller"/>
    <m/>
    <m/>
    <m/>
    <m/>
    <m/>
    <s v="Basic Instinct 2 "/>
    <s v="English"/>
    <s v="UK"/>
    <n v="70000000"/>
    <x v="42"/>
  </r>
  <r>
    <x v="1954"/>
    <n v="116"/>
    <n v="325491"/>
    <s v="Crime"/>
    <s v="Drama"/>
    <s v="Thriller"/>
    <m/>
    <m/>
    <m/>
    <m/>
    <m/>
    <s v="City of Ghosts "/>
    <s v="English"/>
    <s v="USA"/>
    <n v="17500000"/>
    <x v="25"/>
  </r>
  <r>
    <x v="1955"/>
    <n v="116"/>
    <n v="22201636"/>
    <s v="Crime"/>
    <s v="Drama"/>
    <s v="Music"/>
    <m/>
    <m/>
    <m/>
    <m/>
    <m/>
    <s v="Hustle &amp; Flow "/>
    <s v="English"/>
    <s v="USA"/>
    <n v="8000000"/>
    <x v="18"/>
  </r>
  <r>
    <x v="1810"/>
    <n v="116"/>
    <n v="71026631"/>
    <s v="Crime"/>
    <s v="Drama"/>
    <s v="Thriller"/>
    <m/>
    <m/>
    <m/>
    <m/>
    <m/>
    <s v="John Q "/>
    <s v="English"/>
    <s v="USA"/>
    <n v="36000000"/>
    <x v="14"/>
  </r>
  <r>
    <x v="1763"/>
    <n v="116"/>
    <n v="1292527"/>
    <s v="Crime"/>
    <s v="Drama"/>
    <s v="Music"/>
    <s v="Thriller"/>
    <m/>
    <m/>
    <m/>
    <m/>
    <s v="Kansas City "/>
    <s v="English"/>
    <s v="France"/>
    <n v="19000000"/>
    <x v="46"/>
  </r>
  <r>
    <x v="190"/>
    <n v="116"/>
    <n v="183405771"/>
    <s v="Crime"/>
    <s v="Thriller"/>
    <m/>
    <m/>
    <m/>
    <m/>
    <m/>
    <m/>
    <s v="Ocean's Eleven "/>
    <s v="English"/>
    <s v="USA"/>
    <n v="85000000"/>
    <x v="2"/>
  </r>
  <r>
    <x v="1311"/>
    <n v="116"/>
    <n v="11326836"/>
    <s v="Crime"/>
    <s v="Drama"/>
    <s v="Thriller"/>
    <m/>
    <m/>
    <m/>
    <m/>
    <m/>
    <s v="Out of the Furnace "/>
    <s v="English"/>
    <s v="USA"/>
    <n v="22000000"/>
    <x v="4"/>
  </r>
  <r>
    <x v="1956"/>
    <n v="117"/>
    <n v="24362501"/>
    <s v="Crime"/>
    <s v="Drama"/>
    <s v="Thriller"/>
    <m/>
    <m/>
    <m/>
    <m/>
    <m/>
    <s v="Arlington Road "/>
    <s v="English"/>
    <s v="USA"/>
    <n v="21500000"/>
    <x v="5"/>
  </r>
  <r>
    <x v="774"/>
    <n v="117"/>
    <n v="43290977"/>
    <s v="Crime"/>
    <s v="Drama"/>
    <s v="Mystery"/>
    <s v="Thriller"/>
    <m/>
    <m/>
    <m/>
    <m/>
    <s v="Edge of Darkness "/>
    <s v="English"/>
    <s v="UK"/>
    <n v="80000000"/>
    <x v="10"/>
  </r>
  <r>
    <x v="763"/>
    <n v="118"/>
    <m/>
    <s v="Horror"/>
    <m/>
    <m/>
    <m/>
    <m/>
    <m/>
    <m/>
    <m/>
    <s v="Exorcist II: The Heretic "/>
    <s v="English"/>
    <s v="USA"/>
    <n v="14000000"/>
    <x v="44"/>
  </r>
  <r>
    <x v="1957"/>
    <n v="117"/>
    <n v="32279955"/>
    <s v="Crime"/>
    <s v="Drama"/>
    <s v="Thriller"/>
    <m/>
    <m/>
    <m/>
    <m/>
    <m/>
    <s v="Nightcrawler "/>
    <s v="English"/>
    <s v="USA"/>
    <n v="8500000"/>
    <x v="13"/>
  </r>
  <r>
    <x v="792"/>
    <n v="117"/>
    <n v="104054514"/>
    <s v="Crime"/>
    <s v="Drama"/>
    <s v="Thriller"/>
    <m/>
    <m/>
    <m/>
    <m/>
    <m/>
    <s v="Road to Perdition "/>
    <s v="English"/>
    <s v="USA"/>
    <n v="80000000"/>
    <x v="28"/>
  </r>
  <r>
    <x v="1958"/>
    <n v="118"/>
    <m/>
    <s v="Action"/>
    <s v="Crime"/>
    <s v="Thriller"/>
    <m/>
    <m/>
    <m/>
    <m/>
    <m/>
    <s v="Firestorm "/>
    <s v="Mandarin"/>
    <s v="China"/>
    <m/>
    <x v="3"/>
  </r>
  <r>
    <x v="1952"/>
    <n v="117"/>
    <n v="28563179"/>
    <s v="Crime"/>
    <s v="Drama"/>
    <s v="Thriller"/>
    <m/>
    <m/>
    <m/>
    <m/>
    <m/>
    <s v="We Own the Night "/>
    <s v="English"/>
    <s v="USA"/>
    <n v="21000000"/>
    <x v="24"/>
  </r>
  <r>
    <x v="704"/>
    <n v="118"/>
    <n v="9059588"/>
    <s v="Crime"/>
    <s v="Drama"/>
    <s v="Romance"/>
    <s v="Thriller"/>
    <m/>
    <m/>
    <m/>
    <m/>
    <s v="Dark Blue "/>
    <s v="English"/>
    <s v="USA"/>
    <n v="15000000"/>
    <x v="10"/>
  </r>
  <r>
    <x v="297"/>
    <n v="118"/>
    <m/>
    <s v="Drama"/>
    <s v="Romance"/>
    <s v="War"/>
    <m/>
    <m/>
    <m/>
    <m/>
    <m/>
    <s v="From Here to Eternity "/>
    <s v="English"/>
    <s v="USA"/>
    <n v="1650000"/>
    <x v="2"/>
  </r>
  <r>
    <x v="821"/>
    <n v="118"/>
    <n v="17305211"/>
    <s v="Crime"/>
    <s v="Drama"/>
    <s v="Mystery"/>
    <s v="Thriller"/>
    <m/>
    <m/>
    <m/>
    <m/>
    <s v="Extreme Measures "/>
    <s v="English"/>
    <s v="USA"/>
    <n v="38000000"/>
    <x v="12"/>
  </r>
  <r>
    <x v="1937"/>
    <n v="118"/>
    <m/>
    <s v="Drama"/>
    <s v="Romance"/>
    <m/>
    <m/>
    <m/>
    <m/>
    <m/>
    <m/>
    <s v="Gentleman's Agreement "/>
    <s v="English"/>
    <s v="USA"/>
    <n v="2000000"/>
    <x v="18"/>
  </r>
  <r>
    <x v="1959"/>
    <n v="118"/>
    <n v="42643187"/>
    <s v="Biography"/>
    <s v="Drama"/>
    <s v="Sport"/>
    <m/>
    <m/>
    <m/>
    <m/>
    <m/>
    <s v="Glory Road "/>
    <s v="English"/>
    <s v="USA"/>
    <m/>
    <x v="5"/>
  </r>
  <r>
    <x v="1929"/>
    <n v="118"/>
    <n v="44983704"/>
    <s v="Crime"/>
    <s v="Drama"/>
    <s v="Mystery"/>
    <s v="Sci-Fi"/>
    <s v="Thriller"/>
    <m/>
    <m/>
    <m/>
    <s v="Frequency "/>
    <s v="English"/>
    <s v="USA"/>
    <n v="31000000"/>
    <x v="9"/>
  </r>
  <r>
    <x v="1960"/>
    <n v="118"/>
    <n v="399879"/>
    <s v="Crime"/>
    <s v="Drama"/>
    <s v="Mystery"/>
    <s v="Thriller"/>
    <m/>
    <m/>
    <m/>
    <m/>
    <s v="Jindabyne "/>
    <s v="English"/>
    <s v="Australia"/>
    <n v="15000000"/>
    <x v="55"/>
  </r>
  <r>
    <x v="1477"/>
    <n v="118"/>
    <m/>
    <s v="Drama"/>
    <s v="Family"/>
    <m/>
    <m/>
    <m/>
    <m/>
    <m/>
    <m/>
    <s v="How Green Was My Valley "/>
    <s v="English"/>
    <s v="USA"/>
    <n v="1250000"/>
    <x v="2"/>
  </r>
  <r>
    <x v="553"/>
    <n v="118"/>
    <n v="73343413"/>
    <s v="Crime"/>
    <s v="Drama"/>
    <s v="Thriller"/>
    <m/>
    <m/>
    <m/>
    <m/>
    <m/>
    <s v="Law Abiding Citizen "/>
    <s v="English"/>
    <s v="USA"/>
    <n v="50000000"/>
    <x v="18"/>
  </r>
  <r>
    <x v="1961"/>
    <n v="118"/>
    <n v="6482195"/>
    <s v="Crime"/>
    <s v="Mystery"/>
    <s v="Thriller"/>
    <m/>
    <m/>
    <m/>
    <m/>
    <m/>
    <s v="Switchback "/>
    <s v="English"/>
    <s v="USA"/>
    <n v="37000000"/>
    <x v="55"/>
  </r>
  <r>
    <x v="392"/>
    <n v="118"/>
    <n v="66488090"/>
    <s v="Crime"/>
    <s v="Drama"/>
    <s v="Mystery"/>
    <s v="Thriller"/>
    <m/>
    <m/>
    <m/>
    <m/>
    <s v="The Bone Collector "/>
    <s v="English"/>
    <s v="USA"/>
    <n v="48000000"/>
    <x v="6"/>
  </r>
  <r>
    <x v="22"/>
    <n v="118"/>
    <m/>
    <s v="Drama"/>
    <s v="Family"/>
    <s v="Fantasy"/>
    <s v="Romance"/>
    <m/>
    <m/>
    <m/>
    <m/>
    <s v="It's a Wonderful Life "/>
    <s v="English"/>
    <s v="USA"/>
    <n v="3180000"/>
    <x v="29"/>
  </r>
  <r>
    <x v="1334"/>
    <n v="118"/>
    <n v="57981889"/>
    <s v="Crime"/>
    <s v="Drama"/>
    <s v="Thriller"/>
    <m/>
    <m/>
    <m/>
    <m/>
    <m/>
    <s v="The Lincoln Lawyer "/>
    <s v="English"/>
    <s v="USA"/>
    <n v="40000000"/>
    <x v="9"/>
  </r>
  <r>
    <x v="1962"/>
    <n v="119"/>
    <n v="798341"/>
    <s v="Crime"/>
    <s v="Drama"/>
    <s v="Mystery"/>
    <m/>
    <m/>
    <m/>
    <m/>
    <m/>
    <s v="Brigham City "/>
    <s v="English"/>
    <s v="USA"/>
    <n v="1000000"/>
    <x v="5"/>
  </r>
  <r>
    <x v="862"/>
    <n v="119"/>
    <n v="49024969"/>
    <s v="Crime"/>
    <s v="Drama"/>
    <s v="Mystery"/>
    <s v="Thriller"/>
    <m/>
    <m/>
    <m/>
    <m/>
    <s v="Michael Clayton "/>
    <s v="English"/>
    <s v="USA"/>
    <n v="25000000"/>
    <x v="9"/>
  </r>
  <r>
    <x v="700"/>
    <n v="119"/>
    <n v="92115211"/>
    <s v="Crime"/>
    <s v="Drama"/>
    <s v="Mystery"/>
    <s v="Thriller"/>
    <m/>
    <m/>
    <m/>
    <m/>
    <s v="The Client "/>
    <s v="English"/>
    <s v="USA"/>
    <n v="45000000"/>
    <x v="6"/>
  </r>
  <r>
    <x v="622"/>
    <n v="119"/>
    <n v="76270454"/>
    <s v="Crime"/>
    <s v="Drama"/>
    <s v="Thriller"/>
    <m/>
    <m/>
    <m/>
    <m/>
    <m/>
    <s v="The Untouchables "/>
    <s v="English"/>
    <s v="USA"/>
    <n v="25000000"/>
    <x v="13"/>
  </r>
  <r>
    <x v="1963"/>
    <n v="120"/>
    <n v="16938179"/>
    <s v="Crime"/>
    <s v="Drama"/>
    <s v="Thriller"/>
    <m/>
    <m/>
    <m/>
    <m/>
    <m/>
    <s v="Boiler Room "/>
    <s v="English"/>
    <s v="USA"/>
    <n v="8000000"/>
    <x v="14"/>
  </r>
  <r>
    <x v="1427"/>
    <n v="120"/>
    <n v="21244913"/>
    <s v="Crime"/>
    <s v="Documentary"/>
    <s v="Drama"/>
    <m/>
    <m/>
    <m/>
    <m/>
    <m/>
    <s v="Bowling for Columbine "/>
    <s v="English"/>
    <s v="Germany"/>
    <n v="4000000"/>
    <x v="58"/>
  </r>
  <r>
    <x v="717"/>
    <n v="120"/>
    <n v="100003492"/>
    <s v="Crime"/>
    <s v="Drama"/>
    <s v="Thriller"/>
    <m/>
    <m/>
    <m/>
    <m/>
    <m/>
    <s v="Collateral "/>
    <s v="English"/>
    <s v="USA"/>
    <n v="65000000"/>
    <x v="16"/>
  </r>
  <r>
    <x v="715"/>
    <n v="120"/>
    <n v="44886089"/>
    <s v="Crime"/>
    <s v="Drama"/>
    <s v="Thriller"/>
    <m/>
    <m/>
    <m/>
    <m/>
    <m/>
    <s v="Cop Land "/>
    <s v="English"/>
    <s v="USA"/>
    <n v="10000000"/>
    <x v="24"/>
  </r>
  <r>
    <x v="1964"/>
    <n v="120"/>
    <n v="106869"/>
    <s v="Crime"/>
    <s v="Drama"/>
    <s v="Romance"/>
    <s v="Thriller"/>
    <m/>
    <m/>
    <m/>
    <m/>
    <s v="Escobar: Paradise Lost "/>
    <s v="English"/>
    <s v="France"/>
    <n v="17000000"/>
    <x v="10"/>
  </r>
  <r>
    <x v="1661"/>
    <n v="120"/>
    <n v="214202"/>
    <s v="Crime"/>
    <s v="Drama"/>
    <s v="Thriller"/>
    <m/>
    <m/>
    <m/>
    <m/>
    <m/>
    <s v="Trade "/>
    <s v="English"/>
    <s v="Germany"/>
    <n v="12000000"/>
    <x v="20"/>
  </r>
  <r>
    <x v="529"/>
    <n v="121"/>
    <n v="16311763"/>
    <s v="Crime"/>
    <s v="Drama"/>
    <s v="Thriller"/>
    <m/>
    <m/>
    <m/>
    <m/>
    <m/>
    <s v="A Simple Plan "/>
    <s v="English"/>
    <s v="UK"/>
    <n v="17000000"/>
    <x v="20"/>
  </r>
  <r>
    <x v="1965"/>
    <n v="121"/>
    <n v="12549485"/>
    <s v="Crime"/>
    <s v="Drama"/>
    <s v="Musical"/>
    <s v="Romance"/>
    <m/>
    <m/>
    <m/>
    <m/>
    <s v="Idlewild "/>
    <s v="English"/>
    <s v="USA"/>
    <n v="15000000"/>
    <x v="3"/>
  </r>
  <r>
    <x v="1966"/>
    <n v="118"/>
    <n v="228830"/>
    <s v="Crime"/>
    <s v="Documentary"/>
    <s v="War"/>
    <m/>
    <m/>
    <m/>
    <m/>
    <m/>
    <s v="Standard Operating Procedure "/>
    <s v="English"/>
    <s v="USA"/>
    <m/>
    <x v="20"/>
  </r>
  <r>
    <x v="842"/>
    <n v="121"/>
    <n v="22905674"/>
    <s v="Crime"/>
    <s v="Drama"/>
    <m/>
    <m/>
    <m/>
    <m/>
    <m/>
    <m/>
    <s v="Rounders "/>
    <s v="English"/>
    <s v="USA"/>
    <n v="12000000"/>
    <x v="18"/>
  </r>
  <r>
    <x v="622"/>
    <n v="121"/>
    <n v="22518325"/>
    <s v="Crime"/>
    <s v="Drama"/>
    <s v="Mystery"/>
    <s v="Thriller"/>
    <m/>
    <m/>
    <m/>
    <m/>
    <s v="The Black Dahlia "/>
    <s v="English"/>
    <s v="Germany"/>
    <n v="50000000"/>
    <x v="39"/>
  </r>
  <r>
    <x v="1306"/>
    <n v="122"/>
    <n v="17237244"/>
    <s v="Crime"/>
    <s v="Drama"/>
    <s v="Thriller"/>
    <m/>
    <m/>
    <m/>
    <m/>
    <m/>
    <s v="A Most Wanted Man "/>
    <s v="English"/>
    <s v="UK"/>
    <n v="15000000"/>
    <x v="4"/>
  </r>
  <r>
    <x v="1148"/>
    <n v="122"/>
    <n v="1697956"/>
    <s v="Crime"/>
    <s v="Drama"/>
    <m/>
    <m/>
    <m/>
    <m/>
    <m/>
    <m/>
    <s v="Bad Lieutenant: Port of Call New Orleans "/>
    <s v="English"/>
    <s v="USA"/>
    <n v="20000000"/>
    <x v="6"/>
  </r>
  <r>
    <x v="1967"/>
    <n v="122"/>
    <n v="713413"/>
    <s v="Crime"/>
    <s v="Drama"/>
    <s v="Mystery"/>
    <m/>
    <m/>
    <m/>
    <m/>
    <m/>
    <s v="Character "/>
    <s v="Dutch"/>
    <s v="Netherlands"/>
    <n v="4500000"/>
    <x v="2"/>
  </r>
  <r>
    <x v="1968"/>
    <n v="122"/>
    <n v="39025000"/>
    <s v="Crime"/>
    <s v="Drama"/>
    <m/>
    <m/>
    <m/>
    <m/>
    <m/>
    <m/>
    <s v="Dead Man Walking "/>
    <s v="English"/>
    <s v="UK"/>
    <n v="11000000"/>
    <x v="16"/>
  </r>
  <r>
    <x v="1064"/>
    <n v="118"/>
    <m/>
    <s v="Adventure"/>
    <s v="Family"/>
    <s v="Sport"/>
    <m/>
    <m/>
    <m/>
    <m/>
    <m/>
    <s v="The Black Stallion "/>
    <s v="English"/>
    <s v="USA"/>
    <n v="2700000"/>
    <x v="18"/>
  </r>
  <r>
    <x v="576"/>
    <n v="122"/>
    <n v="24127895"/>
    <s v="Crime"/>
    <s v="Drama"/>
    <s v="Thriller"/>
    <m/>
    <m/>
    <m/>
    <m/>
    <m/>
    <s v="Lord of War "/>
    <s v="English"/>
    <s v="USA"/>
    <n v="50000000"/>
    <x v="16"/>
  </r>
  <r>
    <x v="1135"/>
    <n v="122"/>
    <n v="74273505"/>
    <s v="Crime"/>
    <s v="Drama"/>
    <s v="Thriller"/>
    <m/>
    <m/>
    <m/>
    <m/>
    <m/>
    <s v="No Country for Old Men "/>
    <s v="English"/>
    <s v="USA"/>
    <n v="25000000"/>
    <x v="11"/>
  </r>
  <r>
    <x v="190"/>
    <n v="122"/>
    <n v="117144465"/>
    <s v="Crime"/>
    <s v="Thriller"/>
    <m/>
    <m/>
    <m/>
    <m/>
    <m/>
    <m/>
    <s v="Ocean's Thirteen "/>
    <s v="English"/>
    <s v="USA"/>
    <n v="85000000"/>
    <x v="24"/>
  </r>
  <r>
    <x v="1969"/>
    <n v="122"/>
    <n v="11538204"/>
    <s v="Crime"/>
    <s v="Drama"/>
    <s v="History"/>
    <m/>
    <m/>
    <m/>
    <m/>
    <m/>
    <s v="The Conspirator "/>
    <s v="English"/>
    <s v="USA"/>
    <n v="25000000"/>
    <x v="14"/>
  </r>
  <r>
    <x v="756"/>
    <n v="118"/>
    <m/>
    <s v="Biography"/>
    <s v="Drama"/>
    <s v="History"/>
    <m/>
    <m/>
    <m/>
    <m/>
    <m/>
    <s v="The Color of Freedom "/>
    <s v="English"/>
    <s v="Germany"/>
    <n v="30000000"/>
    <x v="23"/>
  </r>
  <r>
    <x v="267"/>
    <n v="122"/>
    <n v="76261036"/>
    <s v="Crime"/>
    <s v="Drama"/>
    <s v="Thriller"/>
    <m/>
    <m/>
    <m/>
    <m/>
    <m/>
    <s v="Training Day "/>
    <s v="English"/>
    <s v="USA"/>
    <n v="45000000"/>
    <x v="28"/>
  </r>
  <r>
    <x v="355"/>
    <n v="123"/>
    <n v="81159365"/>
    <s v="Crime"/>
    <s v="Drama"/>
    <s v="Thriller"/>
    <m/>
    <m/>
    <m/>
    <m/>
    <m/>
    <s v="21 "/>
    <s v="English"/>
    <s v="USA"/>
    <n v="35000000"/>
    <x v="4"/>
  </r>
  <r>
    <x v="220"/>
    <n v="123"/>
    <n v="32051917"/>
    <s v="Crime"/>
    <s v="Drama"/>
    <s v="Mystery"/>
    <s v="Thriller"/>
    <m/>
    <m/>
    <m/>
    <m/>
    <s v="Copycat "/>
    <s v="English"/>
    <s v="USA"/>
    <n v="20000000"/>
    <x v="10"/>
  </r>
  <r>
    <x v="1970"/>
    <n v="123"/>
    <n v="26893"/>
    <s v="Crime"/>
    <s v="Drama"/>
    <s v="Romance"/>
    <m/>
    <m/>
    <m/>
    <m/>
    <m/>
    <s v="Mississippi Mermaid "/>
    <s v="French"/>
    <s v="France"/>
    <n v="1600000"/>
    <x v="5"/>
  </r>
  <r>
    <x v="190"/>
    <n v="123"/>
    <n v="37339525"/>
    <s v="Crime"/>
    <s v="Drama"/>
    <s v="Romance"/>
    <s v="Thriller"/>
    <m/>
    <m/>
    <m/>
    <m/>
    <s v="Out of Sight "/>
    <s v="English"/>
    <s v="USA"/>
    <n v="48000000"/>
    <x v="14"/>
  </r>
  <r>
    <x v="491"/>
    <n v="123"/>
    <n v="25900000"/>
    <s v="Crime"/>
    <s v="Drama"/>
    <s v="Music"/>
    <m/>
    <m/>
    <m/>
    <m/>
    <m/>
    <s v="The Cotton Club "/>
    <s v="English"/>
    <s v="USA"/>
    <n v="58000000"/>
    <x v="26"/>
  </r>
  <r>
    <x v="140"/>
    <n v="124"/>
    <n v="92930005"/>
    <s v="Crime"/>
    <s v="Drama"/>
    <s v="Thriller"/>
    <m/>
    <m/>
    <m/>
    <m/>
    <m/>
    <s v="Red Dragon "/>
    <s v="English"/>
    <s v="Germany"/>
    <n v="78000000"/>
    <x v="5"/>
  </r>
  <r>
    <x v="1175"/>
    <n v="124"/>
    <n v="19719930"/>
    <s v="Crime"/>
    <s v="Drama"/>
    <s v="Mystery"/>
    <s v="Thriller"/>
    <m/>
    <m/>
    <m/>
    <m/>
    <s v="The Pledge "/>
    <s v="English"/>
    <s v="USA"/>
    <n v="45000000"/>
    <x v="4"/>
  </r>
  <r>
    <x v="1416"/>
    <n v="124"/>
    <n v="71069884"/>
    <s v="Crime"/>
    <s v="Drama"/>
    <s v="Thriller"/>
    <m/>
    <m/>
    <m/>
    <m/>
    <m/>
    <s v="The Score "/>
    <s v="English"/>
    <s v="USA"/>
    <n v="68000000"/>
    <x v="4"/>
  </r>
  <r>
    <x v="830"/>
    <n v="125"/>
    <n v="38432823"/>
    <s v="Crime"/>
    <s v="Drama"/>
    <s v="Sport"/>
    <m/>
    <m/>
    <m/>
    <m/>
    <m/>
    <s v="Gridiron Gang "/>
    <s v="English"/>
    <s v="USA"/>
    <n v="30000000"/>
    <x v="24"/>
  </r>
  <r>
    <x v="1971"/>
    <n v="125"/>
    <n v="3330"/>
    <s v="Crime"/>
    <s v="Drama"/>
    <m/>
    <m/>
    <m/>
    <m/>
    <m/>
    <m/>
    <s v="Mi America "/>
    <s v="English"/>
    <s v="USA"/>
    <n v="2100000"/>
    <x v="5"/>
  </r>
  <r>
    <x v="90"/>
    <n v="125"/>
    <n v="117698894"/>
    <s v="Crime"/>
    <s v="Mystery"/>
    <s v="Thriller"/>
    <m/>
    <m/>
    <m/>
    <m/>
    <m/>
    <s v="Now You See Me "/>
    <s v="English"/>
    <s v="USA"/>
    <n v="75000000"/>
    <x v="9"/>
  </r>
  <r>
    <x v="190"/>
    <n v="125"/>
    <n v="125531634"/>
    <s v="Crime"/>
    <s v="Thriller"/>
    <m/>
    <m/>
    <m/>
    <m/>
    <m/>
    <m/>
    <s v="Ocean's Twelve "/>
    <s v="English"/>
    <s v="USA"/>
    <n v="110000000"/>
    <x v="55"/>
  </r>
  <r>
    <x v="1354"/>
    <n v="125"/>
    <n v="3753806"/>
    <s v="Crime"/>
    <s v="Drama"/>
    <m/>
    <m/>
    <m/>
    <m/>
    <m/>
    <m/>
    <s v="Vera Drake "/>
    <s v="English"/>
    <s v="UK"/>
    <n v="11000000"/>
    <x v="28"/>
  </r>
  <r>
    <x v="1972"/>
    <n v="118"/>
    <n v="39100956"/>
    <s v="Biography"/>
    <s v="Drama"/>
    <s v="Music"/>
    <m/>
    <m/>
    <m/>
    <m/>
    <m/>
    <s v="What's Love Got to Do with It "/>
    <s v="English"/>
    <s v="USA"/>
    <m/>
    <x v="5"/>
  </r>
  <r>
    <x v="912"/>
    <n v="126"/>
    <n v="43848100"/>
    <s v="Crime"/>
    <s v="Drama"/>
    <m/>
    <m/>
    <m/>
    <m/>
    <m/>
    <m/>
    <s v="Wall Street "/>
    <s v="English"/>
    <s v="USA"/>
    <n v="15000000"/>
    <x v="18"/>
  </r>
  <r>
    <x v="724"/>
    <n v="119"/>
    <n v="59774"/>
    <s v="Comedy"/>
    <s v="Drama"/>
    <s v="Romance"/>
    <m/>
    <m/>
    <m/>
    <m/>
    <m/>
    <s v="3 "/>
    <s v="German"/>
    <s v="Germany"/>
    <m/>
    <x v="4"/>
  </r>
  <r>
    <x v="1973"/>
    <n v="119"/>
    <m/>
    <s v="Comedy"/>
    <s v="Drama"/>
    <m/>
    <m/>
    <m/>
    <m/>
    <m/>
    <m/>
    <s v="Another Happy Day "/>
    <s v="English"/>
    <s v="USA"/>
    <n v="4000000"/>
    <x v="25"/>
  </r>
  <r>
    <x v="889"/>
    <n v="127"/>
    <n v="100125340"/>
    <s v="Crime"/>
    <s v="Drama"/>
    <s v="Mystery"/>
    <s v="Thriller"/>
    <m/>
    <m/>
    <m/>
    <m/>
    <s v="Se7en "/>
    <s v="English"/>
    <s v="USA"/>
    <n v="33000000"/>
    <x v="29"/>
  </r>
  <r>
    <x v="1159"/>
    <n v="128"/>
    <n v="79100000"/>
    <s v="Crime"/>
    <s v="Thriller"/>
    <m/>
    <m/>
    <m/>
    <m/>
    <m/>
    <m/>
    <s v="Cape Fear "/>
    <s v="English"/>
    <s v="USA"/>
    <n v="35000000"/>
    <x v="9"/>
  </r>
  <r>
    <x v="1356"/>
    <n v="128"/>
    <n v="72515360"/>
    <s v="Crime"/>
    <s v="Mystery"/>
    <s v="Thriller"/>
    <m/>
    <m/>
    <m/>
    <m/>
    <m/>
    <s v="The Interpreter "/>
    <s v="Aboriginal"/>
    <s v="UK"/>
    <n v="80000000"/>
    <x v="55"/>
  </r>
  <r>
    <x v="1974"/>
    <n v="119"/>
    <m/>
    <s v="Adventure"/>
    <s v="Drama"/>
    <s v="Romance"/>
    <s v="Western"/>
    <m/>
    <m/>
    <m/>
    <m/>
    <s v="Boom Town "/>
    <s v="English"/>
    <s v="USA"/>
    <n v="1614000"/>
    <x v="23"/>
  </r>
  <r>
    <x v="904"/>
    <n v="129"/>
    <n v="88504640"/>
    <s v="Crime"/>
    <s v="Drama"/>
    <s v="Mystery"/>
    <s v="Thriller"/>
    <m/>
    <m/>
    <m/>
    <m/>
    <s v="Inside Man "/>
    <s v="English"/>
    <s v="USA"/>
    <n v="45000000"/>
    <x v="16"/>
  </r>
  <r>
    <x v="337"/>
    <n v="130"/>
    <n v="28734552"/>
    <s v="Crime"/>
    <s v="Drama"/>
    <s v="Romance"/>
    <s v="Thriller"/>
    <m/>
    <m/>
    <m/>
    <m/>
    <s v="Baby Boy "/>
    <s v="English"/>
    <s v="USA"/>
    <n v="16000000"/>
    <x v="55"/>
  </r>
  <r>
    <x v="107"/>
    <n v="130"/>
    <n v="1987287"/>
    <s v="Crime"/>
    <s v="Drama"/>
    <m/>
    <m/>
    <m/>
    <m/>
    <m/>
    <m/>
    <s v="Oliver Twist "/>
    <s v="English"/>
    <s v="UK"/>
    <n v="50000000"/>
    <x v="24"/>
  </r>
  <r>
    <x v="303"/>
    <n v="130"/>
    <n v="15709385"/>
    <s v="Crime"/>
    <s v="Drama"/>
    <s v="Thriller"/>
    <m/>
    <m/>
    <m/>
    <m/>
    <m/>
    <s v="Pride and Glory "/>
    <s v="English"/>
    <s v="USA"/>
    <n v="30000000"/>
    <x v="6"/>
  </r>
  <r>
    <x v="1345"/>
    <n v="130"/>
    <n v="19593740"/>
    <s v="Crime"/>
    <s v="Drama"/>
    <s v="Thriller"/>
    <m/>
    <m/>
    <m/>
    <m/>
    <m/>
    <s v="The Life of David Gale "/>
    <s v="English"/>
    <s v="USA"/>
    <n v="50000000"/>
    <x v="20"/>
  </r>
  <r>
    <x v="1253"/>
    <n v="131"/>
    <n v="27667947"/>
    <s v="Crime"/>
    <s v="Drama"/>
    <s v="Thriller"/>
    <m/>
    <m/>
    <m/>
    <m/>
    <m/>
    <s v="Hannibal Rising "/>
    <s v="English"/>
    <s v="UK"/>
    <n v="50000000"/>
    <x v="3"/>
  </r>
  <r>
    <x v="1975"/>
    <n v="131"/>
    <n v="85433"/>
    <s v="Crime"/>
    <s v="Drama"/>
    <s v="Mystery"/>
    <s v="Romance"/>
    <m/>
    <m/>
    <m/>
    <m/>
    <s v="The Best Offer "/>
    <s v="English"/>
    <s v="Italy"/>
    <n v="13500000"/>
    <x v="2"/>
  </r>
  <r>
    <x v="267"/>
    <n v="132"/>
    <n v="27154426"/>
    <s v="Crime"/>
    <s v="Drama"/>
    <s v="Thriller"/>
    <m/>
    <m/>
    <m/>
    <m/>
    <m/>
    <s v="Brooklyn's Finest "/>
    <s v="English"/>
    <s v="USA"/>
    <n v="17000000"/>
    <x v="6"/>
  </r>
  <r>
    <x v="1951"/>
    <n v="133"/>
    <n v="21129348"/>
    <s v="Crime"/>
    <s v="Drama"/>
    <s v="Romance"/>
    <s v="Thriller"/>
    <m/>
    <m/>
    <m/>
    <m/>
    <s v="The Next Three Days "/>
    <s v="English"/>
    <s v="USA"/>
    <n v="35000000"/>
    <x v="18"/>
  </r>
  <r>
    <x v="1976"/>
    <n v="135"/>
    <n v="7563397"/>
    <s v="Crime"/>
    <s v="Drama"/>
    <m/>
    <m/>
    <m/>
    <m/>
    <m/>
    <m/>
    <s v="City of God "/>
    <s v="Portuguese"/>
    <s v="Brazil"/>
    <n v="3300000"/>
    <x v="22"/>
  </r>
  <r>
    <x v="491"/>
    <n v="135"/>
    <n v="45856732"/>
    <s v="Crime"/>
    <s v="Drama"/>
    <s v="Thriller"/>
    <m/>
    <m/>
    <m/>
    <m/>
    <m/>
    <s v="The Rainmaker "/>
    <s v="English"/>
    <s v="USA"/>
    <n v="40000000"/>
    <x v="23"/>
  </r>
  <r>
    <x v="695"/>
    <n v="137"/>
    <n v="1206135"/>
    <s v="Crime"/>
    <s v="Drama"/>
    <s v="Thriller"/>
    <m/>
    <m/>
    <m/>
    <m/>
    <m/>
    <s v="Child 44 "/>
    <s v="English"/>
    <s v="Czech Republic"/>
    <n v="50000000"/>
    <x v="55"/>
  </r>
  <r>
    <x v="1582"/>
    <n v="119"/>
    <n v="836641"/>
    <s v="Drama"/>
    <m/>
    <m/>
    <m/>
    <m/>
    <m/>
    <m/>
    <m/>
    <s v="Illuminata "/>
    <s v="English"/>
    <s v="Spain"/>
    <m/>
    <x v="3"/>
  </r>
  <r>
    <x v="683"/>
    <n v="138"/>
    <n v="150117807"/>
    <s v="Crime"/>
    <s v="Drama"/>
    <m/>
    <m/>
    <m/>
    <m/>
    <m/>
    <m/>
    <s v="American Hustle "/>
    <s v="English"/>
    <s v="USA"/>
    <n v="40000000"/>
    <x v="9"/>
  </r>
  <r>
    <x v="1977"/>
    <n v="138"/>
    <n v="35918429"/>
    <s v="Crime"/>
    <s v="Drama"/>
    <m/>
    <m/>
    <m/>
    <m/>
    <m/>
    <m/>
    <s v="In the Bedroom "/>
    <s v="English"/>
    <s v="USA"/>
    <n v="1700000"/>
    <x v="20"/>
  </r>
  <r>
    <x v="649"/>
    <n v="138"/>
    <n v="64604977"/>
    <s v="Crime"/>
    <s v="Drama"/>
    <s v="Mystery"/>
    <s v="Thriller"/>
    <m/>
    <m/>
    <m/>
    <m/>
    <s v="L.A. Confidential "/>
    <s v="English"/>
    <s v="USA"/>
    <n v="35000000"/>
    <x v="0"/>
  </r>
  <r>
    <x v="592"/>
    <n v="138"/>
    <n v="90135191"/>
    <s v="Crime"/>
    <s v="Drama"/>
    <s v="Mystery"/>
    <s v="Thriller"/>
    <m/>
    <m/>
    <m/>
    <m/>
    <s v="Mystic River "/>
    <s v="English"/>
    <s v="USA"/>
    <n v="25000000"/>
    <x v="58"/>
  </r>
  <r>
    <x v="790"/>
    <n v="138"/>
    <n v="16969390"/>
    <s v="Crime"/>
    <s v="Drama"/>
    <s v="Thriller"/>
    <m/>
    <m/>
    <m/>
    <m/>
    <m/>
    <s v="The Counselor "/>
    <s v="English"/>
    <s v="USA"/>
    <n v="25000000"/>
    <x v="35"/>
  </r>
  <r>
    <x v="1857"/>
    <n v="138"/>
    <n v="130727000"/>
    <s v="Crime"/>
    <s v="Drama"/>
    <s v="Horror"/>
    <s v="Thriller"/>
    <m/>
    <m/>
    <m/>
    <m/>
    <s v="The Silence of the Lambs "/>
    <s v="English"/>
    <s v="USA"/>
    <n v="19000000"/>
    <x v="29"/>
  </r>
  <r>
    <x v="762"/>
    <n v="139"/>
    <n v="136448821"/>
    <s v="Crime"/>
    <s v="Thriller"/>
    <m/>
    <m/>
    <m/>
    <m/>
    <m/>
    <m/>
    <s v="Ransom "/>
    <s v="English"/>
    <s v="USA"/>
    <n v="80000000"/>
    <x v="10"/>
  </r>
  <r>
    <x v="1181"/>
    <n v="139"/>
    <n v="81292135"/>
    <s v="Crime"/>
    <s v="Drama"/>
    <s v="Thriller"/>
    <m/>
    <m/>
    <m/>
    <m/>
    <m/>
    <s v="The Talented Mr. Ripley "/>
    <s v="English"/>
    <s v="USA"/>
    <n v="40000000"/>
    <x v="9"/>
  </r>
  <r>
    <x v="1978"/>
    <n v="140"/>
    <n v="4157491"/>
    <s v="Crime"/>
    <s v="Drama"/>
    <s v="Musical"/>
    <m/>
    <m/>
    <m/>
    <m/>
    <m/>
    <s v="Dancer in the Dark "/>
    <s v="English"/>
    <s v="Denmark"/>
    <n v="12800000"/>
    <x v="58"/>
  </r>
  <r>
    <x v="1979"/>
    <n v="140"/>
    <n v="21383298"/>
    <s v="Crime"/>
    <s v="Drama"/>
    <s v="Thriller"/>
    <m/>
    <m/>
    <m/>
    <m/>
    <m/>
    <s v="The Place Beyond the Pines "/>
    <s v="English"/>
    <s v="USA"/>
    <n v="15000000"/>
    <x v="9"/>
  </r>
  <r>
    <x v="592"/>
    <n v="141"/>
    <n v="35707327"/>
    <s v="Crime"/>
    <s v="Drama"/>
    <s v="Mystery"/>
    <s v="Thriller"/>
    <m/>
    <m/>
    <m/>
    <m/>
    <s v="Changeling "/>
    <s v="English"/>
    <s v="USA"/>
    <n v="55000000"/>
    <x v="2"/>
  </r>
  <r>
    <x v="912"/>
    <n v="141"/>
    <n v="47307550"/>
    <s v="Crime"/>
    <s v="Drama"/>
    <s v="Thriller"/>
    <m/>
    <m/>
    <m/>
    <m/>
    <m/>
    <s v="Savages "/>
    <s v="English"/>
    <s v="USA"/>
    <n v="45000000"/>
    <x v="26"/>
  </r>
  <r>
    <x v="680"/>
    <n v="141"/>
    <n v="47105085"/>
    <s v="Crime"/>
    <s v="Drama"/>
    <m/>
    <m/>
    <m/>
    <m/>
    <m/>
    <m/>
    <s v="The Judge "/>
    <s v="English"/>
    <s v="USA"/>
    <n v="50000000"/>
    <x v="18"/>
  </r>
  <r>
    <x v="647"/>
    <n v="141"/>
    <n v="100768056"/>
    <s v="Crime"/>
    <s v="Drama"/>
    <s v="Mystery"/>
    <s v="Thriller"/>
    <m/>
    <m/>
    <m/>
    <m/>
    <s v="The Pelican Brief "/>
    <s v="English"/>
    <s v="USA"/>
    <n v="45000000"/>
    <x v="26"/>
  </r>
  <r>
    <x v="622"/>
    <n v="142"/>
    <n v="44700000"/>
    <s v="Crime"/>
    <s v="Drama"/>
    <m/>
    <m/>
    <m/>
    <m/>
    <m/>
    <m/>
    <s v="Scarface "/>
    <s v="English"/>
    <s v="USA"/>
    <n v="25000000"/>
    <x v="0"/>
  </r>
  <r>
    <x v="904"/>
    <n v="142"/>
    <n v="19283782"/>
    <s v="Crime"/>
    <s v="Drama"/>
    <s v="Romance"/>
    <s v="Thriller"/>
    <m/>
    <m/>
    <m/>
    <m/>
    <s v="Summer of Sam "/>
    <s v="English"/>
    <s v="USA"/>
    <n v="22000000"/>
    <x v="10"/>
  </r>
  <r>
    <x v="1980"/>
    <n v="119"/>
    <m/>
    <s v="Action"/>
    <s v="Crime"/>
    <s v="Drama"/>
    <s v="Thriller"/>
    <m/>
    <m/>
    <m/>
    <m/>
    <s v="Shinjuku Incident "/>
    <s v="Mandarin"/>
    <s v="Hong Kong"/>
    <n v="15000000"/>
    <x v="23"/>
  </r>
  <r>
    <x v="1981"/>
    <n v="142"/>
    <n v="28341469"/>
    <s v="Crime"/>
    <s v="Drama"/>
    <m/>
    <m/>
    <m/>
    <m/>
    <m/>
    <m/>
    <s v="The Shawshank Redemption "/>
    <s v="English"/>
    <s v="USA"/>
    <n v="25000000"/>
    <x v="75"/>
  </r>
  <r>
    <x v="1884"/>
    <n v="144"/>
    <n v="41229"/>
    <s v="Crime"/>
    <s v="Drama"/>
    <s v="Thriller"/>
    <m/>
    <m/>
    <m/>
    <m/>
    <m/>
    <s v="Blood Ties "/>
    <s v="English"/>
    <s v="France"/>
    <n v="25500000"/>
    <x v="26"/>
  </r>
  <r>
    <x v="724"/>
    <n v="147"/>
    <n v="2208939"/>
    <s v="Crime"/>
    <s v="Drama"/>
    <s v="Fantasy"/>
    <m/>
    <m/>
    <m/>
    <m/>
    <m/>
    <s v="Perfume: The Story of a Murderer "/>
    <s v="English"/>
    <s v="Germany"/>
    <n v="50000000"/>
    <x v="20"/>
  </r>
  <r>
    <x v="416"/>
    <n v="147"/>
    <n v="74098862"/>
    <s v="Crime"/>
    <s v="Thriller"/>
    <m/>
    <m/>
    <m/>
    <m/>
    <m/>
    <m/>
    <s v="Sin City "/>
    <s v="English"/>
    <s v="USA"/>
    <n v="40000000"/>
    <x v="11"/>
  </r>
  <r>
    <x v="1133"/>
    <n v="147"/>
    <n v="53300852"/>
    <s v="Crime"/>
    <s v="Drama"/>
    <s v="Thriller"/>
    <m/>
    <m/>
    <m/>
    <m/>
    <m/>
    <s v="Sleepers "/>
    <s v="English"/>
    <s v="USA"/>
    <n v="44000000"/>
    <x v="20"/>
  </r>
  <r>
    <x v="700"/>
    <n v="149"/>
    <n v="108706165"/>
    <s v="Crime"/>
    <s v="Drama"/>
    <s v="Thriller"/>
    <m/>
    <m/>
    <m/>
    <m/>
    <m/>
    <s v="A Time to Kill "/>
    <s v="English"/>
    <s v="USA"/>
    <n v="40000000"/>
    <x v="18"/>
  </r>
  <r>
    <x v="889"/>
    <n v="149"/>
    <n v="167735396"/>
    <s v="Crime"/>
    <s v="Drama"/>
    <s v="Mystery"/>
    <s v="Thriller"/>
    <m/>
    <m/>
    <m/>
    <m/>
    <s v="Gone Girl "/>
    <s v="English"/>
    <s v="USA"/>
    <n v="61000000"/>
    <x v="11"/>
  </r>
  <r>
    <x v="1339"/>
    <n v="150"/>
    <n v="92173235"/>
    <s v="Crime"/>
    <s v="Drama"/>
    <s v="Thriller"/>
    <m/>
    <m/>
    <m/>
    <m/>
    <m/>
    <s v="The Town "/>
    <s v="English"/>
    <s v="USA"/>
    <n v="37000000"/>
    <x v="16"/>
  </r>
  <r>
    <x v="1159"/>
    <n v="151"/>
    <n v="132373442"/>
    <s v="Crime"/>
    <s v="Drama"/>
    <s v="Thriller"/>
    <m/>
    <m/>
    <m/>
    <m/>
    <m/>
    <s v="The Departed "/>
    <s v="English"/>
    <s v="USA"/>
    <n v="90000000"/>
    <x v="17"/>
  </r>
  <r>
    <x v="1982"/>
    <n v="152"/>
    <n v="43650000"/>
    <s v="Crime"/>
    <s v="Drama"/>
    <s v="Musical"/>
    <s v="Romance"/>
    <s v="Thriller"/>
    <m/>
    <m/>
    <m/>
    <s v="West Side Story "/>
    <s v="English"/>
    <s v="USA"/>
    <n v="6000000"/>
    <x v="16"/>
  </r>
  <r>
    <x v="473"/>
    <n v="119"/>
    <m/>
    <s v="Comedy"/>
    <s v="Western"/>
    <m/>
    <m/>
    <m/>
    <m/>
    <m/>
    <m/>
    <s v="The Ridiculous 6 "/>
    <s v="English"/>
    <s v="USA"/>
    <m/>
    <x v="54"/>
  </r>
  <r>
    <x v="1264"/>
    <n v="119"/>
    <n v="44087387"/>
    <s v="Comedy"/>
    <s v="Drama"/>
    <s v="Family"/>
    <s v="Romance"/>
    <m/>
    <m/>
    <m/>
    <m/>
    <s v="The Sisterhood of the Traveling Pants 2 "/>
    <s v="English"/>
    <s v="USA"/>
    <m/>
    <x v="3"/>
  </r>
  <r>
    <x v="755"/>
    <n v="153"/>
    <n v="60962878"/>
    <s v="Crime"/>
    <s v="Drama"/>
    <s v="Mystery"/>
    <s v="Thriller"/>
    <m/>
    <m/>
    <m/>
    <m/>
    <s v="Prisoners "/>
    <s v="English"/>
    <s v="USA"/>
    <n v="46000000"/>
    <x v="11"/>
  </r>
  <r>
    <x v="643"/>
    <n v="154"/>
    <n v="39647595"/>
    <s v="Crime"/>
    <s v="Thriller"/>
    <m/>
    <m/>
    <m/>
    <m/>
    <m/>
    <m/>
    <s v="Jackie Brown "/>
    <s v="English"/>
    <s v="USA"/>
    <n v="12000000"/>
    <x v="20"/>
  </r>
  <r>
    <x v="1983"/>
    <n v="119"/>
    <m/>
    <s v="Drama"/>
    <m/>
    <m/>
    <m/>
    <m/>
    <m/>
    <m/>
    <m/>
    <s v="The Valley of Decision "/>
    <s v="English"/>
    <s v="USA"/>
    <n v="2160000"/>
    <x v="20"/>
  </r>
  <r>
    <x v="592"/>
    <n v="155"/>
    <n v="25078937"/>
    <s v="Crime"/>
    <s v="Drama"/>
    <s v="Mystery"/>
    <s v="Thriller"/>
    <m/>
    <m/>
    <m/>
    <m/>
    <s v="Midnight in the Garden of Good and Evil "/>
    <s v="English"/>
    <s v="USA"/>
    <n v="30000000"/>
    <x v="10"/>
  </r>
  <r>
    <x v="889"/>
    <n v="158"/>
    <n v="102515793"/>
    <s v="Crime"/>
    <s v="Drama"/>
    <s v="Mystery"/>
    <s v="Thriller"/>
    <m/>
    <m/>
    <m/>
    <m/>
    <s v="The Girl with the Dragon Tattoo "/>
    <s v="English"/>
    <s v="USA"/>
    <n v="90000000"/>
    <x v="2"/>
  </r>
  <r>
    <x v="889"/>
    <n v="162"/>
    <n v="33048353"/>
    <s v="Crime"/>
    <s v="Drama"/>
    <s v="History"/>
    <s v="Mystery"/>
    <s v="Thriller"/>
    <m/>
    <m/>
    <m/>
    <s v="Zodiac "/>
    <s v="English"/>
    <s v="USA"/>
    <n v="65000000"/>
    <x v="28"/>
  </r>
  <r>
    <x v="491"/>
    <n v="170"/>
    <n v="66676062"/>
    <s v="Crime"/>
    <s v="Drama"/>
    <m/>
    <m/>
    <m/>
    <m/>
    <m/>
    <m/>
    <s v="The Godfather: Part III "/>
    <s v="English"/>
    <s v="USA"/>
    <n v="54000000"/>
    <x v="16"/>
  </r>
  <r>
    <x v="1984"/>
    <n v="119"/>
    <m/>
    <s v="Action"/>
    <s v="Adventure"/>
    <s v="Fantasy"/>
    <m/>
    <m/>
    <m/>
    <m/>
    <m/>
    <s v="Xi you ji zhi: Sun Wukong san da Baigu Jing "/>
    <s v="English"/>
    <s v="China"/>
    <n v="68005000"/>
    <x v="25"/>
  </r>
  <r>
    <x v="491"/>
    <n v="175"/>
    <n v="134821952"/>
    <s v="Crime"/>
    <s v="Drama"/>
    <m/>
    <m/>
    <m/>
    <m/>
    <m/>
    <m/>
    <s v="The Godfather "/>
    <s v="English"/>
    <s v="USA"/>
    <n v="6000000"/>
    <x v="76"/>
  </r>
  <r>
    <x v="643"/>
    <n v="178"/>
    <n v="107930000"/>
    <s v="Crime"/>
    <s v="Drama"/>
    <m/>
    <m/>
    <m/>
    <m/>
    <m/>
    <m/>
    <s v="Pulp Fiction "/>
    <s v="English"/>
    <s v="USA"/>
    <n v="8000000"/>
    <x v="71"/>
  </r>
  <r>
    <x v="643"/>
    <n v="187"/>
    <n v="54116191"/>
    <s v="Crime"/>
    <s v="Drama"/>
    <s v="Mystery"/>
    <s v="Thriller"/>
    <s v="Western"/>
    <m/>
    <m/>
    <m/>
    <s v="The Hateful Eight "/>
    <s v="English"/>
    <s v="USA"/>
    <n v="44000000"/>
    <x v="13"/>
  </r>
  <r>
    <x v="297"/>
    <n v="120"/>
    <m/>
    <s v="Biography"/>
    <s v="Drama"/>
    <s v="History"/>
    <m/>
    <m/>
    <m/>
    <m/>
    <m/>
    <s v="A Man for All Seasons "/>
    <s v="English"/>
    <s v="UK"/>
    <n v="2000000"/>
    <x v="13"/>
  </r>
  <r>
    <x v="1981"/>
    <n v="189"/>
    <n v="136801374"/>
    <s v="Crime"/>
    <s v="Drama"/>
    <s v="Fantasy"/>
    <s v="Mystery"/>
    <m/>
    <m/>
    <m/>
    <m/>
    <s v="The Green Mile "/>
    <s v="English"/>
    <s v="USA"/>
    <n v="60000000"/>
    <x v="17"/>
  </r>
  <r>
    <x v="190"/>
    <n v="190"/>
    <n v="124107476"/>
    <s v="Crime"/>
    <s v="Drama"/>
    <s v="Thriller"/>
    <m/>
    <m/>
    <m/>
    <m/>
    <m/>
    <s v="Traffic "/>
    <s v="English"/>
    <s v="USA"/>
    <n v="48000000"/>
    <x v="16"/>
  </r>
  <r>
    <x v="1159"/>
    <n v="216"/>
    <n v="77679638"/>
    <s v="Crime"/>
    <s v="Drama"/>
    <m/>
    <m/>
    <m/>
    <m/>
    <m/>
    <m/>
    <s v="Gangs of New York "/>
    <s v="English"/>
    <s v="USA"/>
    <n v="100000000"/>
    <x v="20"/>
  </r>
  <r>
    <x v="491"/>
    <n v="220"/>
    <n v="57300000"/>
    <s v="Crime"/>
    <s v="Drama"/>
    <m/>
    <m/>
    <m/>
    <m/>
    <m/>
    <m/>
    <s v="The Godfather: Part II "/>
    <s v="English"/>
    <s v="USA"/>
    <n v="13000000"/>
    <x v="30"/>
  </r>
  <r>
    <x v="322"/>
    <n v="251"/>
    <n v="5300000"/>
    <s v="Crime"/>
    <s v="Drama"/>
    <m/>
    <m/>
    <m/>
    <m/>
    <m/>
    <m/>
    <s v="Once Upon a Time in America "/>
    <s v="English"/>
    <s v="Italy"/>
    <n v="30000000"/>
    <x v="15"/>
  </r>
  <r>
    <x v="719"/>
    <n v="330"/>
    <n v="4496583"/>
    <s v="Crime"/>
    <s v="Drama"/>
    <m/>
    <m/>
    <m/>
    <m/>
    <m/>
    <m/>
    <s v="Blood In, Blood Out "/>
    <s v="English"/>
    <s v="USA"/>
    <n v="35000000"/>
    <x v="58"/>
  </r>
  <r>
    <x v="1985"/>
    <n v="120"/>
    <m/>
    <s v="Drama"/>
    <s v="Family"/>
    <s v="Music"/>
    <m/>
    <m/>
    <m/>
    <m/>
    <m/>
    <s v="Brave New Girl "/>
    <s v="English"/>
    <s v="USA"/>
    <m/>
    <x v="65"/>
  </r>
  <r>
    <x v="1986"/>
    <n v="41"/>
    <n v="4074023"/>
    <s v="Documentary"/>
    <m/>
    <m/>
    <m/>
    <m/>
    <m/>
    <m/>
    <m/>
    <s v="Sea Rex 3D: Journey to a Prehistoric World "/>
    <s v="English"/>
    <s v="UK"/>
    <n v="5000000"/>
    <x v="24"/>
  </r>
  <r>
    <x v="1987"/>
    <n v="80"/>
    <n v="99851"/>
    <s v="Documentary"/>
    <m/>
    <m/>
    <m/>
    <m/>
    <m/>
    <m/>
    <m/>
    <s v="8: The Mormon Proposition "/>
    <s v="English"/>
    <s v="USA"/>
    <n v="2500000"/>
    <x v="23"/>
  </r>
  <r>
    <x v="1988"/>
    <n v="80"/>
    <n v="77413017"/>
    <s v="Documentary"/>
    <m/>
    <m/>
    <m/>
    <m/>
    <m/>
    <m/>
    <m/>
    <s v="March of the Penguins "/>
    <s v="French"/>
    <s v="France"/>
    <n v="8000000"/>
    <x v="16"/>
  </r>
  <r>
    <x v="1989"/>
    <n v="80"/>
    <n v="2245"/>
    <s v="Documentary"/>
    <m/>
    <m/>
    <m/>
    <m/>
    <m/>
    <m/>
    <m/>
    <s v="The Harvest/La Cosecha "/>
    <s v="English"/>
    <s v="USA"/>
    <n v="560000"/>
    <x v="5"/>
  </r>
  <r>
    <x v="1990"/>
    <n v="80"/>
    <n v="5858"/>
    <s v="Documentary"/>
    <m/>
    <m/>
    <m/>
    <m/>
    <m/>
    <m/>
    <m/>
    <s v="Top Spin "/>
    <s v="English"/>
    <s v="USA"/>
    <n v="150000"/>
    <x v="23"/>
  </r>
  <r>
    <x v="1991"/>
    <n v="81"/>
    <n v="10762178"/>
    <s v="Documentary"/>
    <m/>
    <m/>
    <m/>
    <m/>
    <m/>
    <m/>
    <m/>
    <s v="Winged Migration "/>
    <s v="English"/>
    <s v="France"/>
    <n v="160000000"/>
    <x v="58"/>
  </r>
  <r>
    <x v="1992"/>
    <n v="84"/>
    <n v="34151"/>
    <s v="Documentary"/>
    <s v="History"/>
    <m/>
    <m/>
    <m/>
    <m/>
    <m/>
    <m/>
    <s v="Censored Voices "/>
    <s v="Hebrew"/>
    <s v="Israel"/>
    <n v="450000"/>
    <x v="5"/>
  </r>
  <r>
    <x v="1871"/>
    <n v="84"/>
    <n v="11860839"/>
    <s v="Documentary"/>
    <s v="Music"/>
    <m/>
    <m/>
    <m/>
    <m/>
    <m/>
    <m/>
    <s v="Glee: The 3D Concert Movie "/>
    <s v="English"/>
    <s v="USA"/>
    <n v="9000000"/>
    <x v="53"/>
  </r>
  <r>
    <x v="1993"/>
    <n v="85"/>
    <n v="381225"/>
    <s v="Documentary"/>
    <m/>
    <m/>
    <m/>
    <m/>
    <m/>
    <m/>
    <m/>
    <s v="Short Cut to Nirvana: Kumbh Mela "/>
    <s v="English"/>
    <s v="USA"/>
    <n v="200000"/>
    <x v="5"/>
  </r>
  <r>
    <x v="1994"/>
    <n v="86"/>
    <n v="111300"/>
    <s v="Documentary"/>
    <m/>
    <m/>
    <m/>
    <m/>
    <m/>
    <m/>
    <m/>
    <s v="Burn "/>
    <s v="English"/>
    <s v="USA"/>
    <n v="225000"/>
    <x v="20"/>
  </r>
  <r>
    <x v="1995"/>
    <n v="86"/>
    <n v="215185"/>
    <s v="Documentary"/>
    <s v="History"/>
    <s v="Music"/>
    <m/>
    <m/>
    <m/>
    <m/>
    <m/>
    <s v="Call + Response "/>
    <s v="English"/>
    <s v="USA"/>
    <n v="200000"/>
    <x v="20"/>
  </r>
  <r>
    <x v="1996"/>
    <n v="86"/>
    <n v="617172"/>
    <s v="Documentary"/>
    <m/>
    <m/>
    <m/>
    <m/>
    <m/>
    <m/>
    <m/>
    <s v="Trekkies "/>
    <s v="English"/>
    <s v="USA"/>
    <n v="375000"/>
    <x v="14"/>
  </r>
  <r>
    <x v="931"/>
    <n v="120"/>
    <m/>
    <s v="Comedy"/>
    <s v="Thriller"/>
    <m/>
    <m/>
    <m/>
    <m/>
    <m/>
    <m/>
    <s v="Family Plot "/>
    <s v="English"/>
    <s v="USA"/>
    <n v="4490375"/>
    <x v="4"/>
  </r>
  <r>
    <x v="1997"/>
    <n v="87"/>
    <n v="33349949"/>
    <s v="Documentary"/>
    <m/>
    <m/>
    <m/>
    <m/>
    <m/>
    <m/>
    <m/>
    <s v="2016: Obama's America "/>
    <s v="English"/>
    <s v="USA"/>
    <n v="2500000"/>
    <x v="52"/>
  </r>
  <r>
    <x v="1998"/>
    <n v="120"/>
    <m/>
    <s v="Drama"/>
    <m/>
    <m/>
    <m/>
    <m/>
    <m/>
    <m/>
    <m/>
    <s v="Flywheel "/>
    <s v="English"/>
    <s v="USA"/>
    <n v="20000"/>
    <x v="24"/>
  </r>
  <r>
    <x v="1999"/>
    <n v="88"/>
    <n v="151389"/>
    <s v="Documentary"/>
    <m/>
    <m/>
    <m/>
    <m/>
    <m/>
    <m/>
    <m/>
    <s v="Deceptive Practice: The Mysteries and Mentors of Ricky Jay "/>
    <s v="English"/>
    <s v="USA"/>
    <n v="500000"/>
    <x v="23"/>
  </r>
  <r>
    <x v="2000"/>
    <n v="88"/>
    <n v="1523883"/>
    <s v="Documentary"/>
    <s v="Sport"/>
    <m/>
    <m/>
    <m/>
    <m/>
    <m/>
    <m/>
    <s v="Murderball "/>
    <s v="English"/>
    <s v="USA"/>
    <n v="1750211"/>
    <x v="2"/>
  </r>
  <r>
    <x v="2001"/>
    <n v="120"/>
    <m/>
    <s v="Action"/>
    <s v="Adventure"/>
    <s v="Drama"/>
    <s v="Horror"/>
    <s v="Sci-Fi"/>
    <m/>
    <m/>
    <m/>
    <s v="Godzilla Resurgence "/>
    <s v="Japanese"/>
    <s v="Japan"/>
    <m/>
    <x v="7"/>
  </r>
  <r>
    <x v="2002"/>
    <n v="120"/>
    <n v="227241"/>
    <s v="Drama"/>
    <m/>
    <m/>
    <m/>
    <m/>
    <m/>
    <m/>
    <m/>
    <s v="Guiana 1838 "/>
    <s v="English"/>
    <s v="USA"/>
    <m/>
    <x v="18"/>
  </r>
  <r>
    <x v="2003"/>
    <n v="89"/>
    <n v="133778"/>
    <s v="Documentary"/>
    <s v="Sport"/>
    <m/>
    <m/>
    <m/>
    <m/>
    <m/>
    <m/>
    <s v="The Other Dream Team "/>
    <s v="English"/>
    <s v="USA"/>
    <n v="500000"/>
    <x v="15"/>
  </r>
  <r>
    <x v="494"/>
    <n v="90"/>
    <n v="85222"/>
    <s v="Documentary"/>
    <m/>
    <m/>
    <m/>
    <m/>
    <m/>
    <m/>
    <m/>
    <s v="My Date with Drew "/>
    <s v="English"/>
    <s v="USA"/>
    <n v="1100"/>
    <x v="10"/>
  </r>
  <r>
    <x v="2004"/>
    <n v="91"/>
    <n v="4946250"/>
    <s v="Documentary"/>
    <s v="Music"/>
    <m/>
    <m/>
    <m/>
    <m/>
    <m/>
    <m/>
    <s v="20 Feet from Stardom "/>
    <s v="English"/>
    <s v="USA"/>
    <n v="1000000"/>
    <x v="18"/>
  </r>
  <r>
    <x v="1427"/>
    <n v="91"/>
    <n v="6706368"/>
    <s v="Documentary"/>
    <m/>
    <m/>
    <m/>
    <m/>
    <m/>
    <m/>
    <m/>
    <s v="Roger &amp; Me "/>
    <s v="English"/>
    <s v="USA"/>
    <n v="160000"/>
    <x v="20"/>
  </r>
  <r>
    <x v="2005"/>
    <n v="92"/>
    <n v="425899"/>
    <s v="Documentary"/>
    <m/>
    <m/>
    <m/>
    <m/>
    <m/>
    <m/>
    <m/>
    <s v="I Want Your Money "/>
    <s v="English"/>
    <s v="USA"/>
    <n v="400000"/>
    <x v="52"/>
  </r>
  <r>
    <x v="2006"/>
    <n v="92"/>
    <n v="1677838"/>
    <s v="Documentary"/>
    <m/>
    <m/>
    <m/>
    <m/>
    <m/>
    <m/>
    <m/>
    <s v="Who Killed the Electric Car? "/>
    <s v="English"/>
    <s v="USA"/>
    <n v="1000000"/>
    <x v="28"/>
  </r>
  <r>
    <x v="2007"/>
    <n v="93"/>
    <n v="100240"/>
    <s v="Documentary"/>
    <m/>
    <m/>
    <m/>
    <m/>
    <m/>
    <m/>
    <m/>
    <s v="A Lego Brickumentary "/>
    <s v="English"/>
    <s v="Denmark"/>
    <n v="1000000"/>
    <x v="4"/>
  </r>
  <r>
    <x v="2008"/>
    <n v="93"/>
    <n v="100675"/>
    <s v="Documentary"/>
    <m/>
    <m/>
    <m/>
    <m/>
    <m/>
    <m/>
    <m/>
    <s v="Freakonomics "/>
    <s v="English"/>
    <s v="USA"/>
    <n v="3000000"/>
    <x v="55"/>
  </r>
  <r>
    <x v="2009"/>
    <n v="93"/>
    <n v="25240988"/>
    <s v="Documentary"/>
    <s v="Music"/>
    <m/>
    <m/>
    <m/>
    <m/>
    <m/>
    <m/>
    <s v="Katy Perry: Part of Me "/>
    <s v="English"/>
    <s v="USA"/>
    <n v="12000000"/>
    <x v="19"/>
  </r>
  <r>
    <x v="2010"/>
    <n v="93"/>
    <n v="906666"/>
    <s v="Documentary"/>
    <m/>
    <m/>
    <m/>
    <m/>
    <m/>
    <m/>
    <m/>
    <s v="Sholem Aleichem: Laughing in the Darkness "/>
    <s v="English"/>
    <s v="USA"/>
    <n v="500000"/>
    <x v="4"/>
  </r>
  <r>
    <x v="2011"/>
    <n v="93"/>
    <n v="155984"/>
    <s v="Documentary"/>
    <m/>
    <m/>
    <m/>
    <m/>
    <m/>
    <m/>
    <m/>
    <s v="The Horse Boy "/>
    <s v="English"/>
    <s v="USA"/>
    <n v="160000"/>
    <x v="18"/>
  </r>
  <r>
    <x v="2012"/>
    <n v="120"/>
    <n v="706622"/>
    <s v="Biography"/>
    <s v="Drama"/>
    <s v="Music"/>
    <s v="Romance"/>
    <m/>
    <m/>
    <m/>
    <m/>
    <s v="Mozart's Sister "/>
    <s v="French"/>
    <s v="France"/>
    <m/>
    <x v="55"/>
  </r>
  <r>
    <x v="22"/>
    <n v="120"/>
    <m/>
    <s v="Comedy"/>
    <s v="Drama"/>
    <m/>
    <m/>
    <m/>
    <m/>
    <m/>
    <m/>
    <s v="Mr. Smith Goes to Washington "/>
    <s v="English"/>
    <s v="USA"/>
    <n v="1500000"/>
    <x v="7"/>
  </r>
  <r>
    <x v="2013"/>
    <n v="96"/>
    <n v="3713002"/>
    <s v="Documentary"/>
    <m/>
    <m/>
    <m/>
    <m/>
    <m/>
    <m/>
    <m/>
    <s v="The Real Cancun "/>
    <s v="English"/>
    <s v="USA"/>
    <n v="8000000"/>
    <x v="61"/>
  </r>
  <r>
    <x v="2014"/>
    <n v="97"/>
    <n v="144431"/>
    <s v="Documentary"/>
    <s v="Sport"/>
    <m/>
    <m/>
    <m/>
    <m/>
    <m/>
    <m/>
    <s v="Once in a Lifetime: The Extraordinary Story of the New York Cosmos "/>
    <s v="English"/>
    <s v="UK"/>
    <n v="1000000"/>
    <x v="9"/>
  </r>
  <r>
    <x v="1084"/>
    <n v="97"/>
    <n v="24784"/>
    <s v="Documentary"/>
    <m/>
    <m/>
    <m/>
    <m/>
    <m/>
    <m/>
    <m/>
    <s v="Pink Ribbons, Inc. "/>
    <s v="English"/>
    <s v="Canada"/>
    <n v="1200000"/>
    <x v="18"/>
  </r>
  <r>
    <x v="2015"/>
    <n v="100"/>
    <n v="1134049"/>
    <s v="Documentary"/>
    <s v="History"/>
    <m/>
    <m/>
    <m/>
    <m/>
    <m/>
    <m/>
    <s v="In the Shadow of the Moon "/>
    <s v="English"/>
    <s v="UK"/>
    <n v="2000000"/>
    <x v="11"/>
  </r>
  <r>
    <x v="1571"/>
    <n v="100"/>
    <n v="29233"/>
    <s v="Documentary"/>
    <m/>
    <m/>
    <m/>
    <m/>
    <m/>
    <m/>
    <m/>
    <s v="Time to Choose "/>
    <s v="English"/>
    <s v="USA"/>
    <n v="3500000"/>
    <x v="14"/>
  </r>
  <r>
    <x v="1886"/>
    <n v="102"/>
    <n v="16892"/>
    <s v="Documentary"/>
    <m/>
    <m/>
    <m/>
    <m/>
    <m/>
    <m/>
    <m/>
    <s v="Ayurveda: Art of Being "/>
    <s v="English"/>
    <s v="India"/>
    <n v="300000"/>
    <x v="16"/>
  </r>
  <r>
    <x v="1571"/>
    <n v="102"/>
    <n v="1430185"/>
    <s v="Documentary"/>
    <s v="War"/>
    <m/>
    <m/>
    <m/>
    <m/>
    <m/>
    <m/>
    <s v="No End in Sight "/>
    <s v="English"/>
    <s v="USA"/>
    <n v="2000000"/>
    <x v="0"/>
  </r>
  <r>
    <x v="2016"/>
    <n v="102"/>
    <n v="2601847"/>
    <s v="Documentary"/>
    <s v="Music"/>
    <m/>
    <m/>
    <m/>
    <m/>
    <m/>
    <m/>
    <s v="Samsara "/>
    <s v="None"/>
    <s v="USA"/>
    <n v="4000000"/>
    <x v="17"/>
  </r>
  <r>
    <x v="1991"/>
    <n v="104"/>
    <n v="19406406"/>
    <s v="Documentary"/>
    <s v="Drama"/>
    <m/>
    <m/>
    <m/>
    <m/>
    <m/>
    <m/>
    <s v="Oceans "/>
    <s v="French"/>
    <s v="France"/>
    <n v="40000000"/>
    <x v="2"/>
  </r>
  <r>
    <x v="1502"/>
    <n v="106"/>
    <n v="28873374"/>
    <s v="Documentary"/>
    <s v="Music"/>
    <m/>
    <m/>
    <m/>
    <m/>
    <m/>
    <m/>
    <s v="One Direction: This Is Us "/>
    <s v="English"/>
    <s v="USA"/>
    <n v="10000000"/>
    <x v="38"/>
  </r>
  <r>
    <x v="1132"/>
    <n v="111"/>
    <n v="71844424"/>
    <s v="Documentary"/>
    <s v="Music"/>
    <m/>
    <m/>
    <m/>
    <m/>
    <m/>
    <m/>
    <s v="This Is It "/>
    <s v="English"/>
    <s v="USA"/>
    <n v="60000000"/>
    <x v="9"/>
  </r>
  <r>
    <x v="2017"/>
    <n v="112"/>
    <n v="173783"/>
    <s v="Documentary"/>
    <m/>
    <m/>
    <m/>
    <m/>
    <m/>
    <m/>
    <m/>
    <s v="Fuel "/>
    <s v="English"/>
    <s v="USA"/>
    <n v="2500000"/>
    <x v="16"/>
  </r>
  <r>
    <x v="761"/>
    <n v="115"/>
    <n v="73000942"/>
    <s v="Documentary"/>
    <s v="Music"/>
    <m/>
    <m/>
    <m/>
    <m/>
    <m/>
    <m/>
    <s v="Justin Bieber: Never Say Never "/>
    <s v="English"/>
    <s v="USA"/>
    <n v="13000000"/>
    <x v="77"/>
  </r>
  <r>
    <x v="1427"/>
    <n v="122"/>
    <n v="119078393"/>
    <s v="Documentary"/>
    <s v="Drama"/>
    <s v="War"/>
    <m/>
    <m/>
    <m/>
    <m/>
    <m/>
    <s v="Fahrenheit 9/11 "/>
    <s v="English"/>
    <s v="USA"/>
    <n v="6000000"/>
    <x v="20"/>
  </r>
  <r>
    <x v="1427"/>
    <n v="123"/>
    <n v="24530513"/>
    <s v="Documentary"/>
    <s v="Drama"/>
    <m/>
    <m/>
    <m/>
    <m/>
    <m/>
    <m/>
    <s v="Sicko "/>
    <s v="English"/>
    <s v="USA"/>
    <n v="9000000"/>
    <x v="58"/>
  </r>
  <r>
    <x v="2018"/>
    <n v="120"/>
    <m/>
    <s v="Biography"/>
    <s v="Drama"/>
    <m/>
    <m/>
    <m/>
    <m/>
    <m/>
    <m/>
    <s v="The Birth of a Nation "/>
    <s v="English"/>
    <s v="USA"/>
    <n v="10000000"/>
    <x v="53"/>
  </r>
  <r>
    <x v="1255"/>
    <n v="170"/>
    <n v="7830611"/>
    <s v="Documentary"/>
    <s v="Drama"/>
    <s v="Sport"/>
    <m/>
    <m/>
    <m/>
    <m/>
    <m/>
    <s v="Hoop Dreams "/>
    <s v="English"/>
    <s v="USA"/>
    <n v="700000"/>
    <x v="0"/>
  </r>
  <r>
    <x v="2019"/>
    <n v="215"/>
    <n v="13300000"/>
    <s v="Documentary"/>
    <s v="History"/>
    <s v="Music"/>
    <m/>
    <m/>
    <m/>
    <m/>
    <m/>
    <s v="Woodstock "/>
    <s v="English"/>
    <s v="USA"/>
    <n v="600000"/>
    <x v="11"/>
  </r>
  <r>
    <x v="2020"/>
    <n v="45"/>
    <n v="145109"/>
    <s v="Drama"/>
    <s v="History"/>
    <s v="Thriller"/>
    <s v="War"/>
    <m/>
    <m/>
    <m/>
    <m/>
    <s v="Flame and Citron "/>
    <s v="Danish"/>
    <s v="Denmark"/>
    <n v="45000000"/>
    <x v="9"/>
  </r>
  <r>
    <x v="2021"/>
    <n v="120"/>
    <m/>
    <s v="Adventure"/>
    <s v="Drama"/>
    <m/>
    <m/>
    <m/>
    <m/>
    <m/>
    <m/>
    <s v="The Geographer Drank His Globe Away "/>
    <s v="Russian"/>
    <s v="Russia"/>
    <n v="4000000"/>
    <x v="20"/>
  </r>
  <r>
    <x v="1922"/>
    <n v="120"/>
    <n v="15331289"/>
    <s v="Drama"/>
    <s v="History"/>
    <s v="Sport"/>
    <m/>
    <m/>
    <m/>
    <m/>
    <m/>
    <s v="The Greatest Game Ever Played "/>
    <s v="English"/>
    <s v="USA"/>
    <m/>
    <x v="20"/>
  </r>
  <r>
    <x v="2022"/>
    <n v="65"/>
    <n v="8231"/>
    <s v="Drama"/>
    <s v="Fantasy"/>
    <m/>
    <m/>
    <m/>
    <m/>
    <m/>
    <m/>
    <s v="Pink Narcissus "/>
    <s v="English"/>
    <s v="USA"/>
    <n v="27000"/>
    <x v="6"/>
  </r>
  <r>
    <x v="1513"/>
    <n v="76"/>
    <n v="255352"/>
    <s v="Drama"/>
    <m/>
    <m/>
    <m/>
    <m/>
    <m/>
    <m/>
    <m/>
    <s v="Old Joy "/>
    <s v="English"/>
    <s v="USA"/>
    <n v="300000"/>
    <x v="6"/>
  </r>
  <r>
    <x v="1892"/>
    <n v="120"/>
    <m/>
    <s v="Drama"/>
    <s v="Romance"/>
    <s v="Western"/>
    <m/>
    <m/>
    <m/>
    <m/>
    <m/>
    <s v="The Misfits "/>
    <s v="English"/>
    <s v="USA"/>
    <n v="4000000"/>
    <x v="18"/>
  </r>
  <r>
    <x v="2023"/>
    <n v="77"/>
    <n v="424760"/>
    <s v="Drama"/>
    <s v="Sci-Fi"/>
    <s v="Thriller"/>
    <m/>
    <m/>
    <m/>
    <m/>
    <m/>
    <s v="Primer "/>
    <s v="English"/>
    <s v="USA"/>
    <n v="7000"/>
    <x v="14"/>
  </r>
  <r>
    <x v="2024"/>
    <n v="78"/>
    <n v="191309"/>
    <s v="Drama"/>
    <s v="Mystery"/>
    <s v="Thriller"/>
    <m/>
    <m/>
    <m/>
    <m/>
    <m/>
    <s v="November "/>
    <s v="English"/>
    <s v="USA"/>
    <n v="150000"/>
    <x v="41"/>
  </r>
  <r>
    <x v="775"/>
    <n v="80"/>
    <n v="5792822"/>
    <s v="Drama"/>
    <s v="Romance"/>
    <m/>
    <m/>
    <m/>
    <m/>
    <m/>
    <m/>
    <s v="Before Sunset "/>
    <s v="English"/>
    <s v="USA"/>
    <n v="2700000"/>
    <x v="58"/>
  </r>
  <r>
    <x v="2"/>
    <n v="120"/>
    <m/>
    <s v="Action"/>
    <s v="Crime"/>
    <s v="Drama"/>
    <s v="Mystery"/>
    <m/>
    <m/>
    <m/>
    <m/>
    <s v="The Streets of San Francisco             "/>
    <s v="English"/>
    <s v="USA"/>
    <m/>
    <x v="9"/>
  </r>
  <r>
    <x v="452"/>
    <n v="80"/>
    <n v="2833383"/>
    <s v="Drama"/>
    <s v="Music"/>
    <m/>
    <m/>
    <m/>
    <m/>
    <m/>
    <m/>
    <s v="Filly Brown "/>
    <s v="English"/>
    <s v="USA"/>
    <n v="427000"/>
    <x v="50"/>
  </r>
  <r>
    <x v="1513"/>
    <n v="80"/>
    <n v="856942"/>
    <s v="Drama"/>
    <m/>
    <m/>
    <m/>
    <m/>
    <m/>
    <m/>
    <m/>
    <s v="Wendy and Lucy "/>
    <s v="English"/>
    <s v="USA"/>
    <n v="200000"/>
    <x v="23"/>
  </r>
  <r>
    <x v="237"/>
    <n v="82"/>
    <n v="131617"/>
    <s v="Drama"/>
    <s v="Thriller"/>
    <m/>
    <m/>
    <m/>
    <m/>
    <m/>
    <m/>
    <s v="Edmond "/>
    <s v="English"/>
    <s v="USA"/>
    <n v="10000000"/>
    <x v="46"/>
  </r>
  <r>
    <x v="2025"/>
    <n v="82"/>
    <n v="13350177"/>
    <s v="Drama"/>
    <s v="Horror"/>
    <s v="Thriller"/>
    <m/>
    <m/>
    <m/>
    <m/>
    <m/>
    <s v="The Haunting of Molly Hartley "/>
    <s v="English"/>
    <s v="USA"/>
    <n v="5000000"/>
    <x v="48"/>
  </r>
  <r>
    <x v="2026"/>
    <n v="83"/>
    <n v="1127331"/>
    <s v="Drama"/>
    <m/>
    <m/>
    <m/>
    <m/>
    <m/>
    <m/>
    <m/>
    <s v="Osama "/>
    <s v="Dari"/>
    <s v="Afghanistan"/>
    <n v="46000"/>
    <x v="18"/>
  </r>
  <r>
    <x v="1290"/>
    <n v="84"/>
    <n v="21283440"/>
    <s v="Drama"/>
    <s v="Mystery"/>
    <s v="Thriller"/>
    <m/>
    <m/>
    <m/>
    <m/>
    <m/>
    <s v="Dream House "/>
    <s v="English"/>
    <s v="USA"/>
    <n v="55000000"/>
    <x v="25"/>
  </r>
  <r>
    <x v="870"/>
    <n v="84"/>
    <n v="3216970"/>
    <s v="Drama"/>
    <s v="Mystery"/>
    <s v="Thriller"/>
    <m/>
    <m/>
    <m/>
    <m/>
    <m/>
    <s v="Pi "/>
    <s v="English"/>
    <s v="USA"/>
    <n v="60000"/>
    <x v="20"/>
  </r>
  <r>
    <x v="2027"/>
    <n v="84"/>
    <n v="3100650"/>
    <s v="Drama"/>
    <s v="Horror"/>
    <s v="Mystery"/>
    <s v="Thriller"/>
    <m/>
    <m/>
    <m/>
    <m/>
    <s v="Soul Survivors "/>
    <s v="English"/>
    <s v="USA"/>
    <n v="14000000"/>
    <x v="36"/>
  </r>
  <r>
    <x v="2028"/>
    <n v="85"/>
    <n v="9437933"/>
    <s v="Drama"/>
    <s v="Music"/>
    <s v="Romance"/>
    <m/>
    <m/>
    <m/>
    <m/>
    <m/>
    <s v="Once "/>
    <s v="English"/>
    <s v="Ireland"/>
    <n v="180000"/>
    <x v="13"/>
  </r>
  <r>
    <x v="2029"/>
    <n v="85"/>
    <n v="28563926"/>
    <s v="Drama"/>
    <s v="Thriller"/>
    <m/>
    <m/>
    <m/>
    <m/>
    <m/>
    <m/>
    <s v="Swimfan "/>
    <s v="English"/>
    <s v="USA"/>
    <n v="8500000"/>
    <x v="65"/>
  </r>
  <r>
    <x v="2030"/>
    <n v="86"/>
    <n v="27854896"/>
    <s v="Drama"/>
    <s v="Fantasy"/>
    <s v="Romance"/>
    <m/>
    <m/>
    <m/>
    <m/>
    <m/>
    <s v="Beastly "/>
    <s v="English"/>
    <s v="USA"/>
    <n v="17000000"/>
    <x v="39"/>
  </r>
  <r>
    <x v="2024"/>
    <n v="86"/>
    <n v="1114943"/>
    <s v="Drama"/>
    <s v="Music"/>
    <m/>
    <m/>
    <m/>
    <m/>
    <m/>
    <m/>
    <s v="Groove "/>
    <s v="English"/>
    <s v="USA"/>
    <n v="500000"/>
    <x v="26"/>
  </r>
  <r>
    <x v="184"/>
    <n v="86"/>
    <n v="992238"/>
    <s v="Drama"/>
    <s v="Romance"/>
    <m/>
    <m/>
    <m/>
    <m/>
    <m/>
    <m/>
    <s v="My Summer of Love "/>
    <s v="English"/>
    <s v="UK"/>
    <n v="1700000"/>
    <x v="4"/>
  </r>
  <r>
    <x v="1519"/>
    <n v="86"/>
    <n v="13751"/>
    <s v="Drama"/>
    <s v="Family"/>
    <m/>
    <m/>
    <m/>
    <m/>
    <m/>
    <m/>
    <s v="Opal Dream "/>
    <s v="English"/>
    <s v="Australia"/>
    <n v="11400000"/>
    <x v="10"/>
  </r>
  <r>
    <x v="939"/>
    <n v="86"/>
    <n v="12555230"/>
    <s v="Drama"/>
    <s v="Horror"/>
    <s v="Mystery"/>
    <s v="Thriller"/>
    <m/>
    <m/>
    <m/>
    <m/>
    <s v="Silent House "/>
    <s v="English"/>
    <s v="France"/>
    <n v="2000000"/>
    <x v="35"/>
  </r>
  <r>
    <x v="2031"/>
    <n v="86"/>
    <n v="20200"/>
    <s v="Drama"/>
    <s v="Music"/>
    <m/>
    <m/>
    <m/>
    <m/>
    <m/>
    <m/>
    <s v="Song One "/>
    <s v="English"/>
    <s v="USA"/>
    <n v="6000000"/>
    <x v="27"/>
  </r>
  <r>
    <x v="495"/>
    <n v="86"/>
    <n v="54257433"/>
    <s v="Drama"/>
    <s v="Horror"/>
    <s v="Thriller"/>
    <m/>
    <m/>
    <m/>
    <m/>
    <m/>
    <s v="The Shallows "/>
    <s v="English"/>
    <s v="USA"/>
    <n v="17000000"/>
    <x v="4"/>
  </r>
  <r>
    <x v="2032"/>
    <n v="87"/>
    <n v="40990055"/>
    <s v="Drama"/>
    <s v="Horror"/>
    <s v="Thriller"/>
    <m/>
    <m/>
    <m/>
    <m/>
    <m/>
    <s v="The Last Exorcism "/>
    <s v="English"/>
    <s v="France"/>
    <n v="1800000"/>
    <x v="39"/>
  </r>
  <r>
    <x v="823"/>
    <n v="88"/>
    <n v="464126"/>
    <s v="Drama"/>
    <m/>
    <m/>
    <m/>
    <m/>
    <m/>
    <m/>
    <m/>
    <s v="Blue Car "/>
    <s v="English"/>
    <s v="USA"/>
    <n v="1000000"/>
    <x v="6"/>
  </r>
  <r>
    <x v="1169"/>
    <n v="88"/>
    <n v="47329"/>
    <s v="Drama"/>
    <m/>
    <m/>
    <m/>
    <m/>
    <m/>
    <m/>
    <m/>
    <s v="Interview with the Assassin "/>
    <s v="English"/>
    <s v="USA"/>
    <n v="750000"/>
    <x v="10"/>
  </r>
  <r>
    <x v="1246"/>
    <n v="88"/>
    <n v="2073984"/>
    <s v="Drama"/>
    <s v="Romance"/>
    <m/>
    <m/>
    <m/>
    <m/>
    <m/>
    <m/>
    <s v="Raising Victor Vargas "/>
    <s v="English"/>
    <s v="France"/>
    <n v="800000"/>
    <x v="5"/>
  </r>
  <r>
    <x v="406"/>
    <n v="89"/>
    <n v="46363118"/>
    <s v="Drama"/>
    <s v="Horror"/>
    <s v="Mystery"/>
    <s v="Thriller"/>
    <m/>
    <m/>
    <m/>
    <m/>
    <s v="Boogeyman "/>
    <s v="English"/>
    <s v="USA"/>
    <n v="20000000"/>
    <x v="38"/>
  </r>
  <r>
    <x v="2033"/>
    <n v="89"/>
    <n v="444044"/>
    <s v="Drama"/>
    <m/>
    <m/>
    <m/>
    <m/>
    <m/>
    <m/>
    <m/>
    <s v="Brotherly Love "/>
    <s v="English"/>
    <s v="USA"/>
    <n v="1900000"/>
    <x v="5"/>
  </r>
  <r>
    <x v="2034"/>
    <n v="89"/>
    <n v="925402"/>
    <s v="Drama"/>
    <s v="Family"/>
    <m/>
    <m/>
    <m/>
    <m/>
    <m/>
    <m/>
    <s v="Children of Heaven "/>
    <s v="Persian"/>
    <s v="Iran"/>
    <n v="180000"/>
    <x v="17"/>
  </r>
  <r>
    <x v="349"/>
    <n v="89"/>
    <n v="64572496"/>
    <s v="Drama"/>
    <s v="Sci-Fi"/>
    <s v="Thriller"/>
    <m/>
    <m/>
    <m/>
    <m/>
    <m/>
    <s v="Chronicle "/>
    <s v="English"/>
    <s v="USA"/>
    <n v="12000000"/>
    <x v="23"/>
  </r>
  <r>
    <x v="692"/>
    <n v="121"/>
    <m/>
    <s v="Action"/>
    <s v="Crime"/>
    <s v="Drama"/>
    <s v="Mystery"/>
    <s v="Thriller"/>
    <m/>
    <m/>
    <m/>
    <s v="Harper "/>
    <s v="English"/>
    <s v="USA"/>
    <n v="3500000"/>
    <x v="14"/>
  </r>
  <r>
    <x v="759"/>
    <n v="89"/>
    <n v="42638165"/>
    <s v="Drama"/>
    <s v="Fantasy"/>
    <s v="Horror"/>
    <s v="Mystery"/>
    <s v="Thriller"/>
    <m/>
    <m/>
    <m/>
    <s v="The Unborn "/>
    <s v="English"/>
    <s v="USA"/>
    <n v="16000000"/>
    <x v="47"/>
  </r>
  <r>
    <x v="2035"/>
    <n v="90"/>
    <n v="13493"/>
    <s v="Drama"/>
    <m/>
    <m/>
    <m/>
    <m/>
    <m/>
    <m/>
    <m/>
    <s v="Broken Vessels "/>
    <s v="English"/>
    <s v="USA"/>
    <n v="600000"/>
    <x v="10"/>
  </r>
  <r>
    <x v="436"/>
    <n v="90"/>
    <n v="10042266"/>
    <s v="Drama"/>
    <s v="Horror"/>
    <s v="Mystery"/>
    <s v="Thriller"/>
    <m/>
    <m/>
    <m/>
    <m/>
    <s v="Cry_Wolf "/>
    <s v="English"/>
    <s v="USA"/>
    <n v="1000000"/>
    <x v="19"/>
  </r>
  <r>
    <x v="1900"/>
    <n v="90"/>
    <n v="99147"/>
    <s v="Drama"/>
    <m/>
    <m/>
    <m/>
    <m/>
    <m/>
    <m/>
    <m/>
    <s v="Desert Blue "/>
    <s v="English"/>
    <s v="USA"/>
    <n v="2000000"/>
    <x v="3"/>
  </r>
  <r>
    <x v="1951"/>
    <n v="121"/>
    <n v="6777589"/>
    <s v="Crime"/>
    <s v="Drama"/>
    <s v="Mystery"/>
    <s v="Thriller"/>
    <m/>
    <m/>
    <m/>
    <m/>
    <s v="In the Valley of Elah "/>
    <s v="English"/>
    <s v="USA"/>
    <m/>
    <x v="5"/>
  </r>
  <r>
    <x v="2036"/>
    <n v="121"/>
    <m/>
    <s v="Action"/>
    <s v="Adventure"/>
    <s v="History"/>
    <s v="Romance"/>
    <m/>
    <m/>
    <m/>
    <m/>
    <s v="Ironclad "/>
    <s v="English"/>
    <s v="UK"/>
    <n v="25000000"/>
    <x v="3"/>
  </r>
  <r>
    <x v="423"/>
    <n v="90"/>
    <n v="241816"/>
    <s v="Drama"/>
    <m/>
    <m/>
    <m/>
    <m/>
    <m/>
    <m/>
    <m/>
    <s v="George Washington "/>
    <s v="English"/>
    <s v="USA"/>
    <n v="42000"/>
    <x v="20"/>
  </r>
  <r>
    <x v="398"/>
    <n v="121"/>
    <m/>
    <s v="Adventure"/>
    <s v="Comedy"/>
    <s v="Drama"/>
    <s v="Fantasy"/>
    <m/>
    <m/>
    <m/>
    <m/>
    <s v="Ladyhawke "/>
    <s v="English"/>
    <s v="USA"/>
    <n v="20000000"/>
    <x v="14"/>
  </r>
  <r>
    <x v="957"/>
    <n v="90"/>
    <n v="5108820"/>
    <s v="Drama"/>
    <s v="Mystery"/>
    <s v="Thriller"/>
    <m/>
    <m/>
    <m/>
    <m/>
    <m/>
    <s v="Gossip "/>
    <s v="English"/>
    <s v="USA"/>
    <n v="24000000"/>
    <x v="19"/>
  </r>
  <r>
    <x v="2037"/>
    <n v="90"/>
    <n v="3388210"/>
    <s v="Drama"/>
    <s v="Romance"/>
    <m/>
    <m/>
    <m/>
    <m/>
    <m/>
    <m/>
    <s v="Like Crazy "/>
    <s v="English"/>
    <s v="USA"/>
    <n v="250000"/>
    <x v="6"/>
  </r>
  <r>
    <x v="2038"/>
    <n v="90"/>
    <n v="124720"/>
    <s v="Drama"/>
    <s v="Romance"/>
    <m/>
    <m/>
    <m/>
    <m/>
    <m/>
    <m/>
    <s v="Lovely, Still "/>
    <s v="English"/>
    <s v="USA"/>
    <n v="5000000"/>
    <x v="9"/>
  </r>
  <r>
    <x v="2039"/>
    <n v="90"/>
    <n v="20259297"/>
    <s v="Drama"/>
    <s v="Horror"/>
    <s v="Sci-Fi"/>
    <s v="Thriller"/>
    <m/>
    <m/>
    <m/>
    <m/>
    <s v="Pulse "/>
    <s v="English"/>
    <s v="USA"/>
    <n v="20000000"/>
    <x v="33"/>
  </r>
  <r>
    <x v="952"/>
    <n v="121"/>
    <m/>
    <s v="Drama"/>
    <s v="Romance"/>
    <m/>
    <m/>
    <m/>
    <m/>
    <m/>
    <m/>
    <s v="Network "/>
    <s v="English"/>
    <s v="USA"/>
    <n v="3800000"/>
    <x v="11"/>
  </r>
  <r>
    <x v="2040"/>
    <n v="90"/>
    <n v="1689999"/>
    <s v="Drama"/>
    <m/>
    <m/>
    <m/>
    <m/>
    <m/>
    <m/>
    <m/>
    <s v="Quinceañera "/>
    <s v="Spanish"/>
    <s v="USA"/>
    <n v="400000"/>
    <x v="23"/>
  </r>
  <r>
    <x v="2041"/>
    <n v="90"/>
    <n v="75727"/>
    <s v="Drama"/>
    <s v="Romance"/>
    <s v="Sci-Fi"/>
    <s v="Thriller"/>
    <m/>
    <m/>
    <m/>
    <m/>
    <s v="Sleep Dealer "/>
    <s v="Spanish"/>
    <s v="USA"/>
    <n v="2500000"/>
    <x v="19"/>
  </r>
  <r>
    <x v="2042"/>
    <n v="90"/>
    <n v="64255243"/>
    <s v="Drama"/>
    <s v="Horror"/>
    <s v="Mystery"/>
    <s v="Thriller"/>
    <m/>
    <m/>
    <m/>
    <m/>
    <s v="The Amityville Horror "/>
    <s v="English"/>
    <s v="USA"/>
    <n v="19000000"/>
    <x v="25"/>
  </r>
  <r>
    <x v="2043"/>
    <n v="90"/>
    <n v="673780"/>
    <s v="Drama"/>
    <m/>
    <m/>
    <m/>
    <m/>
    <m/>
    <m/>
    <m/>
    <s v="The Circle "/>
    <s v="Persian"/>
    <s v="Iran"/>
    <n v="10000"/>
    <x v="20"/>
  </r>
  <r>
    <x v="2044"/>
    <n v="90"/>
    <n v="303439"/>
    <s v="Drama"/>
    <s v="Mystery"/>
    <s v="Thriller"/>
    <m/>
    <m/>
    <m/>
    <m/>
    <m/>
    <s v="The Life Before Her Eyes "/>
    <s v="English"/>
    <s v="USA"/>
    <n v="8000000"/>
    <x v="55"/>
  </r>
  <r>
    <x v="1315"/>
    <n v="90"/>
    <n v="4859475"/>
    <s v="Drama"/>
    <s v="Romance"/>
    <m/>
    <m/>
    <m/>
    <m/>
    <m/>
    <m/>
    <s v="The Virgin Suicides "/>
    <s v="English"/>
    <s v="USA"/>
    <n v="6000000"/>
    <x v="5"/>
  </r>
  <r>
    <x v="2045"/>
    <n v="90"/>
    <n v="52166"/>
    <s v="Drama"/>
    <m/>
    <m/>
    <m/>
    <m/>
    <m/>
    <m/>
    <m/>
    <s v="Trucker "/>
    <s v="English"/>
    <s v="USA"/>
    <n v="2000000"/>
    <x v="6"/>
  </r>
  <r>
    <x v="690"/>
    <n v="90"/>
    <n v="19158074"/>
    <s v="Drama"/>
    <s v="Family"/>
    <s v="Fantasy"/>
    <s v="Romance"/>
    <m/>
    <m/>
    <m/>
    <m/>
    <s v="Tuck Everlasting "/>
    <s v="English"/>
    <s v="USA"/>
    <n v="15000000"/>
    <x v="6"/>
  </r>
  <r>
    <x v="2046"/>
    <n v="91"/>
    <n v="8108247"/>
    <s v="Drama"/>
    <s v="Romance"/>
    <m/>
    <m/>
    <m/>
    <m/>
    <m/>
    <m/>
    <s v="Bella "/>
    <s v="English"/>
    <s v="USA"/>
    <n v="3300000"/>
    <x v="18"/>
  </r>
  <r>
    <x v="1789"/>
    <n v="91"/>
    <n v="66790248"/>
    <s v="Drama"/>
    <s v="Thriller"/>
    <m/>
    <m/>
    <m/>
    <m/>
    <m/>
    <m/>
    <s v="Changing Lanes "/>
    <s v="English"/>
    <s v="USA"/>
    <n v="45000000"/>
    <x v="26"/>
  </r>
  <r>
    <x v="1881"/>
    <n v="91"/>
    <n v="7417210"/>
    <s v="Drama"/>
    <m/>
    <m/>
    <m/>
    <m/>
    <m/>
    <m/>
    <m/>
    <s v="Kids "/>
    <s v="English"/>
    <s v="USA"/>
    <n v="1500000"/>
    <x v="14"/>
  </r>
  <r>
    <x v="1595"/>
    <n v="91"/>
    <n v="2221809"/>
    <s v="Drama"/>
    <m/>
    <m/>
    <m/>
    <m/>
    <m/>
    <m/>
    <m/>
    <s v="Rabbit Hole "/>
    <s v="English"/>
    <s v="USA"/>
    <n v="5000000"/>
    <x v="14"/>
  </r>
  <r>
    <x v="1178"/>
    <n v="121"/>
    <m/>
    <s v="Comedy"/>
    <s v="Drama"/>
    <s v="Romance"/>
    <s v="Western"/>
    <m/>
    <m/>
    <m/>
    <m/>
    <s v="The Ballad of Cable Hogue "/>
    <s v="English"/>
    <s v="USA"/>
    <n v="3716946"/>
    <x v="9"/>
  </r>
  <r>
    <x v="2047"/>
    <n v="91"/>
    <n v="119841"/>
    <s v="Drama"/>
    <m/>
    <m/>
    <m/>
    <m/>
    <m/>
    <m/>
    <m/>
    <s v="Stolen Summer "/>
    <s v="English"/>
    <s v="USA"/>
    <n v="1500000"/>
    <x v="26"/>
  </r>
  <r>
    <x v="1743"/>
    <n v="91"/>
    <n v="958319"/>
    <s v="Drama"/>
    <m/>
    <m/>
    <m/>
    <m/>
    <m/>
    <m/>
    <m/>
    <s v="The Beaver "/>
    <s v="English"/>
    <s v="USA"/>
    <n v="21000000"/>
    <x v="6"/>
  </r>
  <r>
    <x v="1417"/>
    <n v="91"/>
    <n v="381186"/>
    <s v="Drama"/>
    <s v="Thriller"/>
    <m/>
    <m/>
    <m/>
    <m/>
    <m/>
    <m/>
    <s v="The Quiet "/>
    <s v="English"/>
    <s v="USA"/>
    <n v="900000"/>
    <x v="55"/>
  </r>
  <r>
    <x v="2048"/>
    <n v="91"/>
    <n v="37300107"/>
    <s v="Drama"/>
    <s v="Horror"/>
    <s v="Thriller"/>
    <m/>
    <m/>
    <m/>
    <m/>
    <m/>
    <s v="The Roommate "/>
    <s v="English"/>
    <s v="USA"/>
    <n v="16000000"/>
    <x v="47"/>
  </r>
  <r>
    <x v="1615"/>
    <n v="92"/>
    <n v="1316074"/>
    <s v="Drama"/>
    <s v="Romance"/>
    <s v="Sci-Fi"/>
    <m/>
    <m/>
    <m/>
    <m/>
    <m/>
    <s v="Another Earth "/>
    <s v="English"/>
    <s v="USA"/>
    <n v="100000"/>
    <x v="14"/>
  </r>
  <r>
    <x v="1800"/>
    <n v="92"/>
    <n v="2963012"/>
    <s v="Drama"/>
    <s v="Mystery"/>
    <s v="Thriller"/>
    <m/>
    <m/>
    <m/>
    <m/>
    <m/>
    <s v="Before I Go to Sleep "/>
    <s v="English"/>
    <s v="UK"/>
    <n v="22000000"/>
    <x v="46"/>
  </r>
  <r>
    <x v="1809"/>
    <n v="121"/>
    <m/>
    <s v="Adventure"/>
    <s v="Comedy"/>
    <s v="History"/>
    <m/>
    <m/>
    <m/>
    <m/>
    <m/>
    <s v="Tom Jones "/>
    <s v="English"/>
    <s v="UK"/>
    <n v="1000000"/>
    <x v="4"/>
  </r>
  <r>
    <x v="2049"/>
    <n v="92"/>
    <n v="7680"/>
    <s v="Drama"/>
    <s v="Romance"/>
    <m/>
    <m/>
    <m/>
    <m/>
    <m/>
    <m/>
    <s v="Dreaming of Joseph Lees "/>
    <s v="English"/>
    <s v="USA"/>
    <n v="2000000"/>
    <x v="55"/>
  </r>
  <r>
    <x v="2050"/>
    <n v="92"/>
    <n v="23091"/>
    <s v="Drama"/>
    <s v="Romance"/>
    <s v="War"/>
    <m/>
    <m/>
    <m/>
    <m/>
    <m/>
    <s v="Good "/>
    <s v="English"/>
    <s v="UK"/>
    <n v="15000000"/>
    <x v="3"/>
  </r>
  <r>
    <x v="1969"/>
    <n v="92"/>
    <n v="14998070"/>
    <s v="Drama"/>
    <s v="Thriller"/>
    <s v="War"/>
    <m/>
    <m/>
    <m/>
    <m/>
    <m/>
    <s v="Lions for Lambs "/>
    <s v="English"/>
    <s v="USA"/>
    <n v="35000000"/>
    <x v="3"/>
  </r>
  <r>
    <x v="2051"/>
    <n v="121"/>
    <n v="12899702"/>
    <s v="Comedy"/>
    <s v="Crime"/>
    <s v="Drama"/>
    <s v="Mystery"/>
    <m/>
    <m/>
    <m/>
    <m/>
    <s v="Volver "/>
    <s v="Spanish"/>
    <s v="Spain"/>
    <m/>
    <x v="16"/>
  </r>
  <r>
    <x v="2052"/>
    <n v="92"/>
    <n v="12667"/>
    <s v="Drama"/>
    <s v="Romance"/>
    <m/>
    <m/>
    <m/>
    <m/>
    <m/>
    <m/>
    <s v="London "/>
    <s v="English"/>
    <s v="UK"/>
    <n v="14000"/>
    <x v="10"/>
  </r>
  <r>
    <x v="2030"/>
    <n v="121"/>
    <n v="5308553"/>
    <s v="Drama"/>
    <m/>
    <m/>
    <m/>
    <m/>
    <m/>
    <m/>
    <m/>
    <s v="Won't Back Down "/>
    <s v="English"/>
    <s v="USA"/>
    <m/>
    <x v="55"/>
  </r>
  <r>
    <x v="1919"/>
    <n v="92"/>
    <n v="8279017"/>
    <s v="Drama"/>
    <s v="Horror"/>
    <m/>
    <m/>
    <m/>
    <m/>
    <m/>
    <m/>
    <s v="Shadow of the Vampire "/>
    <s v="English"/>
    <s v="UK"/>
    <n v="8000000"/>
    <x v="24"/>
  </r>
  <r>
    <x v="1093"/>
    <n v="122"/>
    <m/>
    <s v="Drama"/>
    <s v="Fantasy"/>
    <s v="Romance"/>
    <s v="War"/>
    <m/>
    <m/>
    <m/>
    <m/>
    <s v="A Guy Named Joe "/>
    <s v="English"/>
    <s v="USA"/>
    <n v="2627000"/>
    <x v="14"/>
  </r>
  <r>
    <x v="2053"/>
    <n v="93"/>
    <n v="12784397"/>
    <s v="Drama"/>
    <s v="Fantasy"/>
    <m/>
    <m/>
    <m/>
    <m/>
    <m/>
    <m/>
    <s v="Beasts of the Southern Wild "/>
    <s v="English"/>
    <s v="USA"/>
    <n v="1800000"/>
    <x v="9"/>
  </r>
  <r>
    <x v="1592"/>
    <n v="93"/>
    <n v="7017178"/>
    <s v="Drama"/>
    <s v="Family"/>
    <s v="Music"/>
    <s v="Musical"/>
    <m/>
    <m/>
    <m/>
    <m/>
    <s v="Black Nativity "/>
    <s v="English"/>
    <s v="USA"/>
    <n v="17500000"/>
    <x v="45"/>
  </r>
  <r>
    <x v="1260"/>
    <n v="93"/>
    <n v="197148"/>
    <s v="Drama"/>
    <s v="Romance"/>
    <s v="Sci-Fi"/>
    <s v="Thriller"/>
    <m/>
    <m/>
    <m/>
    <m/>
    <s v="Code 46 "/>
    <s v="English"/>
    <s v="UK"/>
    <n v="7500000"/>
    <x v="46"/>
  </r>
  <r>
    <x v="2054"/>
    <n v="93"/>
    <n v="4063"/>
    <s v="Drama"/>
    <s v="Mystery"/>
    <s v="Romance"/>
    <s v="Thriller"/>
    <m/>
    <m/>
    <m/>
    <m/>
    <s v="Inescapable "/>
    <s v="English"/>
    <s v="Canada"/>
    <n v="4000000"/>
    <x v="1"/>
  </r>
  <r>
    <x v="2055"/>
    <n v="122"/>
    <m/>
    <s v="Drama"/>
    <s v="History"/>
    <s v="War"/>
    <m/>
    <m/>
    <m/>
    <m/>
    <m/>
    <s v="Beneath Hill 60 "/>
    <s v="English"/>
    <s v="Australia"/>
    <n v="9000000"/>
    <x v="23"/>
  </r>
  <r>
    <x v="2056"/>
    <n v="93"/>
    <n v="145540"/>
    <s v="Drama"/>
    <s v="Horror"/>
    <m/>
    <m/>
    <m/>
    <m/>
    <m/>
    <m/>
    <s v="May "/>
    <s v="English"/>
    <s v="USA"/>
    <n v="500000"/>
    <x v="6"/>
  </r>
  <r>
    <x v="2057"/>
    <n v="93"/>
    <n v="1181197"/>
    <s v="Drama"/>
    <s v="Mystery"/>
    <s v="Thriller"/>
    <m/>
    <m/>
    <m/>
    <m/>
    <m/>
    <s v="Slow Burn "/>
    <s v="English"/>
    <s v="USA"/>
    <n v="15500000"/>
    <x v="19"/>
  </r>
  <r>
    <x v="1813"/>
    <n v="93"/>
    <n v="365734"/>
    <s v="Drama"/>
    <m/>
    <m/>
    <m/>
    <m/>
    <m/>
    <m/>
    <m/>
    <s v="The Brown Bunny "/>
    <s v="English"/>
    <s v="USA"/>
    <n v="10000000"/>
    <x v="65"/>
  </r>
  <r>
    <x v="1243"/>
    <n v="122"/>
    <m/>
    <s v="Comedy"/>
    <s v="Drama"/>
    <s v="War"/>
    <m/>
    <m/>
    <m/>
    <m/>
    <m/>
    <s v="Catch-22 "/>
    <s v="English"/>
    <s v="USA"/>
    <n v="18000000"/>
    <x v="5"/>
  </r>
  <r>
    <x v="383"/>
    <n v="93"/>
    <n v="14015786"/>
    <s v="Drama"/>
    <s v="Romance"/>
    <m/>
    <m/>
    <m/>
    <m/>
    <m/>
    <m/>
    <s v="The Good Girl "/>
    <s v="English"/>
    <s v="USA"/>
    <n v="5000000"/>
    <x v="26"/>
  </r>
  <r>
    <x v="2058"/>
    <n v="93"/>
    <n v="15152879"/>
    <s v="Drama"/>
    <s v="Horror"/>
    <s v="Thriller"/>
    <m/>
    <m/>
    <m/>
    <m/>
    <m/>
    <s v="The Last Exorcism Part II "/>
    <s v="English"/>
    <s v="France"/>
    <n v="5000000"/>
    <x v="43"/>
  </r>
  <r>
    <x v="1497"/>
    <n v="94"/>
    <n v="40542"/>
    <s v="Drama"/>
    <s v="Romance"/>
    <m/>
    <m/>
    <m/>
    <m/>
    <m/>
    <m/>
    <s v="First Love, Last Rites "/>
    <s v="English"/>
    <s v="USA"/>
    <n v="300000"/>
    <x v="41"/>
  </r>
  <r>
    <x v="1555"/>
    <n v="94"/>
    <n v="30222640"/>
    <s v="Drama"/>
    <s v="Music"/>
    <s v="Romance"/>
    <m/>
    <m/>
    <m/>
    <m/>
    <m/>
    <s v="Honey "/>
    <s v="English"/>
    <s v="USA"/>
    <n v="25000000"/>
    <x v="35"/>
  </r>
  <r>
    <x v="2059"/>
    <n v="94"/>
    <n v="237301"/>
    <s v="Drama"/>
    <s v="Sci-Fi"/>
    <s v="Thriller"/>
    <m/>
    <m/>
    <m/>
    <m/>
    <m/>
    <s v="Monsters "/>
    <s v="English"/>
    <s v="UK"/>
    <n v="500000"/>
    <x v="55"/>
  </r>
  <r>
    <x v="1057"/>
    <n v="94"/>
    <n v="9030581"/>
    <s v="Drama"/>
    <s v="War"/>
    <m/>
    <m/>
    <m/>
    <m/>
    <m/>
    <m/>
    <s v="The Boy in the Striped Pajamas "/>
    <s v="English"/>
    <s v="UK"/>
    <n v="12500000"/>
    <x v="2"/>
  </r>
  <r>
    <x v="2060"/>
    <n v="94"/>
    <n v="6301131"/>
    <s v="Drama"/>
    <s v="Mystery"/>
    <s v="Sci-Fi"/>
    <s v="Thriller"/>
    <m/>
    <m/>
    <m/>
    <m/>
    <s v="The Jacket "/>
    <s v="English"/>
    <s v="USA"/>
    <n v="29000000"/>
    <x v="23"/>
  </r>
  <r>
    <x v="1756"/>
    <n v="94"/>
    <n v="1082044"/>
    <s v="Drama"/>
    <s v="Thriller"/>
    <m/>
    <m/>
    <m/>
    <m/>
    <m/>
    <m/>
    <s v="The Machinist "/>
    <s v="English"/>
    <s v="Spain"/>
    <n v="5000000"/>
    <x v="28"/>
  </r>
  <r>
    <x v="1023"/>
    <n v="94"/>
    <n v="16501785"/>
    <s v="Drama"/>
    <m/>
    <m/>
    <m/>
    <m/>
    <m/>
    <m/>
    <m/>
    <s v="Trainspotting "/>
    <s v="English"/>
    <s v="UK"/>
    <n v="3500000"/>
    <x v="7"/>
  </r>
  <r>
    <x v="1873"/>
    <n v="95"/>
    <n v="1028658"/>
    <s v="Drama"/>
    <s v="Mystery"/>
    <s v="Thriller"/>
    <m/>
    <m/>
    <m/>
    <m/>
    <m/>
    <s v="Buried "/>
    <s v="English"/>
    <s v="Spain"/>
    <n v="3000000"/>
    <x v="14"/>
  </r>
  <r>
    <x v="2061"/>
    <n v="95"/>
    <n v="94900000"/>
    <s v="Drama"/>
    <s v="Music"/>
    <s v="Romance"/>
    <m/>
    <m/>
    <m/>
    <m/>
    <m/>
    <s v="Flashdance "/>
    <s v="English"/>
    <s v="USA"/>
    <n v="4000000"/>
    <x v="12"/>
  </r>
  <r>
    <x v="2062"/>
    <n v="95"/>
    <n v="131175"/>
    <s v="Drama"/>
    <s v="Horror"/>
    <m/>
    <m/>
    <m/>
    <m/>
    <m/>
    <m/>
    <s v="Maggie "/>
    <s v="English"/>
    <s v="USA"/>
    <n v="8500000"/>
    <x v="39"/>
  </r>
  <r>
    <x v="772"/>
    <n v="95"/>
    <n v="866778"/>
    <s v="Drama"/>
    <s v="Romance"/>
    <m/>
    <m/>
    <m/>
    <m/>
    <m/>
    <m/>
    <s v="My Blueberry Nights "/>
    <s v="English"/>
    <s v="Hong Kong"/>
    <n v="10000000"/>
    <x v="6"/>
  </r>
  <r>
    <x v="690"/>
    <n v="95"/>
    <n v="34099640"/>
    <s v="Drama"/>
    <s v="Family"/>
    <s v="Sport"/>
    <m/>
    <m/>
    <m/>
    <m/>
    <m/>
    <s v="My Dog Skip "/>
    <s v="English"/>
    <s v="USA"/>
    <n v="5000000"/>
    <x v="14"/>
  </r>
  <r>
    <x v="2063"/>
    <n v="95"/>
    <n v="12438"/>
    <s v="Drama"/>
    <s v="Romance"/>
    <m/>
    <m/>
    <m/>
    <m/>
    <m/>
    <m/>
    <s v="Nothing But a Man "/>
    <s v="English"/>
    <s v="USA"/>
    <n v="160000"/>
    <x v="11"/>
  </r>
  <r>
    <x v="2064"/>
    <n v="95"/>
    <n v="16017403"/>
    <s v="Drama"/>
    <s v="Romance"/>
    <s v="Thriller"/>
    <m/>
    <m/>
    <m/>
    <m/>
    <m/>
    <s v="O "/>
    <s v="English"/>
    <s v="USA"/>
    <n v="5000000"/>
    <x v="3"/>
  </r>
  <r>
    <x v="2065"/>
    <n v="95"/>
    <n v="18435"/>
    <s v="Drama"/>
    <m/>
    <m/>
    <m/>
    <m/>
    <m/>
    <m/>
    <m/>
    <s v="One to Another "/>
    <s v="French"/>
    <s v="France"/>
    <n v="1400000"/>
    <x v="27"/>
  </r>
  <r>
    <x v="2066"/>
    <n v="95"/>
    <n v="17580"/>
    <s v="Drama"/>
    <m/>
    <m/>
    <m/>
    <m/>
    <m/>
    <m/>
    <m/>
    <s v="The Missing Person "/>
    <s v="English"/>
    <s v="USA"/>
    <n v="1500000"/>
    <x v="3"/>
  </r>
  <r>
    <x v="696"/>
    <n v="95"/>
    <n v="54322273"/>
    <s v="Drama"/>
    <s v="Fantasy"/>
    <s v="Horror"/>
    <s v="Thriller"/>
    <m/>
    <m/>
    <m/>
    <m/>
    <s v="The Woman in Black "/>
    <s v="English"/>
    <s v="UK"/>
    <n v="17000000"/>
    <x v="55"/>
  </r>
  <r>
    <x v="2067"/>
    <n v="95"/>
    <n v="15278"/>
    <s v="Drama"/>
    <s v="Fantasy"/>
    <s v="Sci-Fi"/>
    <m/>
    <m/>
    <m/>
    <m/>
    <m/>
    <s v="Time Changer "/>
    <s v="English"/>
    <s v="USA"/>
    <n v="825000"/>
    <x v="39"/>
  </r>
  <r>
    <x v="153"/>
    <n v="95"/>
    <n v="40066497"/>
    <s v="Drama"/>
    <s v="Music"/>
    <m/>
    <m/>
    <m/>
    <m/>
    <m/>
    <m/>
    <s v="You Got Served "/>
    <s v="English"/>
    <s v="USA"/>
    <n v="8000000"/>
    <x v="21"/>
  </r>
  <r>
    <x v="1880"/>
    <n v="96"/>
    <n v="3074838"/>
    <s v="Drama"/>
    <s v="Mystery"/>
    <s v="Romance"/>
    <s v="Thriller"/>
    <m/>
    <m/>
    <m/>
    <m/>
    <s v="Chloe "/>
    <s v="English"/>
    <s v="USA"/>
    <n v="11000000"/>
    <x v="46"/>
  </r>
  <r>
    <x v="912"/>
    <n v="122"/>
    <m/>
    <s v="Drama"/>
    <s v="History"/>
    <s v="Thriller"/>
    <s v="War"/>
    <m/>
    <m/>
    <m/>
    <m/>
    <s v="Salvador "/>
    <s v="English"/>
    <s v="UK"/>
    <n v="4500000"/>
    <x v="20"/>
  </r>
  <r>
    <x v="1159"/>
    <n v="122"/>
    <n v="5355376"/>
    <s v="Biography"/>
    <s v="Documentary"/>
    <s v="Music"/>
    <m/>
    <m/>
    <m/>
    <m/>
    <m/>
    <s v="Shine a Light "/>
    <s v="English"/>
    <s v="USA"/>
    <m/>
    <x v="5"/>
  </r>
  <r>
    <x v="2068"/>
    <n v="96"/>
    <n v="10494147"/>
    <s v="Drama"/>
    <s v="Romance"/>
    <m/>
    <m/>
    <m/>
    <m/>
    <m/>
    <m/>
    <s v="Here on Earth "/>
    <s v="English"/>
    <s v="USA"/>
    <n v="15000000"/>
    <x v="52"/>
  </r>
  <r>
    <x v="2069"/>
    <n v="96"/>
    <n v="31597131"/>
    <s v="Drama"/>
    <s v="Thriller"/>
    <m/>
    <m/>
    <m/>
    <m/>
    <m/>
    <m/>
    <s v="One Hour Photo "/>
    <s v="English"/>
    <s v="USA"/>
    <n v="12000000"/>
    <x v="4"/>
  </r>
  <r>
    <x v="2070"/>
    <n v="96"/>
    <n v="47852604"/>
    <s v="Drama"/>
    <s v="Mystery"/>
    <s v="Thriller"/>
    <m/>
    <m/>
    <m/>
    <m/>
    <m/>
    <s v="Premonition "/>
    <s v="English"/>
    <s v="USA"/>
    <n v="20000000"/>
    <x v="19"/>
  </r>
  <r>
    <x v="2071"/>
    <n v="122"/>
    <m/>
    <s v="Action"/>
    <s v="Mystery"/>
    <s v="Thriller"/>
    <m/>
    <m/>
    <m/>
    <m/>
    <m/>
    <s v="Subconscious "/>
    <s v="English"/>
    <s v="USA"/>
    <m/>
    <x v="62"/>
  </r>
  <r>
    <x v="2072"/>
    <n v="96"/>
    <n v="198407"/>
    <s v="Drama"/>
    <m/>
    <m/>
    <m/>
    <m/>
    <m/>
    <m/>
    <m/>
    <s v="Sherrybaby "/>
    <s v="English"/>
    <s v="USA"/>
    <n v="2000000"/>
    <x v="10"/>
  </r>
  <r>
    <x v="2073"/>
    <n v="96"/>
    <n v="5005"/>
    <s v="Drama"/>
    <m/>
    <m/>
    <m/>
    <m/>
    <m/>
    <m/>
    <m/>
    <s v="Tanner Hall "/>
    <s v="English"/>
    <s v="USA"/>
    <n v="3000000"/>
    <x v="19"/>
  </r>
  <r>
    <x v="870"/>
    <n v="96"/>
    <n v="10139254"/>
    <s v="Drama"/>
    <s v="Sci-Fi"/>
    <m/>
    <m/>
    <m/>
    <m/>
    <m/>
    <m/>
    <s v="The Fountain "/>
    <s v="English"/>
    <s v="USA"/>
    <n v="35000000"/>
    <x v="9"/>
  </r>
  <r>
    <x v="2074"/>
    <n v="96"/>
    <n v="115862"/>
    <s v="Drama"/>
    <s v="Romance"/>
    <m/>
    <m/>
    <m/>
    <m/>
    <m/>
    <m/>
    <s v="The Greatest "/>
    <s v="English"/>
    <s v="USA"/>
    <n v="6000000"/>
    <x v="6"/>
  </r>
  <r>
    <x v="2075"/>
    <n v="96"/>
    <n v="196067"/>
    <s v="Drama"/>
    <s v="Romance"/>
    <m/>
    <m/>
    <m/>
    <m/>
    <m/>
    <m/>
    <s v="The Heart of Me "/>
    <s v="English"/>
    <s v="UK"/>
    <n v="7000000"/>
    <x v="6"/>
  </r>
  <r>
    <x v="1416"/>
    <n v="96"/>
    <n v="35617599"/>
    <s v="Drama"/>
    <s v="Family"/>
    <s v="Fantasy"/>
    <m/>
    <m/>
    <m/>
    <m/>
    <m/>
    <s v="The Indian in the Cupboard "/>
    <s v="English"/>
    <s v="USA"/>
    <n v="45000000"/>
    <x v="19"/>
  </r>
  <r>
    <x v="174"/>
    <n v="96"/>
    <n v="23213577"/>
    <s v="Drama"/>
    <s v="Romance"/>
    <m/>
    <m/>
    <m/>
    <m/>
    <m/>
    <m/>
    <s v="Vicky Cristina Barcelona "/>
    <s v="English"/>
    <s v="Spain"/>
    <n v="15500000"/>
    <x v="5"/>
  </r>
  <r>
    <x v="2076"/>
    <n v="96"/>
    <n v="3590010"/>
    <s v="Drama"/>
    <s v="Music"/>
    <s v="Romance"/>
    <m/>
    <m/>
    <m/>
    <m/>
    <m/>
    <s v="We Are Your Friends "/>
    <s v="English"/>
    <s v="UK"/>
    <n v="2000000"/>
    <x v="12"/>
  </r>
  <r>
    <x v="1843"/>
    <n v="122"/>
    <n v="13569248"/>
    <s v="Drama"/>
    <m/>
    <m/>
    <m/>
    <m/>
    <m/>
    <m/>
    <m/>
    <s v="The Namesake "/>
    <s v="English"/>
    <s v="USA"/>
    <m/>
    <x v="16"/>
  </r>
  <r>
    <x v="1925"/>
    <n v="122"/>
    <m/>
    <s v="Crime"/>
    <s v="Drama"/>
    <s v="Romance"/>
    <s v="Thriller"/>
    <m/>
    <m/>
    <m/>
    <m/>
    <s v="The Postman Always Rings Twice "/>
    <s v="English"/>
    <s v="USA"/>
    <n v="12000000"/>
    <x v="10"/>
  </r>
  <r>
    <x v="1030"/>
    <n v="97"/>
    <n v="1029017"/>
    <s v="Drama"/>
    <s v="Romance"/>
    <m/>
    <m/>
    <m/>
    <m/>
    <m/>
    <m/>
    <s v="A Home at the End of the World "/>
    <s v="English"/>
    <s v="USA"/>
    <n v="6500000"/>
    <x v="4"/>
  </r>
  <r>
    <x v="2077"/>
    <n v="97"/>
    <n v="52961"/>
    <s v="Drama"/>
    <m/>
    <m/>
    <m/>
    <m/>
    <m/>
    <m/>
    <m/>
    <s v="Aloft "/>
    <s v="English"/>
    <s v="Spain"/>
    <n v="8000000"/>
    <x v="35"/>
  </r>
  <r>
    <x v="2078"/>
    <n v="97"/>
    <n v="117560"/>
    <s v="Drama"/>
    <s v="Romance"/>
    <m/>
    <m/>
    <m/>
    <m/>
    <m/>
    <m/>
    <s v="Come Early Morning "/>
    <s v="English"/>
    <s v="USA"/>
    <n v="6000000"/>
    <x v="3"/>
  </r>
  <r>
    <x v="2079"/>
    <n v="97"/>
    <n v="62480"/>
    <s v="Drama"/>
    <s v="Sci-Fi"/>
    <m/>
    <m/>
    <m/>
    <m/>
    <m/>
    <m/>
    <s v="Creative Control "/>
    <s v="English"/>
    <s v="USA"/>
    <n v="1000000"/>
    <x v="41"/>
  </r>
  <r>
    <x v="2080"/>
    <n v="122"/>
    <m/>
    <s v="Action"/>
    <s v="Adventure"/>
    <m/>
    <m/>
    <m/>
    <m/>
    <m/>
    <m/>
    <s v="Valley of the Wolves: Iraq "/>
    <s v="Arabic"/>
    <s v="Turkey"/>
    <n v="8300000"/>
    <x v="25"/>
  </r>
  <r>
    <x v="1505"/>
    <n v="97"/>
    <n v="38201895"/>
    <s v="Drama"/>
    <s v="Romance"/>
    <m/>
    <m/>
    <m/>
    <m/>
    <m/>
    <m/>
    <s v="Cruel Intentions "/>
    <s v="English"/>
    <s v="USA"/>
    <n v="10500000"/>
    <x v="24"/>
  </r>
  <r>
    <x v="2081"/>
    <n v="97"/>
    <n v="16779636"/>
    <s v="Drama"/>
    <s v="Horror"/>
    <s v="Thriller"/>
    <m/>
    <m/>
    <m/>
    <m/>
    <m/>
    <s v="Lost Souls "/>
    <s v="English"/>
    <s v="USA"/>
    <n v="28000000"/>
    <x v="47"/>
  </r>
  <r>
    <x v="1336"/>
    <n v="97"/>
    <n v="78030"/>
    <s v="Drama"/>
    <m/>
    <m/>
    <m/>
    <m/>
    <m/>
    <m/>
    <m/>
    <s v="Middle of Nowhere "/>
    <s v="English"/>
    <s v="USA"/>
    <n v="200000"/>
    <x v="26"/>
  </r>
  <r>
    <x v="777"/>
    <n v="97"/>
    <n v="5009677"/>
    <s v="Drama"/>
    <s v="Mystery"/>
    <s v="Sci-Fi"/>
    <m/>
    <m/>
    <m/>
    <m/>
    <m/>
    <s v="Moon "/>
    <s v="English"/>
    <s v="UK"/>
    <n v="5000000"/>
    <x v="13"/>
  </r>
  <r>
    <x v="2082"/>
    <n v="97"/>
    <n v="883887"/>
    <s v="Drama"/>
    <m/>
    <m/>
    <m/>
    <m/>
    <m/>
    <m/>
    <m/>
    <s v="Princess Kaiulani "/>
    <s v="English"/>
    <s v="USA"/>
    <n v="9000000"/>
    <x v="3"/>
  </r>
  <r>
    <x v="2083"/>
    <n v="123"/>
    <m/>
    <s v="Comedy"/>
    <s v="Drama"/>
    <s v="Music"/>
    <s v="Musical"/>
    <m/>
    <m/>
    <m/>
    <m/>
    <s v="All That Jazz "/>
    <s v="English"/>
    <s v="USA"/>
    <m/>
    <x v="2"/>
  </r>
  <r>
    <x v="2084"/>
    <n v="97"/>
    <n v="434417"/>
    <s v="Drama"/>
    <m/>
    <m/>
    <m/>
    <m/>
    <m/>
    <m/>
    <m/>
    <s v="Savage Grace "/>
    <s v="English"/>
    <s v="Spain"/>
    <n v="4600000"/>
    <x v="19"/>
  </r>
  <r>
    <x v="2085"/>
    <n v="97"/>
    <n v="3629758"/>
    <s v="Drama"/>
    <s v="Music"/>
    <m/>
    <m/>
    <m/>
    <m/>
    <m/>
    <m/>
    <s v="The Chorus "/>
    <s v="French"/>
    <s v="France"/>
    <n v="5500000"/>
    <x v="13"/>
  </r>
  <r>
    <x v="392"/>
    <n v="97"/>
    <n v="45089048"/>
    <s v="Drama"/>
    <s v="Romance"/>
    <s v="Sci-Fi"/>
    <m/>
    <m/>
    <m/>
    <m/>
    <m/>
    <s v="The Giver "/>
    <s v="English"/>
    <s v="South Africa"/>
    <n v="25000000"/>
    <x v="26"/>
  </r>
  <r>
    <x v="2086"/>
    <n v="97"/>
    <n v="233103"/>
    <s v="Drama"/>
    <m/>
    <m/>
    <m/>
    <m/>
    <m/>
    <m/>
    <m/>
    <s v="Wah-Wah "/>
    <s v="English"/>
    <s v="UK"/>
    <n v="7000000"/>
    <x v="24"/>
  </r>
  <r>
    <x v="2087"/>
    <n v="97"/>
    <n v="469947"/>
    <s v="Drama"/>
    <s v="Romance"/>
    <m/>
    <m/>
    <m/>
    <m/>
    <m/>
    <m/>
    <s v="Weekend "/>
    <s v="English"/>
    <s v="UK"/>
    <n v="120000"/>
    <x v="28"/>
  </r>
  <r>
    <x v="1138"/>
    <n v="98"/>
    <n v="1754319"/>
    <s v="Drama"/>
    <s v="Romance"/>
    <m/>
    <m/>
    <m/>
    <m/>
    <m/>
    <m/>
    <s v="A Better Life "/>
    <s v="English"/>
    <s v="USA"/>
    <n v="10000000"/>
    <x v="5"/>
  </r>
  <r>
    <x v="2088"/>
    <n v="123"/>
    <n v="756452"/>
    <s v="Drama"/>
    <s v="Thriller"/>
    <s v="War"/>
    <m/>
    <m/>
    <m/>
    <m/>
    <m/>
    <s v="Coriolanus "/>
    <s v="English"/>
    <s v="UK"/>
    <m/>
    <x v="3"/>
  </r>
  <r>
    <x v="174"/>
    <n v="98"/>
    <n v="33404871"/>
    <s v="Drama"/>
    <m/>
    <m/>
    <m/>
    <m/>
    <m/>
    <m/>
    <m/>
    <s v="Blue Jasmine "/>
    <s v="English"/>
    <s v="USA"/>
    <n v="18000000"/>
    <x v="9"/>
  </r>
  <r>
    <x v="904"/>
    <n v="123"/>
    <m/>
    <s v="Comedy"/>
    <s v="Romance"/>
    <s v="Thriller"/>
    <m/>
    <m/>
    <m/>
    <m/>
    <m/>
    <s v="Da Sweet Blood of Jesus "/>
    <s v="English"/>
    <s v="USA"/>
    <n v="1420000"/>
    <x v="38"/>
  </r>
  <r>
    <x v="1243"/>
    <n v="98"/>
    <n v="33987757"/>
    <s v="Drama"/>
    <s v="Romance"/>
    <m/>
    <m/>
    <m/>
    <m/>
    <m/>
    <m/>
    <s v="Closer "/>
    <s v="English"/>
    <s v="USA"/>
    <n v="27000000"/>
    <x v="9"/>
  </r>
  <r>
    <x v="2089"/>
    <n v="98"/>
    <n v="32701088"/>
    <s v="Drama"/>
    <s v="Family"/>
    <s v="Sport"/>
    <m/>
    <m/>
    <m/>
    <m/>
    <m/>
    <s v="Dreamer: Inspired by a True Story "/>
    <s v="English"/>
    <s v="USA"/>
    <n v="32000000"/>
    <x v="24"/>
  </r>
  <r>
    <x v="2090"/>
    <n v="123"/>
    <n v="373060"/>
    <s v="Drama"/>
    <m/>
    <m/>
    <m/>
    <m/>
    <m/>
    <m/>
    <m/>
    <s v="Fish Tank "/>
    <s v="English"/>
    <s v="UK"/>
    <m/>
    <x v="9"/>
  </r>
  <r>
    <x v="256"/>
    <n v="98"/>
    <n v="89706988"/>
    <s v="Drama"/>
    <s v="Mystery"/>
    <s v="Thriller"/>
    <m/>
    <m/>
    <m/>
    <m/>
    <m/>
    <s v="Flightplan "/>
    <s v="English"/>
    <s v="USA"/>
    <n v="55000000"/>
    <x v="3"/>
  </r>
  <r>
    <x v="2091"/>
    <n v="98"/>
    <n v="12782508"/>
    <s v="Drama"/>
    <m/>
    <m/>
    <m/>
    <m/>
    <m/>
    <m/>
    <m/>
    <s v="Marvin's Room "/>
    <s v="English"/>
    <s v="USA"/>
    <n v="23000000"/>
    <x v="6"/>
  </r>
  <r>
    <x v="559"/>
    <n v="98"/>
    <n v="1641788"/>
    <s v="Drama"/>
    <s v="Mystery"/>
    <s v="Thriller"/>
    <m/>
    <m/>
    <m/>
    <m/>
    <m/>
    <s v="Spider "/>
    <s v="English"/>
    <s v="Canada"/>
    <n v="8000000"/>
    <x v="4"/>
  </r>
  <r>
    <x v="2092"/>
    <n v="98"/>
    <n v="18469"/>
    <s v="Drama"/>
    <s v="Horror"/>
    <s v="Sci-Fi"/>
    <m/>
    <m/>
    <m/>
    <m/>
    <m/>
    <s v="Stake Land "/>
    <s v="English"/>
    <s v="USA"/>
    <n v="650000"/>
    <x v="26"/>
  </r>
  <r>
    <x v="761"/>
    <n v="98"/>
    <n v="58006147"/>
    <s v="Drama"/>
    <s v="Music"/>
    <s v="Musical"/>
    <s v="Romance"/>
    <m/>
    <m/>
    <m/>
    <m/>
    <s v="Step Up 2: The Streets "/>
    <s v="English"/>
    <s v="USA"/>
    <n v="23000000"/>
    <x v="3"/>
  </r>
  <r>
    <x v="2093"/>
    <n v="98"/>
    <n v="406035"/>
    <s v="Drama"/>
    <m/>
    <m/>
    <m/>
    <m/>
    <m/>
    <m/>
    <m/>
    <s v="The Believer "/>
    <s v="English"/>
    <s v="USA"/>
    <n v="1500000"/>
    <x v="5"/>
  </r>
  <r>
    <x v="2094"/>
    <n v="123"/>
    <m/>
    <s v="Drama"/>
    <s v="History"/>
    <s v="War"/>
    <m/>
    <m/>
    <m/>
    <m/>
    <m/>
    <s v="Intolerance: Love's Struggle Throughout the Ages "/>
    <s v=""/>
    <s v="USA"/>
    <n v="385907"/>
    <x v="58"/>
  </r>
  <r>
    <x v="2095"/>
    <n v="99"/>
    <n v="9166863"/>
    <s v="Drama"/>
    <s v="Romance"/>
    <m/>
    <m/>
    <m/>
    <m/>
    <m/>
    <m/>
    <s v="A Single Man "/>
    <s v="English"/>
    <s v="USA"/>
    <n v="7000000"/>
    <x v="16"/>
  </r>
  <r>
    <x v="2096"/>
    <n v="99"/>
    <n v="10719367"/>
    <s v="Drama"/>
    <s v="Music"/>
    <s v="Mystery"/>
    <s v="Romance"/>
    <s v="Thriller"/>
    <m/>
    <m/>
    <m/>
    <s v="Abandon "/>
    <s v="English"/>
    <s v="USA"/>
    <n v="25000000"/>
    <x v="54"/>
  </r>
  <r>
    <x v="2097"/>
    <n v="99"/>
    <n v="830210"/>
    <s v="Drama"/>
    <s v="Mystery"/>
    <s v="Sci-Fi"/>
    <m/>
    <m/>
    <m/>
    <m/>
    <m/>
    <s v="Atlas Shrugged: Who Is John Galt? "/>
    <s v="English"/>
    <s v="USA"/>
    <n v="5000000"/>
    <x v="45"/>
  </r>
  <r>
    <x v="545"/>
    <n v="99"/>
    <n v="31136950"/>
    <s v="Drama"/>
    <s v="Fantasy"/>
    <s v="Romance"/>
    <m/>
    <m/>
    <m/>
    <m/>
    <m/>
    <s v="Charlie St. Cloud "/>
    <s v="English"/>
    <s v="USA"/>
    <n v="44000000"/>
    <x v="26"/>
  </r>
  <r>
    <x v="2098"/>
    <n v="99"/>
    <n v="5871603"/>
    <s v="Drama"/>
    <s v="Thriller"/>
    <m/>
    <m/>
    <m/>
    <m/>
    <m/>
    <m/>
    <s v="Light It Up "/>
    <s v="English"/>
    <s v="USA"/>
    <n v="13000000"/>
    <x v="25"/>
  </r>
  <r>
    <x v="2099"/>
    <n v="99"/>
    <n v="10572742"/>
    <s v="Drama"/>
    <s v="Romance"/>
    <m/>
    <m/>
    <m/>
    <m/>
    <m/>
    <m/>
    <s v="Not Easily Broken "/>
    <s v="English"/>
    <s v="USA"/>
    <n v="8000000"/>
    <x v="12"/>
  </r>
  <r>
    <x v="2100"/>
    <n v="99"/>
    <n v="562059"/>
    <s v="Drama"/>
    <s v="Thriller"/>
    <m/>
    <m/>
    <m/>
    <m/>
    <m/>
    <m/>
    <s v="Poolhall Junkies "/>
    <s v="English"/>
    <s v="USA"/>
    <n v="4000000"/>
    <x v="14"/>
  </r>
  <r>
    <x v="2101"/>
    <n v="99"/>
    <n v="2344847"/>
    <s v="Drama"/>
    <s v="Sport"/>
    <m/>
    <m/>
    <m/>
    <m/>
    <m/>
    <m/>
    <s v="Redbelt "/>
    <s v="English"/>
    <s v="USA"/>
    <n v="7000000"/>
    <x v="4"/>
  </r>
  <r>
    <x v="495"/>
    <n v="123"/>
    <n v="41573740"/>
    <s v="Horror"/>
    <s v="Mystery"/>
    <s v="Thriller"/>
    <m/>
    <m/>
    <m/>
    <m/>
    <m/>
    <s v="Orphan "/>
    <s v="English"/>
    <s v="USA"/>
    <m/>
    <x v="14"/>
  </r>
  <r>
    <x v="1814"/>
    <n v="99"/>
    <n v="2207975"/>
    <s v="Drama"/>
    <s v="History"/>
    <m/>
    <m/>
    <m/>
    <m/>
    <m/>
    <m/>
    <s v="Shattered Glass "/>
    <s v="English"/>
    <s v="USA"/>
    <n v="6000000"/>
    <x v="5"/>
  </r>
  <r>
    <x v="2102"/>
    <n v="99"/>
    <n v="35057332"/>
    <s v="Drama"/>
    <s v="Music"/>
    <s v="Romance"/>
    <m/>
    <m/>
    <m/>
    <m/>
    <m/>
    <s v="Step Up Revolution "/>
    <s v="English"/>
    <s v="USA"/>
    <n v="33000000"/>
    <x v="26"/>
  </r>
  <r>
    <x v="1944"/>
    <n v="99"/>
    <n v="1702277"/>
    <s v="Drama"/>
    <s v="Thriller"/>
    <m/>
    <m/>
    <m/>
    <m/>
    <m/>
    <m/>
    <s v="Stoker "/>
    <s v="English"/>
    <s v="UK"/>
    <n v="12000000"/>
    <x v="4"/>
  </r>
  <r>
    <x v="791"/>
    <n v="99"/>
    <n v="49494"/>
    <s v="Drama"/>
    <s v="Thriller"/>
    <m/>
    <m/>
    <m/>
    <m/>
    <m/>
    <m/>
    <s v="The Canyons "/>
    <s v="English"/>
    <s v="USA"/>
    <n v="250000"/>
    <x v="36"/>
  </r>
  <r>
    <x v="2103"/>
    <n v="99"/>
    <n v="19959"/>
    <s v="Drama"/>
    <m/>
    <m/>
    <m/>
    <m/>
    <m/>
    <m/>
    <m/>
    <s v="The Good Heart "/>
    <s v="English"/>
    <s v="Iceland"/>
    <n v="3800000"/>
    <x v="24"/>
  </r>
  <r>
    <x v="2104"/>
    <n v="99"/>
    <n v="52320979"/>
    <s v="Drama"/>
    <s v="Fantasy"/>
    <s v="Romance"/>
    <m/>
    <m/>
    <m/>
    <m/>
    <m/>
    <s v="The Lake House "/>
    <s v="English"/>
    <s v="USA"/>
    <n v="40000000"/>
    <x v="4"/>
  </r>
  <r>
    <x v="2105"/>
    <n v="99"/>
    <n v="1889522"/>
    <s v="Drama"/>
    <s v="Sport"/>
    <m/>
    <m/>
    <m/>
    <m/>
    <m/>
    <m/>
    <s v="The Mighty Macs "/>
    <s v="English"/>
    <s v="USA"/>
    <n v="7000000"/>
    <x v="26"/>
  </r>
  <r>
    <x v="2106"/>
    <n v="100"/>
    <n v="28637507"/>
    <s v="Drama"/>
    <s v="Horror"/>
    <s v="Sci-Fi"/>
    <m/>
    <m/>
    <m/>
    <m/>
    <m/>
    <s v="28 Weeks Later "/>
    <s v="English"/>
    <s v="UK"/>
    <n v="15000000"/>
    <x v="14"/>
  </r>
  <r>
    <x v="2107"/>
    <n v="100"/>
    <n v="2148212"/>
    <s v="Drama"/>
    <s v="Family"/>
    <m/>
    <m/>
    <m/>
    <m/>
    <m/>
    <m/>
    <s v="A Dog of Flanders "/>
    <s v="English"/>
    <s v="USA"/>
    <n v="7000000"/>
    <x v="46"/>
  </r>
  <r>
    <x v="2108"/>
    <n v="100"/>
    <n v="12574715"/>
    <s v="Drama"/>
    <m/>
    <m/>
    <m/>
    <m/>
    <m/>
    <m/>
    <m/>
    <s v="An Education "/>
    <s v="English"/>
    <s v="UK"/>
    <n v="4500000"/>
    <x v="9"/>
  </r>
  <r>
    <x v="535"/>
    <n v="100"/>
    <n v="5005883"/>
    <s v="Drama"/>
    <s v="Mystery"/>
    <s v="Romance"/>
    <s v="Thriller"/>
    <m/>
    <m/>
    <m/>
    <m/>
    <s v="Birth "/>
    <s v="English"/>
    <s v="USA"/>
    <n v="20000000"/>
    <x v="12"/>
  </r>
  <r>
    <x v="2109"/>
    <n v="100"/>
    <n v="10114315"/>
    <s v="Drama"/>
    <s v="Mystery"/>
    <s v="Thriller"/>
    <m/>
    <m/>
    <m/>
    <m/>
    <m/>
    <s v="Brokedown Palace "/>
    <s v="English"/>
    <s v="USA"/>
    <n v="25000000"/>
    <x v="55"/>
  </r>
  <r>
    <x v="1296"/>
    <n v="100"/>
    <n v="35266619"/>
    <s v="Drama"/>
    <s v="Fantasy"/>
    <s v="Horror"/>
    <m/>
    <m/>
    <m/>
    <m/>
    <m/>
    <s v="Carrie "/>
    <s v="English"/>
    <s v="USA"/>
    <n v="30000000"/>
    <x v="19"/>
  </r>
  <r>
    <x v="2110"/>
    <n v="100"/>
    <n v="73678"/>
    <s v="Drama"/>
    <s v="History"/>
    <s v="War"/>
    <m/>
    <m/>
    <m/>
    <m/>
    <m/>
    <s v="Fort McCoy "/>
    <s v="English"/>
    <s v="USA"/>
    <n v="3000000"/>
    <x v="19"/>
  </r>
  <r>
    <x v="2111"/>
    <n v="100"/>
    <n v="9176553"/>
    <s v="Drama"/>
    <s v="Mystery"/>
    <m/>
    <m/>
    <m/>
    <m/>
    <m/>
    <m/>
    <s v="Get Low "/>
    <s v="English"/>
    <s v="USA"/>
    <n v="7500000"/>
    <x v="23"/>
  </r>
  <r>
    <x v="584"/>
    <n v="100"/>
    <n v="11900000"/>
    <s v="Drama"/>
    <s v="Fantasy"/>
    <s v="Thriller"/>
    <m/>
    <m/>
    <m/>
    <m/>
    <m/>
    <s v="In Dreams "/>
    <s v="English"/>
    <s v="USA"/>
    <n v="30000000"/>
    <x v="41"/>
  </r>
  <r>
    <x v="190"/>
    <n v="100"/>
    <n v="24741700"/>
    <s v="Drama"/>
    <m/>
    <m/>
    <m/>
    <m/>
    <m/>
    <m/>
    <m/>
    <s v="Sex, Lies, and Videotape "/>
    <s v="English"/>
    <s v="USA"/>
    <n v="1200000"/>
    <x v="5"/>
  </r>
  <r>
    <x v="2112"/>
    <n v="100"/>
    <n v="982214"/>
    <s v="Drama"/>
    <m/>
    <m/>
    <m/>
    <m/>
    <m/>
    <m/>
    <m/>
    <s v="Slam "/>
    <s v="English"/>
    <s v="USA"/>
    <n v="1000000"/>
    <x v="5"/>
  </r>
  <r>
    <x v="2113"/>
    <n v="100"/>
    <n v="2024854"/>
    <s v="Drama"/>
    <s v="Western"/>
    <m/>
    <m/>
    <m/>
    <m/>
    <m/>
    <m/>
    <s v="The Work and the Glory II: American Zion "/>
    <s v="English"/>
    <s v="USA"/>
    <n v="6500000"/>
    <x v="10"/>
  </r>
  <r>
    <x v="1199"/>
    <n v="100"/>
    <n v="4599680"/>
    <s v="Drama"/>
    <m/>
    <m/>
    <m/>
    <m/>
    <m/>
    <m/>
    <m/>
    <s v="Thirteen "/>
    <s v="English"/>
    <s v="USA"/>
    <n v="1500000"/>
    <x v="4"/>
  </r>
  <r>
    <x v="2114"/>
    <n v="100"/>
    <n v="118666"/>
    <s v="Drama"/>
    <m/>
    <m/>
    <m/>
    <m/>
    <m/>
    <m/>
    <m/>
    <s v="Valley of the Heart's Delight "/>
    <s v="English"/>
    <s v="USA"/>
    <n v="2500000"/>
    <x v="10"/>
  </r>
  <r>
    <x v="2115"/>
    <n v="100"/>
    <n v="6852144"/>
    <s v="Drama"/>
    <s v="Horror"/>
    <s v="Sci-Fi"/>
    <s v="Thriller"/>
    <m/>
    <m/>
    <m/>
    <m/>
    <s v="Willard "/>
    <s v="English"/>
    <s v="Canada"/>
    <n v="22000000"/>
    <x v="3"/>
  </r>
  <r>
    <x v="2116"/>
    <n v="100"/>
    <n v="6531491"/>
    <s v="Drama"/>
    <m/>
    <m/>
    <m/>
    <m/>
    <m/>
    <m/>
    <m/>
    <s v="Winter's Bone "/>
    <s v="English"/>
    <s v="USA"/>
    <n v="2000000"/>
    <x v="5"/>
  </r>
  <r>
    <x v="2117"/>
    <n v="100"/>
    <n v="396035"/>
    <s v="Drama"/>
    <s v="Romance"/>
    <m/>
    <m/>
    <m/>
    <m/>
    <m/>
    <m/>
    <s v="Yes "/>
    <s v="English"/>
    <s v="UK"/>
    <n v="1000000"/>
    <x v="24"/>
  </r>
  <r>
    <x v="249"/>
    <n v="101"/>
    <n v="41227069"/>
    <s v="Drama"/>
    <s v="Romance"/>
    <m/>
    <m/>
    <m/>
    <m/>
    <m/>
    <m/>
    <s v="A Walk to Remember "/>
    <s v="English"/>
    <s v="USA"/>
    <n v="11000000"/>
    <x v="18"/>
  </r>
  <r>
    <x v="1251"/>
    <n v="101"/>
    <n v="24185781"/>
    <s v="Drama"/>
    <s v="Mystery"/>
    <m/>
    <m/>
    <m/>
    <m/>
    <m/>
    <m/>
    <s v="Hearts in Atlantis "/>
    <s v="English"/>
    <s v="USA"/>
    <n v="31000000"/>
    <x v="24"/>
  </r>
  <r>
    <x v="2029"/>
    <n v="101"/>
    <n v="51097664"/>
    <s v="Drama"/>
    <s v="Horror"/>
    <s v="Mystery"/>
    <s v="Thriller"/>
    <m/>
    <m/>
    <m/>
    <m/>
    <s v="Hide and Seek "/>
    <s v="English"/>
    <s v="USA"/>
    <n v="30000000"/>
    <x v="19"/>
  </r>
  <r>
    <x v="2118"/>
    <n v="124"/>
    <n v="621240"/>
    <s v="Crime"/>
    <s v="Drama"/>
    <m/>
    <m/>
    <m/>
    <m/>
    <m/>
    <m/>
    <s v="Ajami "/>
    <s v="Arabic"/>
    <s v="Germany"/>
    <m/>
    <x v="18"/>
  </r>
  <r>
    <x v="2119"/>
    <n v="101"/>
    <n v="31607598"/>
    <s v="Drama"/>
    <s v="Horror"/>
    <s v="Thriller"/>
    <m/>
    <m/>
    <m/>
    <m/>
    <m/>
    <s v="House at the End of the Street "/>
    <s v="English"/>
    <s v="Canada"/>
    <n v="6900000"/>
    <x v="39"/>
  </r>
  <r>
    <x v="2120"/>
    <n v="101"/>
    <n v="17655201"/>
    <s v="Drama"/>
    <s v="Family"/>
    <m/>
    <m/>
    <m/>
    <m/>
    <m/>
    <m/>
    <s v="Kit Kittredge: An American Girl "/>
    <s v="English"/>
    <s v="USA"/>
    <n v="10000000"/>
    <x v="6"/>
  </r>
  <r>
    <x v="1315"/>
    <n v="101"/>
    <n v="44566004"/>
    <s v="Drama"/>
    <m/>
    <m/>
    <m/>
    <m/>
    <m/>
    <m/>
    <m/>
    <s v="Lost in Translation "/>
    <s v="English"/>
    <s v="USA"/>
    <n v="4000000"/>
    <x v="2"/>
  </r>
  <r>
    <x v="1908"/>
    <n v="101"/>
    <n v="30307804"/>
    <s v="Drama"/>
    <s v="Fantasy"/>
    <s v="Horror"/>
    <m/>
    <m/>
    <m/>
    <m/>
    <m/>
    <s v="Queen of the Damned "/>
    <s v="English"/>
    <s v="USA"/>
    <n v="35000000"/>
    <x v="1"/>
  </r>
  <r>
    <x v="1343"/>
    <n v="101"/>
    <n v="4000304"/>
    <s v="Drama"/>
    <m/>
    <m/>
    <m/>
    <m/>
    <m/>
    <m/>
    <m/>
    <s v="Shame "/>
    <s v="English"/>
    <s v="UK"/>
    <n v="6500000"/>
    <x v="9"/>
  </r>
  <r>
    <x v="2040"/>
    <n v="101"/>
    <n v="18656400"/>
    <s v="Drama"/>
    <m/>
    <m/>
    <m/>
    <m/>
    <m/>
    <m/>
    <m/>
    <s v="Still Alice "/>
    <s v="English"/>
    <s v="USA"/>
    <n v="5000000"/>
    <x v="20"/>
  </r>
  <r>
    <x v="1528"/>
    <n v="101"/>
    <n v="24881000"/>
    <s v="Drama"/>
    <s v="Fantasy"/>
    <s v="Horror"/>
    <s v="Thriller"/>
    <m/>
    <m/>
    <m/>
    <m/>
    <s v="The Craft "/>
    <s v="English"/>
    <s v="USA"/>
    <n v="15000000"/>
    <x v="3"/>
  </r>
  <r>
    <x v="821"/>
    <n v="124"/>
    <n v="79900000"/>
    <s v="Biography"/>
    <s v="Drama"/>
    <s v="Music"/>
    <s v="Musical"/>
    <m/>
    <m/>
    <m/>
    <m/>
    <s v="Coal Miner's Daughter "/>
    <s v="English"/>
    <s v="USA"/>
    <m/>
    <x v="20"/>
  </r>
  <r>
    <x v="2121"/>
    <n v="101"/>
    <n v="375474"/>
    <s v="Drama"/>
    <s v="History"/>
    <s v="Sport"/>
    <m/>
    <m/>
    <m/>
    <m/>
    <m/>
    <s v="The Game of Their Lives "/>
    <s v="English"/>
    <s v="USA"/>
    <n v="20000000"/>
    <x v="3"/>
  </r>
  <r>
    <x v="2122"/>
    <n v="101"/>
    <n v="2428241"/>
    <s v="Drama"/>
    <m/>
    <m/>
    <m/>
    <m/>
    <m/>
    <m/>
    <m/>
    <s v="The Grace Card "/>
    <s v="English"/>
    <s v="USA"/>
    <n v="200000"/>
    <x v="55"/>
  </r>
  <r>
    <x v="695"/>
    <n v="124"/>
    <n v="188870"/>
    <s v="Action"/>
    <s v="Crime"/>
    <s v="Drama"/>
    <s v="Thriller"/>
    <m/>
    <m/>
    <m/>
    <m/>
    <s v="Easy Money "/>
    <s v="Swedish"/>
    <s v="Sweden"/>
    <m/>
    <x v="6"/>
  </r>
  <r>
    <x v="1233"/>
    <n v="101"/>
    <n v="40962534"/>
    <s v="Drama"/>
    <m/>
    <m/>
    <m/>
    <m/>
    <m/>
    <m/>
    <m/>
    <s v="The Ides of March "/>
    <s v="English"/>
    <s v="USA"/>
    <n v="12500000"/>
    <x v="23"/>
  </r>
  <r>
    <x v="1939"/>
    <n v="101"/>
    <n v="1163508"/>
    <s v="Drama"/>
    <s v="Fantasy"/>
    <s v="Horror"/>
    <s v="Thriller"/>
    <m/>
    <m/>
    <m/>
    <m/>
    <s v="The Lords of Salem "/>
    <s v="English"/>
    <s v="USA"/>
    <n v="2500000"/>
    <x v="52"/>
  </r>
  <r>
    <x v="1251"/>
    <n v="101"/>
    <n v="60443237"/>
    <s v="Drama"/>
    <s v="Romance"/>
    <m/>
    <m/>
    <m/>
    <m/>
    <m/>
    <m/>
    <s v="The Lucky One "/>
    <s v="English"/>
    <s v="USA"/>
    <n v="25000000"/>
    <x v="26"/>
  </r>
  <r>
    <x v="1199"/>
    <n v="101"/>
    <n v="37617947"/>
    <s v="Drama"/>
    <s v="Family"/>
    <s v="Fantasy"/>
    <m/>
    <m/>
    <m/>
    <m/>
    <m/>
    <s v="The Nativity Story "/>
    <s v="English"/>
    <s v="USA"/>
    <n v="30000000"/>
    <x v="4"/>
  </r>
  <r>
    <x v="392"/>
    <n v="101"/>
    <n v="12987647"/>
    <s v="Drama"/>
    <s v="Mystery"/>
    <s v="Romance"/>
    <s v="Thriller"/>
    <s v="War"/>
    <m/>
    <m/>
    <m/>
    <s v="The Quiet American "/>
    <s v="English"/>
    <s v="UK"/>
    <n v="30000000"/>
    <x v="23"/>
  </r>
  <r>
    <x v="2123"/>
    <n v="101"/>
    <n v="978908"/>
    <s v="Drama"/>
    <s v="Horror"/>
    <s v="Mystery"/>
    <s v="Thriller"/>
    <m/>
    <m/>
    <m/>
    <m/>
    <s v="Thr3e "/>
    <s v="English"/>
    <s v="Poland"/>
    <n v="2400000"/>
    <x v="52"/>
  </r>
  <r>
    <x v="1338"/>
    <n v="101"/>
    <n v="20772796"/>
    <s v="Drama"/>
    <s v="Family"/>
    <m/>
    <m/>
    <m/>
    <m/>
    <m/>
    <m/>
    <s v="Whale Rider "/>
    <s v="English"/>
    <s v="New Zealand"/>
    <n v="6000000"/>
    <x v="16"/>
  </r>
  <r>
    <x v="183"/>
    <n v="101"/>
    <n v="55865715"/>
    <s v="Drama"/>
    <s v="Horror"/>
    <s v="Mystery"/>
    <s v="Thriller"/>
    <m/>
    <m/>
    <m/>
    <m/>
    <s v="White Noise "/>
    <s v="English"/>
    <s v="UK"/>
    <n v="10000000"/>
    <x v="41"/>
  </r>
  <r>
    <x v="2124"/>
    <n v="102"/>
    <n v="24044532"/>
    <s v="Drama"/>
    <s v="Romance"/>
    <m/>
    <m/>
    <m/>
    <m/>
    <m/>
    <m/>
    <s v="Angel Eyes "/>
    <s v="English"/>
    <s v="USA"/>
    <n v="38000000"/>
    <x v="39"/>
  </r>
  <r>
    <x v="2125"/>
    <n v="102"/>
    <n v="14334645"/>
    <s v="Drama"/>
    <s v="Horror"/>
    <s v="Sci-Fi"/>
    <s v="Thriller"/>
    <m/>
    <m/>
    <m/>
    <m/>
    <s v="Godsend "/>
    <s v="English"/>
    <s v="USA"/>
    <n v="25000000"/>
    <x v="47"/>
  </r>
  <r>
    <x v="352"/>
    <n v="102"/>
    <n v="6114237"/>
    <s v="Drama"/>
    <s v="Mystery"/>
    <s v="Sci-Fi"/>
    <s v="Thriller"/>
    <m/>
    <m/>
    <m/>
    <m/>
    <s v="Impostor "/>
    <s v="English"/>
    <s v="USA"/>
    <n v="40000000"/>
    <x v="3"/>
  </r>
  <r>
    <x v="870"/>
    <n v="102"/>
    <n v="3609278"/>
    <s v="Drama"/>
    <m/>
    <m/>
    <m/>
    <m/>
    <m/>
    <m/>
    <m/>
    <s v="Requiem for a Dream "/>
    <s v="English"/>
    <s v="USA"/>
    <n v="4500000"/>
    <x v="15"/>
  </r>
  <r>
    <x v="2126"/>
    <n v="102"/>
    <n v="1477002"/>
    <s v="Drama"/>
    <s v="Romance"/>
    <m/>
    <m/>
    <m/>
    <m/>
    <m/>
    <m/>
    <s v="The Diary of a Teenage Girl "/>
    <s v="English"/>
    <s v="USA"/>
    <n v="2000000"/>
    <x v="24"/>
  </r>
  <r>
    <x v="2127"/>
    <n v="124"/>
    <m/>
    <s v="Biography"/>
    <s v="Drama"/>
    <m/>
    <m/>
    <m/>
    <m/>
    <m/>
    <m/>
    <s v="Pandaemonium "/>
    <s v="English"/>
    <s v="UK"/>
    <n v="15000000"/>
    <x v="10"/>
  </r>
  <r>
    <x v="584"/>
    <n v="102"/>
    <n v="10660147"/>
    <s v="Drama"/>
    <s v="Romance"/>
    <m/>
    <m/>
    <m/>
    <m/>
    <m/>
    <m/>
    <s v="The End of the Affair "/>
    <s v="English"/>
    <s v="UK"/>
    <n v="23000000"/>
    <x v="5"/>
  </r>
  <r>
    <x v="2128"/>
    <n v="102"/>
    <n v="17738570"/>
    <s v="Drama"/>
    <s v="Romance"/>
    <m/>
    <m/>
    <m/>
    <m/>
    <m/>
    <m/>
    <s v="The Perks of Being a Wallflower "/>
    <s v="English"/>
    <s v="USA"/>
    <n v="13000000"/>
    <x v="58"/>
  </r>
  <r>
    <x v="2129"/>
    <n v="102"/>
    <n v="11434867"/>
    <s v="Drama"/>
    <s v="Mystery"/>
    <s v="Romance"/>
    <s v="Thriller"/>
    <m/>
    <m/>
    <m/>
    <m/>
    <s v="The Words "/>
    <s v="English"/>
    <s v="USA"/>
    <n v="6000000"/>
    <x v="23"/>
  </r>
  <r>
    <x v="2130"/>
    <n v="102"/>
    <n v="317040"/>
    <s v="Drama"/>
    <s v="Romance"/>
    <m/>
    <m/>
    <m/>
    <m/>
    <m/>
    <m/>
    <s v="The Yellow Handkerchief "/>
    <s v="English"/>
    <s v="USA"/>
    <n v="15500000"/>
    <x v="4"/>
  </r>
  <r>
    <x v="2131"/>
    <n v="103"/>
    <n v="37752931"/>
    <s v="Drama"/>
    <s v="Romance"/>
    <m/>
    <m/>
    <m/>
    <m/>
    <m/>
    <m/>
    <s v="Autumn in New York "/>
    <s v="English"/>
    <s v="USA"/>
    <n v="40000000"/>
    <x v="41"/>
  </r>
  <r>
    <x v="1167"/>
    <n v="103"/>
    <n v="25472967"/>
    <s v="Drama"/>
    <s v="Horror"/>
    <s v="Thriller"/>
    <m/>
    <m/>
    <m/>
    <m/>
    <m/>
    <s v="Dark Water "/>
    <s v="English"/>
    <s v="USA"/>
    <n v="30000000"/>
    <x v="39"/>
  </r>
  <r>
    <x v="1880"/>
    <n v="103"/>
    <n v="5132222"/>
    <s v="Drama"/>
    <s v="Mystery"/>
    <s v="Romance"/>
    <m/>
    <m/>
    <m/>
    <m/>
    <m/>
    <s v="Exotica "/>
    <s v="English"/>
    <s v="Canada"/>
    <n v="2000000"/>
    <x v="5"/>
  </r>
  <r>
    <x v="2069"/>
    <n v="103"/>
    <n v="2412045"/>
    <s v="Drama"/>
    <s v="Romance"/>
    <s v="Sci-Fi"/>
    <m/>
    <m/>
    <m/>
    <m/>
    <m/>
    <s v="Never Let Me Go "/>
    <s v="English"/>
    <s v="UK"/>
    <n v="15000000"/>
    <x v="5"/>
  </r>
  <r>
    <x v="578"/>
    <n v="103"/>
    <n v="1420578"/>
    <s v="Drama"/>
    <s v="Fantasy"/>
    <m/>
    <m/>
    <m/>
    <m/>
    <m/>
    <m/>
    <s v="Northfork "/>
    <s v="English"/>
    <s v="USA"/>
    <n v="1900000"/>
    <x v="55"/>
  </r>
  <r>
    <x v="2132"/>
    <n v="103"/>
    <n v="174682"/>
    <s v="Drama"/>
    <s v="Music"/>
    <m/>
    <m/>
    <m/>
    <m/>
    <m/>
    <m/>
    <s v="The Business of Fancydancing "/>
    <s v="English"/>
    <s v="USA"/>
    <n v="200000"/>
    <x v="24"/>
  </r>
  <r>
    <x v="2133"/>
    <n v="103"/>
    <n v="542860"/>
    <s v="Drama"/>
    <s v="History"/>
    <s v="War"/>
    <m/>
    <m/>
    <m/>
    <m/>
    <m/>
    <s v="Winter in Wartime "/>
    <s v="Dutch"/>
    <s v="Netherlands"/>
    <n v="4000000"/>
    <x v="23"/>
  </r>
  <r>
    <x v="2134"/>
    <n v="104"/>
    <n v="71897215"/>
    <s v="Drama"/>
    <s v="Horror"/>
    <s v="Mystery"/>
    <s v="Sci-Fi"/>
    <s v="Thriller"/>
    <m/>
    <m/>
    <m/>
    <s v="10 Cloverfield Lane "/>
    <s v="English"/>
    <s v="USA"/>
    <n v="15000000"/>
    <x v="9"/>
  </r>
  <r>
    <x v="2135"/>
    <n v="104"/>
    <n v="108229"/>
    <s v="Drama"/>
    <s v="Horror"/>
    <s v="Mystery"/>
    <s v="Thriller"/>
    <m/>
    <m/>
    <m/>
    <m/>
    <s v="After.Life "/>
    <s v="English"/>
    <s v="USA"/>
    <n v="4500000"/>
    <x v="19"/>
  </r>
  <r>
    <x v="2028"/>
    <n v="104"/>
    <n v="16168741"/>
    <s v="Drama"/>
    <s v="Music"/>
    <m/>
    <m/>
    <m/>
    <m/>
    <m/>
    <m/>
    <s v="Begin Again "/>
    <s v="English"/>
    <s v="USA"/>
    <n v="8000000"/>
    <x v="18"/>
  </r>
  <r>
    <x v="510"/>
    <n v="124"/>
    <m/>
    <s v="Biography"/>
    <s v="Drama"/>
    <m/>
    <m/>
    <m/>
    <m/>
    <m/>
    <m/>
    <s v="The Elephant Man "/>
    <s v="English"/>
    <s v="USA"/>
    <n v="5000000"/>
    <x v="7"/>
  </r>
  <r>
    <x v="616"/>
    <n v="104"/>
    <n v="40118420"/>
    <s v="Drama"/>
    <s v="Romance"/>
    <s v="Sport"/>
    <m/>
    <m/>
    <m/>
    <m/>
    <m/>
    <s v="Blue Crush "/>
    <s v="English"/>
    <s v="USA"/>
    <n v="30000000"/>
    <x v="39"/>
  </r>
  <r>
    <x v="1834"/>
    <n v="124"/>
    <m/>
    <s v="Drama"/>
    <s v="History"/>
    <m/>
    <m/>
    <m/>
    <m/>
    <m/>
    <m/>
    <s v="The Molly Maguires "/>
    <s v="English"/>
    <s v="USA"/>
    <n v="11000000"/>
    <x v="24"/>
  </r>
  <r>
    <x v="631"/>
    <n v="104"/>
    <n v="144583"/>
    <s v="Drama"/>
    <s v="Thriller"/>
    <m/>
    <m/>
    <m/>
    <m/>
    <m/>
    <m/>
    <s v="Deterrence "/>
    <s v="English"/>
    <s v="France"/>
    <n v="800000"/>
    <x v="26"/>
  </r>
  <r>
    <x v="2136"/>
    <n v="104"/>
    <n v="33422556"/>
    <s v="Drama"/>
    <s v="Mystery"/>
    <m/>
    <m/>
    <m/>
    <m/>
    <m/>
    <m/>
    <s v="Doubt "/>
    <s v="English"/>
    <s v="USA"/>
    <n v="20000000"/>
    <x v="20"/>
  </r>
  <r>
    <x v="1284"/>
    <n v="104"/>
    <n v="30063805"/>
    <s v="Drama"/>
    <s v="Fantasy"/>
    <s v="Mystery"/>
    <s v="Romance"/>
    <s v="Thriller"/>
    <m/>
    <m/>
    <m/>
    <s v="Dragonfly "/>
    <s v="English"/>
    <s v="USA"/>
    <n v="60000000"/>
    <x v="12"/>
  </r>
  <r>
    <x v="2137"/>
    <n v="124"/>
    <m/>
    <s v="Biography"/>
    <s v="Drama"/>
    <s v="Sport"/>
    <m/>
    <m/>
    <m/>
    <m/>
    <m/>
    <s v="The Rocket: The Legend of Rocket Richard "/>
    <s v="French"/>
    <s v="Canada"/>
    <n v="8000000"/>
    <x v="28"/>
  </r>
  <r>
    <x v="2074"/>
    <n v="104"/>
    <n v="23393765"/>
    <s v="Drama"/>
    <s v="Romance"/>
    <m/>
    <m/>
    <m/>
    <m/>
    <m/>
    <m/>
    <s v="Endless Love "/>
    <s v="English"/>
    <s v="USA"/>
    <n v="20000000"/>
    <x v="46"/>
  </r>
  <r>
    <x v="2138"/>
    <n v="104"/>
    <n v="4273372"/>
    <s v="Drama"/>
    <s v="Music"/>
    <s v="Romance"/>
    <m/>
    <m/>
    <m/>
    <m/>
    <m/>
    <s v="Glitter "/>
    <s v="English"/>
    <s v="USA"/>
    <n v="22000000"/>
    <x v="63"/>
  </r>
  <r>
    <x v="1150"/>
    <n v="104"/>
    <n v="256386216"/>
    <s v="Drama"/>
    <s v="Horror"/>
    <s v="Sci-Fi"/>
    <m/>
    <m/>
    <m/>
    <m/>
    <m/>
    <s v="I Am Legend "/>
    <s v="English"/>
    <s v="USA"/>
    <n v="150000000"/>
    <x v="5"/>
  </r>
  <r>
    <x v="1135"/>
    <n v="104"/>
    <n v="13214255"/>
    <s v="Drama"/>
    <s v="Music"/>
    <m/>
    <m/>
    <m/>
    <m/>
    <m/>
    <m/>
    <s v="Inside Llewyn Davis "/>
    <s v="English"/>
    <s v="USA"/>
    <n v="11000000"/>
    <x v="18"/>
  </r>
  <r>
    <x v="2139"/>
    <n v="104"/>
    <n v="12514138"/>
    <s v="Drama"/>
    <s v="Romance"/>
    <m/>
    <m/>
    <m/>
    <m/>
    <m/>
    <m/>
    <s v="Love Jones "/>
    <s v="English"/>
    <s v="USA"/>
    <n v="10000000"/>
    <x v="18"/>
  </r>
  <r>
    <x v="1346"/>
    <n v="124"/>
    <n v="1043487"/>
    <s v="Drama"/>
    <s v="Music"/>
    <m/>
    <m/>
    <m/>
    <m/>
    <m/>
    <m/>
    <s v="Velvet Goldmine "/>
    <s v="English"/>
    <s v="UK"/>
    <m/>
    <x v="14"/>
  </r>
  <r>
    <x v="1095"/>
    <n v="104"/>
    <n v="6401336"/>
    <s v="Drama"/>
    <m/>
    <m/>
    <m/>
    <m/>
    <m/>
    <m/>
    <m/>
    <s v="My Own Private Idaho "/>
    <s v="English"/>
    <s v="USA"/>
    <n v="2500000"/>
    <x v="23"/>
  </r>
  <r>
    <x v="1177"/>
    <n v="124"/>
    <n v="75621915"/>
    <s v="Comedy"/>
    <s v="Drama"/>
    <s v="Family"/>
    <m/>
    <m/>
    <m/>
    <m/>
    <m/>
    <s v="We Bought a Zoo "/>
    <s v="English"/>
    <s v="USA"/>
    <m/>
    <x v="23"/>
  </r>
  <r>
    <x v="1670"/>
    <n v="104"/>
    <n v="2600000"/>
    <s v="Drama"/>
    <s v="War"/>
    <m/>
    <m/>
    <m/>
    <m/>
    <m/>
    <m/>
    <s v="Richard III "/>
    <s v="English"/>
    <s v="UK"/>
    <n v="6000000"/>
    <x v="20"/>
  </r>
  <r>
    <x v="1136"/>
    <n v="104"/>
    <n v="1346503"/>
    <s v="Drama"/>
    <s v="History"/>
    <m/>
    <m/>
    <m/>
    <m/>
    <m/>
    <m/>
    <s v="Snow Flower and the Secret Fan "/>
    <s v="English"/>
    <s v="China"/>
    <n v="6000000"/>
    <x v="12"/>
  </r>
  <r>
    <x v="639"/>
    <n v="104"/>
    <n v="16999046"/>
    <s v="Drama"/>
    <s v="Horror"/>
    <s v="Sci-Fi"/>
    <m/>
    <m/>
    <m/>
    <m/>
    <m/>
    <s v="Splice "/>
    <s v="English"/>
    <s v="Canada"/>
    <n v="26000000"/>
    <x v="27"/>
  </r>
  <r>
    <x v="1937"/>
    <n v="125"/>
    <m/>
    <s v="Drama"/>
    <m/>
    <m/>
    <m/>
    <m/>
    <m/>
    <m/>
    <m/>
    <s v="A Streetcar Named Desire "/>
    <s v="English"/>
    <s v="USA"/>
    <n v="1800000"/>
    <x v="58"/>
  </r>
  <r>
    <x v="2140"/>
    <n v="104"/>
    <n v="79363785"/>
    <s v="Drama"/>
    <s v="Sci-Fi"/>
    <s v="Thriller"/>
    <m/>
    <m/>
    <m/>
    <m/>
    <m/>
    <s v="The Day the Earth Stood Still "/>
    <s v="English"/>
    <s v="USA"/>
    <n v="80000000"/>
    <x v="41"/>
  </r>
  <r>
    <x v="2141"/>
    <n v="104"/>
    <n v="4231500"/>
    <s v="Drama"/>
    <s v="Romance"/>
    <m/>
    <m/>
    <m/>
    <m/>
    <m/>
    <m/>
    <s v="The Lunchbox "/>
    <s v="Hindi"/>
    <s v="India"/>
    <n v="1000000"/>
    <x v="2"/>
  </r>
  <r>
    <x v="2142"/>
    <n v="104"/>
    <n v="125014030"/>
    <s v="Drama"/>
    <s v="Romance"/>
    <m/>
    <m/>
    <m/>
    <m/>
    <m/>
    <m/>
    <s v="The Vow "/>
    <s v="English"/>
    <s v="USA"/>
    <n v="30000000"/>
    <x v="4"/>
  </r>
  <r>
    <x v="964"/>
    <n v="104"/>
    <n v="3287435"/>
    <s v="Drama"/>
    <m/>
    <m/>
    <m/>
    <m/>
    <m/>
    <m/>
    <m/>
    <s v="Thirteen Conversations About One Thing "/>
    <s v="English"/>
    <s v="USA"/>
    <n v="4500000"/>
    <x v="23"/>
  </r>
  <r>
    <x v="775"/>
    <n v="105"/>
    <n v="5400000"/>
    <s v="Drama"/>
    <s v="Romance"/>
    <m/>
    <m/>
    <m/>
    <m/>
    <m/>
    <m/>
    <s v="Before Sunrise "/>
    <s v="English"/>
    <s v="USA"/>
    <n v="2500000"/>
    <x v="11"/>
  </r>
  <r>
    <x v="1290"/>
    <n v="105"/>
    <n v="28501651"/>
    <s v="Drama"/>
    <s v="Thriller"/>
    <m/>
    <m/>
    <m/>
    <m/>
    <m/>
    <m/>
    <s v="Brothers "/>
    <s v="English"/>
    <s v="USA"/>
    <n v="26000000"/>
    <x v="23"/>
  </r>
  <r>
    <x v="475"/>
    <n v="105"/>
    <n v="201148159"/>
    <s v="Drama"/>
    <s v="Family"/>
    <s v="Fantasy"/>
    <s v="Romance"/>
    <m/>
    <m/>
    <m/>
    <m/>
    <s v="Cinderella "/>
    <s v="English"/>
    <s v="USA"/>
    <n v="95000000"/>
    <x v="14"/>
  </r>
  <r>
    <x v="574"/>
    <n v="105"/>
    <n v="80050171"/>
    <s v="Drama"/>
    <s v="Mystery"/>
    <s v="Thriller"/>
    <m/>
    <m/>
    <m/>
    <m/>
    <m/>
    <s v="Disturbia "/>
    <s v="English"/>
    <s v="USA"/>
    <n v="20000000"/>
    <x v="24"/>
  </r>
  <r>
    <x v="2143"/>
    <n v="105"/>
    <n v="178739"/>
    <s v="Drama"/>
    <s v="Musical"/>
    <m/>
    <m/>
    <m/>
    <m/>
    <m/>
    <m/>
    <s v="Go for It! "/>
    <s v="English"/>
    <s v="USA"/>
    <n v="2450000"/>
    <x v="36"/>
  </r>
  <r>
    <x v="361"/>
    <n v="105"/>
    <n v="16991902"/>
    <s v="Drama"/>
    <s v="Music"/>
    <m/>
    <m/>
    <m/>
    <m/>
    <m/>
    <m/>
    <s v="Rock Star "/>
    <s v="English"/>
    <s v="USA"/>
    <n v="57000000"/>
    <x v="3"/>
  </r>
  <r>
    <x v="2144"/>
    <n v="105"/>
    <n v="1796024"/>
    <s v="Drama"/>
    <s v="Thriller"/>
    <m/>
    <m/>
    <m/>
    <m/>
    <m/>
    <m/>
    <s v="Stone "/>
    <s v="English"/>
    <s v="USA"/>
    <n v="22000000"/>
    <x v="53"/>
  </r>
  <r>
    <x v="2145"/>
    <n v="105"/>
    <n v="609042"/>
    <s v="Drama"/>
    <m/>
    <m/>
    <m/>
    <m/>
    <m/>
    <m/>
    <m/>
    <s v="The Basket "/>
    <s v="English"/>
    <s v="USA"/>
    <n v="1300000"/>
    <x v="26"/>
  </r>
  <r>
    <x v="1725"/>
    <n v="105"/>
    <n v="1647780"/>
    <s v="Drama"/>
    <m/>
    <m/>
    <m/>
    <m/>
    <m/>
    <m/>
    <m/>
    <s v="The Celebration "/>
    <s v="Danish"/>
    <s v="Denmark"/>
    <n v="1300000"/>
    <x v="11"/>
  </r>
  <r>
    <x v="190"/>
    <n v="105"/>
    <n v="1304837"/>
    <s v="Drama"/>
    <s v="Mystery"/>
    <s v="Thriller"/>
    <m/>
    <m/>
    <m/>
    <m/>
    <m/>
    <s v="The Good German "/>
    <s v="English"/>
    <s v="USA"/>
    <n v="32000000"/>
    <x v="12"/>
  </r>
  <r>
    <x v="2146"/>
    <n v="105"/>
    <n v="5217498"/>
    <s v="Drama"/>
    <s v="Mystery"/>
    <s v="Thriller"/>
    <m/>
    <m/>
    <m/>
    <m/>
    <m/>
    <s v="The In Crowd "/>
    <s v="English"/>
    <s v="USA"/>
    <n v="15000000"/>
    <x v="56"/>
  </r>
  <r>
    <x v="2147"/>
    <n v="105"/>
    <n v="66637"/>
    <s v="Drama"/>
    <s v="Romance"/>
    <s v="War"/>
    <m/>
    <m/>
    <m/>
    <m/>
    <m/>
    <s v="The Messenger "/>
    <s v="English"/>
    <s v="USA"/>
    <n v="6500000"/>
    <x v="5"/>
  </r>
  <r>
    <x v="2148"/>
    <n v="105"/>
    <n v="7159147"/>
    <s v="Drama"/>
    <s v="Mystery"/>
    <s v="Thriller"/>
    <m/>
    <m/>
    <m/>
    <m/>
    <m/>
    <s v="The Orphanage "/>
    <s v="Spanish"/>
    <s v="Spain"/>
    <n v="3400000"/>
    <x v="20"/>
  </r>
  <r>
    <x v="2149"/>
    <n v="106"/>
    <n v="64148"/>
    <s v="Drama"/>
    <m/>
    <m/>
    <m/>
    <m/>
    <m/>
    <m/>
    <m/>
    <s v="Aberdeen "/>
    <s v="English"/>
    <s v="UK"/>
    <n v="6500000"/>
    <x v="9"/>
  </r>
  <r>
    <x v="1555"/>
    <n v="106"/>
    <n v="17382982"/>
    <s v="Drama"/>
    <s v="Thriller"/>
    <m/>
    <m/>
    <m/>
    <m/>
    <m/>
    <m/>
    <s v="Addicted "/>
    <s v="Spanish"/>
    <s v="USA"/>
    <n v="5000000"/>
    <x v="1"/>
  </r>
  <r>
    <x v="190"/>
    <n v="106"/>
    <n v="75638743"/>
    <s v="Drama"/>
    <s v="Thriller"/>
    <m/>
    <m/>
    <m/>
    <m/>
    <m/>
    <m/>
    <s v="Contagion "/>
    <s v="English"/>
    <s v="USA"/>
    <n v="60000000"/>
    <x v="10"/>
  </r>
  <r>
    <x v="1723"/>
    <n v="106"/>
    <n v="11854694"/>
    <s v="Drama"/>
    <m/>
    <m/>
    <m/>
    <m/>
    <m/>
    <m/>
    <m/>
    <s v="Extraordinary Measures "/>
    <s v="English"/>
    <s v="USA"/>
    <n v="31000000"/>
    <x v="26"/>
  </r>
  <r>
    <x v="2150"/>
    <n v="106"/>
    <n v="20262"/>
    <s v="Drama"/>
    <m/>
    <m/>
    <m/>
    <m/>
    <m/>
    <m/>
    <m/>
    <s v="Futuro Beach "/>
    <s v="Portuguese"/>
    <s v="Brazil"/>
    <n v="4000000"/>
    <x v="12"/>
  </r>
  <r>
    <x v="576"/>
    <n v="106"/>
    <n v="12339633"/>
    <s v="Drama"/>
    <s v="Sci-Fi"/>
    <s v="Thriller"/>
    <m/>
    <m/>
    <m/>
    <m/>
    <m/>
    <s v="Gattaca "/>
    <s v="English"/>
    <s v="USA"/>
    <n v="36000000"/>
    <x v="2"/>
  </r>
  <r>
    <x v="2151"/>
    <n v="106"/>
    <n v="2694973"/>
    <s v="Drama"/>
    <m/>
    <m/>
    <m/>
    <m/>
    <m/>
    <m/>
    <m/>
    <s v="Half Nelson "/>
    <s v="English"/>
    <s v="USA"/>
    <n v="700000"/>
    <x v="5"/>
  </r>
  <r>
    <x v="997"/>
    <n v="106"/>
    <n v="40219708"/>
    <s v="Drama"/>
    <s v="Sport"/>
    <m/>
    <m/>
    <m/>
    <m/>
    <m/>
    <m/>
    <s v="Hardball "/>
    <s v="English"/>
    <s v="USA"/>
    <n v="21000000"/>
    <x v="46"/>
  </r>
  <r>
    <x v="2152"/>
    <n v="106"/>
    <n v="382946"/>
    <s v="Drama"/>
    <m/>
    <m/>
    <m/>
    <m/>
    <m/>
    <m/>
    <m/>
    <s v="Hesher "/>
    <s v="English"/>
    <s v="USA"/>
    <n v="7000000"/>
    <x v="23"/>
  </r>
  <r>
    <x v="2153"/>
    <n v="106"/>
    <n v="886410"/>
    <s v="Drama"/>
    <s v="History"/>
    <m/>
    <m/>
    <m/>
    <m/>
    <m/>
    <m/>
    <s v="La otra conquista "/>
    <s v="Spanish"/>
    <s v="Mexico"/>
    <n v="3500000"/>
    <x v="4"/>
  </r>
  <r>
    <x v="2046"/>
    <n v="106"/>
    <n v="6420319"/>
    <s v="Drama"/>
    <s v="War"/>
    <m/>
    <m/>
    <m/>
    <m/>
    <m/>
    <m/>
    <s v="Little Boy "/>
    <s v="English"/>
    <s v="Mexico"/>
    <n v="20000000"/>
    <x v="18"/>
  </r>
  <r>
    <x v="2154"/>
    <n v="106"/>
    <n v="395592"/>
    <s v="Drama"/>
    <s v="Romance"/>
    <m/>
    <m/>
    <m/>
    <m/>
    <m/>
    <m/>
    <s v="My Life Without Me "/>
    <s v="English"/>
    <s v="Spain"/>
    <n v="2000000"/>
    <x v="16"/>
  </r>
  <r>
    <x v="1095"/>
    <n v="106"/>
    <n v="7556708"/>
    <s v="Drama"/>
    <m/>
    <m/>
    <m/>
    <m/>
    <m/>
    <m/>
    <m/>
    <s v="Promised Land "/>
    <s v="English"/>
    <s v="USA"/>
    <n v="15000000"/>
    <x v="10"/>
  </r>
  <r>
    <x v="343"/>
    <n v="106"/>
    <n v="227965690"/>
    <s v="Drama"/>
    <s v="Sci-Fi"/>
    <s v="Thriller"/>
    <m/>
    <m/>
    <m/>
    <m/>
    <m/>
    <s v="Signs "/>
    <s v="English"/>
    <s v="USA"/>
    <n v="72000000"/>
    <x v="6"/>
  </r>
  <r>
    <x v="1364"/>
    <n v="125"/>
    <m/>
    <s v="Comedy"/>
    <s v="Drama"/>
    <s v="Romance"/>
    <m/>
    <m/>
    <m/>
    <m/>
    <m/>
    <s v="The Apartment "/>
    <s v="English"/>
    <s v="USA"/>
    <n v="3000000"/>
    <x v="0"/>
  </r>
  <r>
    <x v="1145"/>
    <n v="125"/>
    <m/>
    <s v="Drama"/>
    <s v="Thriller"/>
    <m/>
    <m/>
    <m/>
    <m/>
    <m/>
    <m/>
    <s v="The Boys from Brazil "/>
    <s v="English"/>
    <s v="UK"/>
    <n v="12000000"/>
    <x v="14"/>
  </r>
  <r>
    <x v="2155"/>
    <n v="106"/>
    <n v="13376506"/>
    <s v="Drama"/>
    <m/>
    <m/>
    <m/>
    <m/>
    <m/>
    <m/>
    <m/>
    <s v="The Deep End of the Ocean "/>
    <s v="English"/>
    <s v="USA"/>
    <n v="40000000"/>
    <x v="46"/>
  </r>
  <r>
    <x v="2156"/>
    <n v="106"/>
    <n v="304124"/>
    <s v="Drama"/>
    <m/>
    <m/>
    <m/>
    <m/>
    <m/>
    <m/>
    <m/>
    <s v="The Holy Girl "/>
    <s v="Spanish"/>
    <s v="Argentina"/>
    <n v="1400000"/>
    <x v="6"/>
  </r>
  <r>
    <x v="2157"/>
    <n v="106"/>
    <n v="399793"/>
    <s v="Drama"/>
    <m/>
    <m/>
    <m/>
    <m/>
    <m/>
    <m/>
    <m/>
    <s v="The Loss of Sexual Innocence "/>
    <s v="English"/>
    <s v="USA"/>
    <n v="4000000"/>
    <x v="53"/>
  </r>
  <r>
    <x v="343"/>
    <n v="106"/>
    <n v="94999143"/>
    <s v="Drama"/>
    <s v="Mystery"/>
    <s v="Sci-Fi"/>
    <s v="Thriller"/>
    <m/>
    <m/>
    <m/>
    <m/>
    <s v="Unbreakable "/>
    <s v="English"/>
    <s v="USA"/>
    <n v="75000000"/>
    <x v="5"/>
  </r>
  <r>
    <x v="2158"/>
    <n v="106"/>
    <n v="1027119"/>
    <s v="Drama"/>
    <m/>
    <m/>
    <m/>
    <m/>
    <m/>
    <m/>
    <m/>
    <s v="Urbania "/>
    <s v="English"/>
    <s v="USA"/>
    <n v="225000"/>
    <x v="14"/>
  </r>
  <r>
    <x v="1642"/>
    <n v="107"/>
    <n v="4741987"/>
    <s v="Drama"/>
    <m/>
    <m/>
    <m/>
    <m/>
    <m/>
    <m/>
    <m/>
    <s v="A Walk on the Moon "/>
    <s v="English"/>
    <s v="USA"/>
    <n v="14000000"/>
    <x v="10"/>
  </r>
  <r>
    <x v="2159"/>
    <n v="107"/>
    <n v="7918283"/>
    <s v="Drama"/>
    <s v="Thriller"/>
    <m/>
    <m/>
    <m/>
    <m/>
    <m/>
    <m/>
    <s v="Arbitrage "/>
    <s v="English"/>
    <s v="USA"/>
    <n v="12000000"/>
    <x v="10"/>
  </r>
  <r>
    <x v="549"/>
    <n v="107"/>
    <n v="768045"/>
    <s v="Drama"/>
    <s v="History"/>
    <s v="War"/>
    <m/>
    <m/>
    <m/>
    <m/>
    <m/>
    <s v="Bloody Sunday "/>
    <s v="English"/>
    <s v="UK"/>
    <n v="2000000"/>
    <x v="28"/>
  </r>
  <r>
    <x v="2160"/>
    <n v="107"/>
    <n v="16118077"/>
    <s v="Drama"/>
    <m/>
    <m/>
    <m/>
    <m/>
    <m/>
    <m/>
    <m/>
    <s v="Bright Lights, Big City "/>
    <s v="English"/>
    <s v="USA"/>
    <n v="25000000"/>
    <x v="39"/>
  </r>
  <r>
    <x v="1647"/>
    <n v="107"/>
    <n v="42019483"/>
    <s v="Drama"/>
    <s v="Family"/>
    <m/>
    <m/>
    <m/>
    <m/>
    <m/>
    <m/>
    <s v="Dolphin Tale 2 "/>
    <s v="English"/>
    <s v="USA"/>
    <n v="36000000"/>
    <x v="55"/>
  </r>
  <r>
    <x v="1346"/>
    <n v="107"/>
    <n v="15854988"/>
    <s v="Drama"/>
    <s v="Romance"/>
    <m/>
    <m/>
    <m/>
    <m/>
    <m/>
    <m/>
    <s v="Far from Heaven "/>
    <s v="English"/>
    <s v="USA"/>
    <n v="13500000"/>
    <x v="18"/>
  </r>
  <r>
    <x v="2161"/>
    <n v="107"/>
    <n v="80000000"/>
    <s v="Drama"/>
    <s v="Music"/>
    <s v="Romance"/>
    <m/>
    <m/>
    <m/>
    <m/>
    <m/>
    <s v="Footloose "/>
    <s v="English"/>
    <s v="USA"/>
    <n v="8200000"/>
    <x v="26"/>
  </r>
  <r>
    <x v="2162"/>
    <n v="107"/>
    <n v="50461335"/>
    <s v="Drama"/>
    <s v="Fantasy"/>
    <s v="Music"/>
    <s v="Romance"/>
    <m/>
    <m/>
    <m/>
    <m/>
    <s v="If I Stay "/>
    <s v="English"/>
    <s v="USA"/>
    <n v="11000000"/>
    <x v="4"/>
  </r>
  <r>
    <x v="2163"/>
    <n v="107"/>
    <n v="1282084"/>
    <s v="Drama"/>
    <m/>
    <m/>
    <m/>
    <m/>
    <m/>
    <m/>
    <m/>
    <s v="Jesus' Son "/>
    <s v="English"/>
    <s v="USA"/>
    <n v="2500000"/>
    <x v="14"/>
  </r>
  <r>
    <x v="775"/>
    <n v="107"/>
    <n v="1186957"/>
    <s v="Drama"/>
    <m/>
    <m/>
    <m/>
    <m/>
    <m/>
    <m/>
    <m/>
    <s v="Me and Orson Welles "/>
    <s v="English"/>
    <s v="UK"/>
    <n v="25000000"/>
    <x v="4"/>
  </r>
  <r>
    <x v="2164"/>
    <n v="107"/>
    <n v="10508"/>
    <s v="Drama"/>
    <m/>
    <m/>
    <m/>
    <m/>
    <m/>
    <m/>
    <m/>
    <s v="Naturally Native "/>
    <s v="English"/>
    <s v="USA"/>
    <n v="700000"/>
    <x v="26"/>
  </r>
  <r>
    <x v="608"/>
    <n v="126"/>
    <m/>
    <s v="Action"/>
    <s v="Drama"/>
    <s v="War"/>
    <m/>
    <m/>
    <m/>
    <m/>
    <m/>
    <s v="Force 10 from Navarone "/>
    <s v="English"/>
    <s v="UK"/>
    <n v="5000000"/>
    <x v="46"/>
  </r>
  <r>
    <x v="2108"/>
    <n v="107"/>
    <n v="13766014"/>
    <s v="Drama"/>
    <s v="Romance"/>
    <m/>
    <m/>
    <m/>
    <m/>
    <m/>
    <m/>
    <s v="One Day "/>
    <s v="English"/>
    <s v="USA"/>
    <n v="15000000"/>
    <x v="14"/>
  </r>
  <r>
    <x v="761"/>
    <n v="107"/>
    <n v="42385520"/>
    <s v="Drama"/>
    <s v="Music"/>
    <s v="Romance"/>
    <m/>
    <m/>
    <m/>
    <m/>
    <m/>
    <s v="Step Up 3D "/>
    <s v="English"/>
    <s v="USA"/>
    <n v="30000000"/>
    <x v="3"/>
  </r>
  <r>
    <x v="151"/>
    <n v="107"/>
    <n v="62933793"/>
    <s v="Drama"/>
    <s v="Family"/>
    <s v="Music"/>
    <s v="Romance"/>
    <m/>
    <m/>
    <m/>
    <m/>
    <s v="The Last Song "/>
    <s v="English"/>
    <s v="USA"/>
    <n v="20000000"/>
    <x v="27"/>
  </r>
  <r>
    <x v="343"/>
    <n v="107"/>
    <n v="293501675"/>
    <s v="Drama"/>
    <s v="Mystery"/>
    <s v="Thriller"/>
    <m/>
    <m/>
    <m/>
    <m/>
    <m/>
    <s v="The Sixth Sense "/>
    <s v="English"/>
    <s v="USA"/>
    <n v="40000000"/>
    <x v="11"/>
  </r>
  <r>
    <x v="256"/>
    <n v="107"/>
    <n v="63411478"/>
    <s v="Drama"/>
    <s v="Fantasy"/>
    <s v="Romance"/>
    <s v="Sci-Fi"/>
    <m/>
    <m/>
    <m/>
    <m/>
    <s v="The Time Traveler's Wife "/>
    <s v="English"/>
    <s v="USA"/>
    <n v="39000000"/>
    <x v="23"/>
  </r>
  <r>
    <x v="2165"/>
    <n v="107"/>
    <n v="13092000"/>
    <s v="Drama"/>
    <s v="Music"/>
    <m/>
    <m/>
    <m/>
    <m/>
    <m/>
    <m/>
    <s v="Whiplash "/>
    <s v="English"/>
    <s v="USA"/>
    <n v="3300000"/>
    <x v="17"/>
  </r>
  <r>
    <x v="904"/>
    <n v="108"/>
    <n v="13060843"/>
    <s v="Drama"/>
    <m/>
    <m/>
    <m/>
    <m/>
    <m/>
    <m/>
    <m/>
    <s v="25th Hour "/>
    <s v="English"/>
    <s v="USA"/>
    <n v="15000000"/>
    <x v="28"/>
  </r>
  <r>
    <x v="423"/>
    <n v="108"/>
    <n v="548712"/>
    <s v="Drama"/>
    <s v="Romance"/>
    <m/>
    <m/>
    <m/>
    <m/>
    <m/>
    <m/>
    <s v="All the Real Girls "/>
    <s v="English"/>
    <s v="USA"/>
    <n v="2500000"/>
    <x v="24"/>
  </r>
  <r>
    <x v="803"/>
    <n v="108"/>
    <n v="8535575"/>
    <s v="Drama"/>
    <m/>
    <m/>
    <m/>
    <m/>
    <m/>
    <m/>
    <m/>
    <s v="An Unfinished Life "/>
    <s v="English"/>
    <s v="USA"/>
    <n v="30000000"/>
    <x v="14"/>
  </r>
  <r>
    <x v="870"/>
    <n v="108"/>
    <n v="106952327"/>
    <s v="Drama"/>
    <s v="Thriller"/>
    <m/>
    <m/>
    <m/>
    <m/>
    <m/>
    <m/>
    <s v="Black Swan "/>
    <s v="English"/>
    <s v="USA"/>
    <n v="13000000"/>
    <x v="58"/>
  </r>
  <r>
    <x v="803"/>
    <n v="108"/>
    <n v="80014842"/>
    <s v="Drama"/>
    <s v="Romance"/>
    <s v="War"/>
    <m/>
    <m/>
    <m/>
    <m/>
    <m/>
    <s v="Dear John "/>
    <s v="English"/>
    <s v="USA"/>
    <n v="25000000"/>
    <x v="46"/>
  </r>
  <r>
    <x v="2166"/>
    <n v="108"/>
    <n v="568695"/>
    <s v="Drama"/>
    <s v="Romance"/>
    <s v="Thriller"/>
    <m/>
    <m/>
    <m/>
    <m/>
    <m/>
    <s v="Down in the Valley "/>
    <s v="English"/>
    <s v="USA"/>
    <n v="8000000"/>
    <x v="26"/>
  </r>
  <r>
    <x v="739"/>
    <n v="108"/>
    <n v="34126138"/>
    <s v="Drama"/>
    <s v="Fantasy"/>
    <s v="Romance"/>
    <s v="Sci-Fi"/>
    <m/>
    <m/>
    <m/>
    <m/>
    <s v="Eternal Sunshine of the Spotless Mind "/>
    <s v="English"/>
    <s v="USA"/>
    <n v="20000000"/>
    <x v="0"/>
  </r>
  <r>
    <x v="2167"/>
    <n v="126"/>
    <m/>
    <s v="Drama"/>
    <s v="Fantasy"/>
    <m/>
    <m/>
    <m/>
    <m/>
    <m/>
    <m/>
    <s v="Ordet "/>
    <s v="Danish"/>
    <s v="Denmark"/>
    <m/>
    <x v="11"/>
  </r>
  <r>
    <x v="2168"/>
    <n v="108"/>
    <n v="25440971"/>
    <s v="Drama"/>
    <s v="Mystery"/>
    <s v="Sci-Fi"/>
    <s v="Thriller"/>
    <m/>
    <m/>
    <m/>
    <m/>
    <s v="Ex Machina "/>
    <s v="English"/>
    <s v="UK"/>
    <n v="15000000"/>
    <x v="28"/>
  </r>
  <r>
    <x v="2169"/>
    <n v="126"/>
    <m/>
    <s v="Action"/>
    <s v="Adventure"/>
    <s v="Romance"/>
    <s v="Western"/>
    <m/>
    <m/>
    <m/>
    <m/>
    <s v="Red River "/>
    <s v="English"/>
    <s v="USA"/>
    <n v="3000000"/>
    <x v="2"/>
  </r>
  <r>
    <x v="1066"/>
    <n v="108"/>
    <n v="5600000"/>
    <s v="Drama"/>
    <s v="Horror"/>
    <s v="Romance"/>
    <s v="Thriller"/>
    <m/>
    <m/>
    <m/>
    <m/>
    <s v="Mary Reilly "/>
    <s v="English"/>
    <s v="USA"/>
    <n v="47000000"/>
    <x v="27"/>
  </r>
  <r>
    <x v="343"/>
    <n v="108"/>
    <n v="114195633"/>
    <s v="Drama"/>
    <s v="Mystery"/>
    <s v="Romance"/>
    <s v="Thriller"/>
    <m/>
    <m/>
    <m/>
    <m/>
    <s v="The Village "/>
    <s v="English"/>
    <s v="USA"/>
    <n v="60000000"/>
    <x v="26"/>
  </r>
  <r>
    <x v="2170"/>
    <n v="108"/>
    <n v="20981633"/>
    <s v="Drama"/>
    <s v="Mystery"/>
    <s v="Sci-Fi"/>
    <s v="Thriller"/>
    <m/>
    <m/>
    <m/>
    <m/>
    <s v="The X Files: I Want to Believe "/>
    <s v="English"/>
    <s v="USA"/>
    <n v="30000000"/>
    <x v="19"/>
  </r>
  <r>
    <x v="1536"/>
    <n v="108"/>
    <n v="83813460"/>
    <s v="Drama"/>
    <s v="Romance"/>
    <m/>
    <m/>
    <m/>
    <m/>
    <m/>
    <m/>
    <s v="Up in the Air "/>
    <s v="English"/>
    <s v="USA"/>
    <n v="25000000"/>
    <x v="18"/>
  </r>
  <r>
    <x v="775"/>
    <n v="109"/>
    <n v="8114507"/>
    <s v="Drama"/>
    <s v="Romance"/>
    <m/>
    <m/>
    <m/>
    <m/>
    <m/>
    <m/>
    <s v="Before Midnight "/>
    <s v="English"/>
    <s v="USA"/>
    <n v="3000000"/>
    <x v="13"/>
  </r>
  <r>
    <x v="1003"/>
    <n v="109"/>
    <n v="35286428"/>
    <s v="Drama"/>
    <s v="Sci-Fi"/>
    <s v="Thriller"/>
    <m/>
    <m/>
    <m/>
    <m/>
    <m/>
    <s v="Children of Men "/>
    <s v="English"/>
    <s v="USA"/>
    <n v="76000000"/>
    <x v="13"/>
  </r>
  <r>
    <x v="1592"/>
    <n v="109"/>
    <n v="14821531"/>
    <s v="Drama"/>
    <m/>
    <m/>
    <m/>
    <m/>
    <m/>
    <m/>
    <m/>
    <s v="Eve's Bayou "/>
    <s v="English"/>
    <s v="USA"/>
    <n v="6000000"/>
    <x v="9"/>
  </r>
  <r>
    <x v="1042"/>
    <n v="109"/>
    <n v="16459004"/>
    <s v="Drama"/>
    <s v="Mystery"/>
    <s v="Thriller"/>
    <m/>
    <m/>
    <m/>
    <m/>
    <m/>
    <s v="Eye of the Beholder "/>
    <s v="English"/>
    <s v="Canada"/>
    <n v="15000000"/>
    <x v="54"/>
  </r>
  <r>
    <x v="2171"/>
    <n v="109"/>
    <n v="5199"/>
    <s v="Drama"/>
    <s v="Sport"/>
    <m/>
    <m/>
    <m/>
    <m/>
    <m/>
    <m/>
    <s v="Fighting Tommy Riley "/>
    <s v="English"/>
    <s v="USA"/>
    <n v="200000"/>
    <x v="10"/>
  </r>
  <r>
    <x v="2172"/>
    <n v="109"/>
    <n v="2326407"/>
    <s v="Drama"/>
    <m/>
    <m/>
    <m/>
    <m/>
    <m/>
    <m/>
    <m/>
    <s v="Last Orders "/>
    <s v="English"/>
    <s v="UK"/>
    <n v="12000000"/>
    <x v="14"/>
  </r>
  <r>
    <x v="22"/>
    <n v="126"/>
    <m/>
    <s v="Comedy"/>
    <s v="Drama"/>
    <s v="Romance"/>
    <m/>
    <m/>
    <m/>
    <m/>
    <m/>
    <s v="You Can't Take It with You "/>
    <s v="English"/>
    <s v="USA"/>
    <n v="1644736"/>
    <x v="58"/>
  </r>
  <r>
    <x v="428"/>
    <n v="127"/>
    <m/>
    <s v="Adventure"/>
    <s v="Drama"/>
    <s v="Family"/>
    <s v="Fantasy"/>
    <s v="Sci-Fi"/>
    <m/>
    <m/>
    <m/>
    <s v="20,000 Leagues Under the Sea "/>
    <s v="English"/>
    <s v="USA"/>
    <n v="5000000"/>
    <x v="5"/>
  </r>
  <r>
    <x v="2173"/>
    <n v="109"/>
    <n v="22927390"/>
    <s v="Drama"/>
    <s v="Romance"/>
    <m/>
    <m/>
    <m/>
    <m/>
    <m/>
    <m/>
    <s v="Love Happens "/>
    <s v="English"/>
    <s v="USA"/>
    <n v="18000000"/>
    <x v="39"/>
  </r>
  <r>
    <x v="1333"/>
    <n v="109"/>
    <n v="61693523"/>
    <s v="Drama"/>
    <m/>
    <m/>
    <m/>
    <m/>
    <m/>
    <m/>
    <m/>
    <s v="Miracles from Heaven "/>
    <s v="English"/>
    <s v="USA"/>
    <n v="13000000"/>
    <x v="4"/>
  </r>
  <r>
    <x v="1810"/>
    <n v="109"/>
    <n v="49185998"/>
    <s v="Drama"/>
    <m/>
    <m/>
    <m/>
    <m/>
    <m/>
    <m/>
    <m/>
    <s v="My Sister's Keeper "/>
    <s v="English"/>
    <s v="USA"/>
    <n v="30000000"/>
    <x v="18"/>
  </r>
  <r>
    <x v="1483"/>
    <n v="109"/>
    <n v="31990064"/>
    <s v="Drama"/>
    <s v="Mystery"/>
    <s v="Romance"/>
    <m/>
    <m/>
    <m/>
    <m/>
    <m/>
    <s v="Paper Towns "/>
    <s v="English"/>
    <s v="USA"/>
    <n v="12000000"/>
    <x v="55"/>
  </r>
  <r>
    <x v="337"/>
    <n v="109"/>
    <n v="27515786"/>
    <s v="Drama"/>
    <s v="Romance"/>
    <m/>
    <m/>
    <m/>
    <m/>
    <m/>
    <m/>
    <s v="Poetic Justice "/>
    <s v="English"/>
    <s v="USA"/>
    <n v="14000000"/>
    <x v="19"/>
  </r>
  <r>
    <x v="1341"/>
    <n v="109"/>
    <n v="47536959"/>
    <s v="Drama"/>
    <m/>
    <m/>
    <m/>
    <m/>
    <m/>
    <m/>
    <m/>
    <s v="Precious "/>
    <s v="English"/>
    <s v="USA"/>
    <n v="10000000"/>
    <x v="9"/>
  </r>
  <r>
    <x v="2174"/>
    <n v="109"/>
    <n v="3050934"/>
    <s v="Drama"/>
    <s v="Music"/>
    <m/>
    <m/>
    <m/>
    <m/>
    <m/>
    <m/>
    <s v="Songcatcher "/>
    <s v="English"/>
    <s v="USA"/>
    <n v="1800000"/>
    <x v="9"/>
  </r>
  <r>
    <x v="290"/>
    <n v="109"/>
    <n v="61356221"/>
    <s v="Drama"/>
    <s v="Music"/>
    <s v="Romance"/>
    <m/>
    <m/>
    <m/>
    <m/>
    <m/>
    <s v="Stomp the Yard "/>
    <s v="English"/>
    <s v="USA"/>
    <n v="14000000"/>
    <x v="1"/>
  </r>
  <r>
    <x v="2175"/>
    <n v="109"/>
    <n v="10654581"/>
    <s v="Drama"/>
    <s v="Sci-Fi"/>
    <s v="Thriller"/>
    <m/>
    <m/>
    <m/>
    <m/>
    <m/>
    <s v="The Astronaut's Wife "/>
    <s v="English"/>
    <s v="USA"/>
    <n v="34000000"/>
    <x v="35"/>
  </r>
  <r>
    <x v="1278"/>
    <n v="109"/>
    <n v="14060950"/>
    <s v="Drama"/>
    <m/>
    <m/>
    <m/>
    <m/>
    <m/>
    <m/>
    <m/>
    <s v="The Emperor's Club "/>
    <s v="English"/>
    <s v="USA"/>
    <n v="12500000"/>
    <x v="24"/>
  </r>
  <r>
    <x v="763"/>
    <n v="109"/>
    <n v="13491653"/>
    <s v="Drama"/>
    <s v="Thriller"/>
    <m/>
    <m/>
    <m/>
    <m/>
    <m/>
    <m/>
    <s v="The Tailor of Panama "/>
    <s v="English"/>
    <s v="USA"/>
    <n v="18000000"/>
    <x v="12"/>
  </r>
  <r>
    <x v="2176"/>
    <n v="127"/>
    <m/>
    <s v="Thriller"/>
    <m/>
    <m/>
    <m/>
    <m/>
    <m/>
    <m/>
    <m/>
    <s v="Insomnia Manica "/>
    <s v="English"/>
    <s v="USA"/>
    <n v="500000"/>
    <x v="27"/>
  </r>
  <r>
    <x v="870"/>
    <n v="109"/>
    <n v="26236603"/>
    <s v="Drama"/>
    <s v="Sport"/>
    <m/>
    <m/>
    <m/>
    <m/>
    <m/>
    <m/>
    <s v="The Wrestler "/>
    <s v="English"/>
    <s v="USA"/>
    <n v="6000000"/>
    <x v="13"/>
  </r>
  <r>
    <x v="2177"/>
    <n v="109"/>
    <n v="16346122"/>
    <s v="Drama"/>
    <m/>
    <m/>
    <m/>
    <m/>
    <m/>
    <m/>
    <m/>
    <s v="White Oleander "/>
    <s v="English"/>
    <s v="USA"/>
    <n v="16000000"/>
    <x v="5"/>
  </r>
  <r>
    <x v="649"/>
    <n v="110"/>
    <n v="116724075"/>
    <s v="Drama"/>
    <s v="Music"/>
    <m/>
    <m/>
    <m/>
    <m/>
    <m/>
    <m/>
    <s v="8 Mile "/>
    <s v="English"/>
    <s v="USA"/>
    <n v="41000000"/>
    <x v="14"/>
  </r>
  <r>
    <x v="2178"/>
    <n v="110"/>
    <n v="8888355"/>
    <s v="Drama"/>
    <s v="Music"/>
    <m/>
    <m/>
    <m/>
    <m/>
    <m/>
    <m/>
    <s v="Battle of the Year "/>
    <s v="English"/>
    <s v="USA"/>
    <n v="20000000"/>
    <x v="65"/>
  </r>
  <r>
    <x v="1163"/>
    <n v="110"/>
    <n v="21994911"/>
    <s v="Drama"/>
    <s v="Music"/>
    <m/>
    <m/>
    <m/>
    <m/>
    <m/>
    <m/>
    <s v="Billy Elliot "/>
    <s v="English"/>
    <s v="UK"/>
    <n v="5000000"/>
    <x v="28"/>
  </r>
  <r>
    <x v="1863"/>
    <n v="110"/>
    <n v="136007"/>
    <s v="Drama"/>
    <s v="Music"/>
    <s v="Romance"/>
    <m/>
    <m/>
    <m/>
    <m/>
    <m/>
    <s v="Clean "/>
    <s v="French"/>
    <s v="France"/>
    <n v="4500"/>
    <x v="24"/>
  </r>
  <r>
    <x v="309"/>
    <n v="110"/>
    <n v="28831145"/>
    <s v="Drama"/>
    <s v="Sport"/>
    <m/>
    <m/>
    <m/>
    <m/>
    <m/>
    <m/>
    <s v="Draft Day "/>
    <s v="English"/>
    <s v="USA"/>
    <n v="25000000"/>
    <x v="4"/>
  </r>
  <r>
    <x v="2179"/>
    <n v="127"/>
    <n v="171320"/>
    <s v="Crime"/>
    <s v="Drama"/>
    <m/>
    <m/>
    <m/>
    <m/>
    <m/>
    <m/>
    <s v="Polisse "/>
    <s v="French"/>
    <s v="France"/>
    <m/>
    <x v="9"/>
  </r>
  <r>
    <x v="343"/>
    <n v="110"/>
    <n v="42272747"/>
    <s v="Drama"/>
    <s v="Fantasy"/>
    <s v="Mystery"/>
    <s v="Thriller"/>
    <m/>
    <m/>
    <m/>
    <m/>
    <s v="Lady in the Water "/>
    <s v="English"/>
    <s v="USA"/>
    <n v="70000000"/>
    <x v="39"/>
  </r>
  <r>
    <x v="2180"/>
    <n v="110"/>
    <n v="2848578"/>
    <s v="Drama"/>
    <s v="Family"/>
    <m/>
    <m/>
    <m/>
    <m/>
    <m/>
    <m/>
    <s v="Letters to God "/>
    <s v="English"/>
    <s v="USA"/>
    <n v="3500000"/>
    <x v="46"/>
  </r>
  <r>
    <x v="2181"/>
    <n v="110"/>
    <n v="56154094"/>
    <s v="Drama"/>
    <s v="Romance"/>
    <m/>
    <m/>
    <m/>
    <m/>
    <m/>
    <m/>
    <s v="Me Before You "/>
    <s v="English"/>
    <s v="UK"/>
    <n v="20000000"/>
    <x v="16"/>
  </r>
  <r>
    <x v="912"/>
    <n v="110"/>
    <n v="3468572"/>
    <s v="Drama"/>
    <m/>
    <m/>
    <m/>
    <m/>
    <m/>
    <m/>
    <m/>
    <s v="Talk Radio "/>
    <s v="English"/>
    <s v="USA"/>
    <n v="4000000"/>
    <x v="9"/>
  </r>
  <r>
    <x v="1169"/>
    <n v="110"/>
    <n v="39825798"/>
    <s v="Drama"/>
    <s v="Mystery"/>
    <s v="Romance"/>
    <s v="Thriller"/>
    <m/>
    <m/>
    <m/>
    <m/>
    <s v="The Illusionist "/>
    <s v="English"/>
    <s v="USA"/>
    <n v="16000000"/>
    <x v="16"/>
  </r>
  <r>
    <x v="2182"/>
    <n v="110"/>
    <n v="37766350"/>
    <s v="Drama"/>
    <m/>
    <m/>
    <m/>
    <m/>
    <m/>
    <m/>
    <m/>
    <s v="The Secret Life of Bees "/>
    <s v="English"/>
    <s v="USA"/>
    <n v="11000000"/>
    <x v="9"/>
  </r>
  <r>
    <x v="2101"/>
    <n v="110"/>
    <n v="10200000"/>
    <s v="Drama"/>
    <s v="Mystery"/>
    <s v="Thriller"/>
    <m/>
    <m/>
    <m/>
    <m/>
    <m/>
    <s v="The Spanish Prisoner "/>
    <s v="English"/>
    <s v="USA"/>
    <n v="10000000"/>
    <x v="9"/>
  </r>
  <r>
    <x v="1952"/>
    <n v="110"/>
    <n v="3148482"/>
    <s v="Drama"/>
    <s v="Romance"/>
    <m/>
    <m/>
    <m/>
    <m/>
    <m/>
    <m/>
    <s v="Two Lovers "/>
    <s v="English"/>
    <s v="USA"/>
    <n v="12000000"/>
    <x v="23"/>
  </r>
  <r>
    <x v="1305"/>
    <n v="127"/>
    <n v="36965395"/>
    <s v="Crime"/>
    <s v="Drama"/>
    <s v="Mystery"/>
    <s v="Thriller"/>
    <m/>
    <m/>
    <m/>
    <m/>
    <s v="State of Play "/>
    <s v="English"/>
    <s v="USA"/>
    <m/>
    <x v="23"/>
  </r>
  <r>
    <x v="1940"/>
    <n v="110"/>
    <n v="5773519"/>
    <s v="Drama"/>
    <s v="Horror"/>
    <s v="Sci-Fi"/>
    <s v="Thriller"/>
    <m/>
    <m/>
    <m/>
    <m/>
    <s v="Victor Frankenstein "/>
    <s v="English"/>
    <s v="USA"/>
    <n v="40000000"/>
    <x v="25"/>
  </r>
  <r>
    <x v="2183"/>
    <n v="111"/>
    <n v="14616"/>
    <s v="Drama"/>
    <m/>
    <m/>
    <m/>
    <m/>
    <m/>
    <m/>
    <m/>
    <s v="10 Days in a Madhouse "/>
    <s v="English"/>
    <s v="USA"/>
    <n v="12000000"/>
    <x v="20"/>
  </r>
  <r>
    <x v="2184"/>
    <n v="111"/>
    <n v="3333823"/>
    <s v="Drama"/>
    <s v="Mystery"/>
    <s v="Sci-Fi"/>
    <m/>
    <m/>
    <m/>
    <m/>
    <m/>
    <s v="Atlas Shrugged II: The Strike "/>
    <s v="English"/>
    <s v="USA"/>
    <n v="10000000"/>
    <x v="41"/>
  </r>
  <r>
    <x v="2185"/>
    <n v="127"/>
    <n v="1829142"/>
    <s v="Drama"/>
    <s v="War"/>
    <m/>
    <m/>
    <m/>
    <m/>
    <m/>
    <m/>
    <s v="The Wind That Shakes the Barley "/>
    <s v="English"/>
    <s v="Ireland"/>
    <m/>
    <x v="20"/>
  </r>
  <r>
    <x v="2186"/>
    <n v="111"/>
    <n v="38317535"/>
    <s v="Drama"/>
    <s v="Romance"/>
    <m/>
    <m/>
    <m/>
    <m/>
    <m/>
    <m/>
    <s v="Brooklyn "/>
    <s v="English"/>
    <s v="UK"/>
    <n v="11000000"/>
    <x v="20"/>
  </r>
  <r>
    <x v="644"/>
    <n v="111"/>
    <n v="20300000"/>
    <s v="Drama"/>
    <s v="Thriller"/>
    <m/>
    <m/>
    <m/>
    <m/>
    <m/>
    <m/>
    <s v="City Hall "/>
    <s v="English"/>
    <s v="USA"/>
    <n v="40000000"/>
    <x v="3"/>
  </r>
  <r>
    <x v="931"/>
    <n v="127"/>
    <m/>
    <s v="Drama"/>
    <s v="Thriller"/>
    <m/>
    <m/>
    <m/>
    <m/>
    <m/>
    <m/>
    <s v="Topaz "/>
    <s v="English"/>
    <s v="USA"/>
    <n v="4000000"/>
    <x v="46"/>
  </r>
  <r>
    <x v="1998"/>
    <n v="111"/>
    <n v="10174663"/>
    <s v="Drama"/>
    <s v="Sport"/>
    <m/>
    <m/>
    <m/>
    <m/>
    <m/>
    <m/>
    <s v="Facing the Giants "/>
    <s v="English"/>
    <s v="USA"/>
    <n v="100000"/>
    <x v="6"/>
  </r>
  <r>
    <x v="2187"/>
    <n v="111"/>
    <n v="2580"/>
    <s v="Drama"/>
    <s v="Mystery"/>
    <m/>
    <m/>
    <m/>
    <m/>
    <m/>
    <m/>
    <s v="I Love Your Work "/>
    <s v="English"/>
    <s v="USA"/>
    <n v="1650000"/>
    <x v="53"/>
  </r>
  <r>
    <x v="1536"/>
    <n v="111"/>
    <n v="13362308"/>
    <s v="Drama"/>
    <m/>
    <m/>
    <m/>
    <m/>
    <m/>
    <m/>
    <m/>
    <s v="Labor Day "/>
    <s v="English"/>
    <s v="USA"/>
    <n v="18000000"/>
    <x v="24"/>
  </r>
  <r>
    <x v="2157"/>
    <n v="111"/>
    <n v="31968347"/>
    <s v="Drama"/>
    <s v="Romance"/>
    <m/>
    <m/>
    <m/>
    <m/>
    <m/>
    <m/>
    <s v="Leaving Las Vegas "/>
    <s v="English"/>
    <s v="USA"/>
    <n v="3600000"/>
    <x v="16"/>
  </r>
  <r>
    <x v="584"/>
    <n v="111"/>
    <n v="548934"/>
    <s v="Drama"/>
    <s v="Mystery"/>
    <s v="Romance"/>
    <m/>
    <m/>
    <m/>
    <m/>
    <m/>
    <s v="Ondine "/>
    <s v="English"/>
    <s v="Ireland"/>
    <n v="12000000"/>
    <x v="4"/>
  </r>
  <r>
    <x v="2188"/>
    <n v="111"/>
    <n v="7691700"/>
    <s v="Drama"/>
    <s v="War"/>
    <m/>
    <m/>
    <m/>
    <m/>
    <m/>
    <m/>
    <s v="Sarah's Key "/>
    <s v="French"/>
    <s v="France"/>
    <n v="10000000"/>
    <x v="20"/>
  </r>
  <r>
    <x v="803"/>
    <n v="111"/>
    <n v="11405825"/>
    <s v="Drama"/>
    <m/>
    <m/>
    <m/>
    <m/>
    <m/>
    <m/>
    <m/>
    <s v="The Shipping News "/>
    <s v="English"/>
    <s v="USA"/>
    <n v="35000000"/>
    <x v="4"/>
  </r>
  <r>
    <x v="1961"/>
    <n v="128"/>
    <n v="82739"/>
    <s v="Drama"/>
    <m/>
    <m/>
    <m/>
    <m/>
    <m/>
    <m/>
    <m/>
    <s v="Blood Done Sign My Name "/>
    <s v="English"/>
    <s v="USA"/>
    <m/>
    <x v="6"/>
  </r>
  <r>
    <x v="676"/>
    <n v="128"/>
    <n v="2694071"/>
    <s v="Biography"/>
    <s v="Drama"/>
    <s v="Romance"/>
    <s v="Sport"/>
    <m/>
    <m/>
    <m/>
    <m/>
    <s v="Bobby Jones: Stroke of Genius "/>
    <s v="English"/>
    <s v="USA"/>
    <m/>
    <x v="6"/>
  </r>
  <r>
    <x v="2189"/>
    <n v="111"/>
    <n v="4190530"/>
    <s v="Drama"/>
    <s v="War"/>
    <m/>
    <m/>
    <m/>
    <m/>
    <m/>
    <m/>
    <s v="The Water Diviner "/>
    <s v="English"/>
    <s v="Australia"/>
    <n v="22500000"/>
    <x v="23"/>
  </r>
  <r>
    <x v="2190"/>
    <n v="111"/>
    <n v="6462576"/>
    <s v="Drama"/>
    <m/>
    <m/>
    <m/>
    <m/>
    <m/>
    <m/>
    <m/>
    <s v="The Young Messiah "/>
    <s v="English"/>
    <s v="USA"/>
    <n v="18500000"/>
    <x v="53"/>
  </r>
  <r>
    <x v="578"/>
    <n v="111"/>
    <n v="985341"/>
    <s v="Drama"/>
    <m/>
    <m/>
    <m/>
    <m/>
    <m/>
    <m/>
    <m/>
    <s v="Twin Falls Idaho "/>
    <s v="English"/>
    <s v="USA"/>
    <n v="500000"/>
    <x v="9"/>
  </r>
  <r>
    <x v="549"/>
    <n v="111"/>
    <n v="31471430"/>
    <s v="Drama"/>
    <s v="History"/>
    <s v="Thriller"/>
    <m/>
    <m/>
    <m/>
    <m/>
    <m/>
    <s v="United 93 "/>
    <s v="English"/>
    <s v="USA"/>
    <n v="15000000"/>
    <x v="16"/>
  </r>
  <r>
    <x v="2191"/>
    <n v="111"/>
    <n v="13034417"/>
    <s v="Drama"/>
    <s v="Sport"/>
    <m/>
    <m/>
    <m/>
    <m/>
    <m/>
    <m/>
    <s v="Whip It "/>
    <s v="English"/>
    <s v="USA"/>
    <n v="15000000"/>
    <x v="24"/>
  </r>
  <r>
    <x v="2192"/>
    <n v="128"/>
    <n v="563699"/>
    <s v="Action"/>
    <s v="Crime"/>
    <s v="Drama"/>
    <s v="Thriller"/>
    <m/>
    <m/>
    <m/>
    <m/>
    <s v="Dum Maaro Dum "/>
    <s v="Hindi"/>
    <s v="India"/>
    <m/>
    <x v="3"/>
  </r>
  <r>
    <x v="2193"/>
    <n v="111"/>
    <n v="9180275"/>
    <s v="Drama"/>
    <m/>
    <m/>
    <m/>
    <m/>
    <m/>
    <m/>
    <m/>
    <s v="You Can Count on Me "/>
    <s v="English"/>
    <s v="USA"/>
    <n v="1200000"/>
    <x v="28"/>
  </r>
  <r>
    <x v="2061"/>
    <n v="112"/>
    <n v="6734844"/>
    <s v="Drama"/>
    <s v="Romance"/>
    <m/>
    <m/>
    <m/>
    <m/>
    <m/>
    <m/>
    <s v="9½ Weeks "/>
    <s v="English"/>
    <s v="USA"/>
    <n v="17000000"/>
    <x v="19"/>
  </r>
  <r>
    <x v="1274"/>
    <n v="112"/>
    <n v="317125"/>
    <s v="Drama"/>
    <s v="Romance"/>
    <m/>
    <m/>
    <m/>
    <m/>
    <m/>
    <m/>
    <s v="Adore "/>
    <s v="English"/>
    <s v="Australia"/>
    <n v="16000000"/>
    <x v="3"/>
  </r>
  <r>
    <x v="2194"/>
    <n v="128"/>
    <n v="1207007"/>
    <s v="Comedy"/>
    <s v="Drama"/>
    <s v="Romance"/>
    <m/>
    <m/>
    <m/>
    <m/>
    <m/>
    <s v="Namastey London "/>
    <s v="Hindi"/>
    <s v="India"/>
    <m/>
    <x v="9"/>
  </r>
  <r>
    <x v="1979"/>
    <n v="112"/>
    <n v="9701559"/>
    <s v="Drama"/>
    <s v="Romance"/>
    <m/>
    <m/>
    <m/>
    <m/>
    <m/>
    <m/>
    <s v="Blue Valentine "/>
    <s v="English"/>
    <s v="USA"/>
    <n v="3500000"/>
    <x v="18"/>
  </r>
  <r>
    <x v="2195"/>
    <n v="112"/>
    <n v="11204499"/>
    <s v="Drama"/>
    <s v="History"/>
    <m/>
    <m/>
    <m/>
    <m/>
    <m/>
    <m/>
    <s v="Bobby "/>
    <s v="English"/>
    <s v="USA"/>
    <n v="14000000"/>
    <x v="14"/>
  </r>
  <r>
    <x v="1311"/>
    <n v="112"/>
    <n v="39462438"/>
    <s v="Drama"/>
    <s v="Music"/>
    <s v="Romance"/>
    <m/>
    <m/>
    <m/>
    <m/>
    <m/>
    <s v="Crazy Heart "/>
    <s v="English"/>
    <s v="USA"/>
    <n v="7000000"/>
    <x v="9"/>
  </r>
  <r>
    <x v="686"/>
    <n v="112"/>
    <n v="36020063"/>
    <s v="Drama"/>
    <s v="Thriller"/>
    <m/>
    <m/>
    <m/>
    <m/>
    <m/>
    <m/>
    <s v="Derailed "/>
    <s v="English"/>
    <s v="USA"/>
    <n v="22000000"/>
    <x v="10"/>
  </r>
  <r>
    <x v="393"/>
    <n v="112"/>
    <n v="31252964"/>
    <s v="Drama"/>
    <s v="Romance"/>
    <m/>
    <m/>
    <m/>
    <m/>
    <m/>
    <m/>
    <s v="Monster's Ball "/>
    <s v="English"/>
    <s v="USA"/>
    <n v="4000000"/>
    <x v="23"/>
  </r>
  <r>
    <x v="1086"/>
    <n v="112"/>
    <n v="6830957"/>
    <s v="Drama"/>
    <s v="Romance"/>
    <m/>
    <m/>
    <m/>
    <m/>
    <m/>
    <m/>
    <s v="Moonlight Mile "/>
    <s v="English"/>
    <s v="USA"/>
    <n v="21000000"/>
    <x v="6"/>
  </r>
  <r>
    <x v="413"/>
    <n v="112"/>
    <n v="77231"/>
    <s v="Drama"/>
    <s v="History"/>
    <s v="War"/>
    <m/>
    <m/>
    <m/>
    <m/>
    <m/>
    <s v="Nomad: The Warrior "/>
    <s v="Kazakh"/>
    <s v="France"/>
    <n v="25000000"/>
    <x v="25"/>
  </r>
  <r>
    <x v="2196"/>
    <n v="128"/>
    <n v="3766595"/>
    <s v="Drama"/>
    <m/>
    <m/>
    <m/>
    <m/>
    <m/>
    <m/>
    <m/>
    <s v="The Class "/>
    <s v="French"/>
    <s v="France"/>
    <m/>
    <x v="20"/>
  </r>
  <r>
    <x v="713"/>
    <n v="112"/>
    <n v="37623143"/>
    <s v="Drama"/>
    <s v="Fantasy"/>
    <s v="War"/>
    <m/>
    <m/>
    <m/>
    <m/>
    <m/>
    <s v="Pan's Labyrinth "/>
    <s v="Spanish"/>
    <s v="Spain"/>
    <n v="13500000"/>
    <x v="7"/>
  </r>
  <r>
    <x v="631"/>
    <n v="112"/>
    <n v="3169424"/>
    <s v="Drama"/>
    <s v="Sport"/>
    <m/>
    <m/>
    <m/>
    <m/>
    <m/>
    <m/>
    <s v="Resurrecting the Champ "/>
    <s v="English"/>
    <s v="USA"/>
    <n v="13000000"/>
    <x v="4"/>
  </r>
  <r>
    <x v="2197"/>
    <n v="112"/>
    <n v="91038276"/>
    <s v="Drama"/>
    <s v="Music"/>
    <s v="Romance"/>
    <m/>
    <m/>
    <m/>
    <m/>
    <m/>
    <s v="Save the Last Dance "/>
    <s v="English"/>
    <s v="USA"/>
    <n v="13000000"/>
    <x v="12"/>
  </r>
  <r>
    <x v="1296"/>
    <n v="112"/>
    <n v="10911750"/>
    <s v="Drama"/>
    <s v="War"/>
    <m/>
    <m/>
    <m/>
    <m/>
    <m/>
    <m/>
    <s v="Stop-Loss "/>
    <s v="English"/>
    <s v="USA"/>
    <n v="25000000"/>
    <x v="26"/>
  </r>
  <r>
    <x v="738"/>
    <n v="112"/>
    <n v="42478175"/>
    <s v="Drama"/>
    <s v="Fantasy"/>
    <s v="Romance"/>
    <m/>
    <m/>
    <m/>
    <m/>
    <m/>
    <s v="The Age of Adaline "/>
    <s v="English"/>
    <s v="USA"/>
    <n v="25000000"/>
    <x v="5"/>
  </r>
  <r>
    <x v="2198"/>
    <n v="128"/>
    <n v="75888270"/>
    <s v="Horror"/>
    <s v="Mystery"/>
    <m/>
    <m/>
    <m/>
    <m/>
    <m/>
    <m/>
    <s v="The Ring Two "/>
    <s v="English"/>
    <s v="USA"/>
    <m/>
    <x v="53"/>
  </r>
  <r>
    <x v="2199"/>
    <n v="112"/>
    <n v="712294"/>
    <s v="Drama"/>
    <m/>
    <m/>
    <m/>
    <m/>
    <m/>
    <m/>
    <m/>
    <s v="The Ballad of Jack and Rose "/>
    <s v="English"/>
    <s v="USA"/>
    <n v="1500000"/>
    <x v="6"/>
  </r>
  <r>
    <x v="744"/>
    <n v="112"/>
    <n v="7837632"/>
    <s v="Drama"/>
    <m/>
    <m/>
    <m/>
    <m/>
    <m/>
    <m/>
    <m/>
    <s v="The Ice Storm "/>
    <s v="English"/>
    <s v="USA"/>
    <n v="18000000"/>
    <x v="20"/>
  </r>
  <r>
    <x v="931"/>
    <n v="128"/>
    <m/>
    <s v="Thriller"/>
    <m/>
    <m/>
    <m/>
    <m/>
    <m/>
    <m/>
    <m/>
    <s v="Torn Curtain "/>
    <s v="English"/>
    <s v="USA"/>
    <n v="6000000"/>
    <x v="6"/>
  </r>
  <r>
    <x v="2200"/>
    <n v="112"/>
    <n v="13134"/>
    <s v="Drama"/>
    <s v="Sport"/>
    <m/>
    <m/>
    <m/>
    <m/>
    <m/>
    <m/>
    <s v="The Slaughter Rule "/>
    <s v="English"/>
    <s v="USA"/>
    <n v="500000"/>
    <x v="12"/>
  </r>
  <r>
    <x v="642"/>
    <n v="129"/>
    <n v="12802907"/>
    <s v="Drama"/>
    <s v="Romance"/>
    <m/>
    <m/>
    <m/>
    <m/>
    <m/>
    <m/>
    <s v="Anna Karenina "/>
    <s v="English"/>
    <s v="UK"/>
    <m/>
    <x v="10"/>
  </r>
  <r>
    <x v="1880"/>
    <n v="112"/>
    <n v="4306697"/>
    <s v="Drama"/>
    <m/>
    <m/>
    <m/>
    <m/>
    <m/>
    <m/>
    <m/>
    <s v="The Sweet Hereafter "/>
    <s v="English"/>
    <s v="Canada"/>
    <n v="5000000"/>
    <x v="28"/>
  </r>
  <r>
    <x v="2201"/>
    <n v="112"/>
    <n v="3058380"/>
    <s v="Drama"/>
    <s v="Romance"/>
    <m/>
    <m/>
    <m/>
    <m/>
    <m/>
    <m/>
    <s v="The Widow of Saint-Pierre "/>
    <s v="French"/>
    <s v="France"/>
    <n v="100000000"/>
    <x v="9"/>
  </r>
  <r>
    <x v="1065"/>
    <n v="112"/>
    <n v="1738692"/>
    <s v="Drama"/>
    <s v="Thriller"/>
    <m/>
    <m/>
    <m/>
    <m/>
    <m/>
    <m/>
    <s v="We Need to Talk About Kevin "/>
    <s v="English"/>
    <s v="UK"/>
    <n v="7000000"/>
    <x v="20"/>
  </r>
  <r>
    <x v="1023"/>
    <n v="113"/>
    <n v="45063889"/>
    <s v="Drama"/>
    <s v="Horror"/>
    <s v="Sci-Fi"/>
    <s v="Thriller"/>
    <m/>
    <m/>
    <m/>
    <m/>
    <s v="28 Days Later... "/>
    <s v="English"/>
    <s v="UK"/>
    <n v="8000000"/>
    <x v="16"/>
  </r>
  <r>
    <x v="2202"/>
    <n v="113"/>
    <n v="1185783"/>
    <s v="Drama"/>
    <m/>
    <m/>
    <m/>
    <m/>
    <m/>
    <m/>
    <m/>
    <s v="4 Months, 3 Weeks and 2 Days "/>
    <s v="Romanian"/>
    <s v="Romania"/>
    <n v="590000"/>
    <x v="13"/>
  </r>
  <r>
    <x v="2203"/>
    <n v="113"/>
    <n v="3014541"/>
    <s v="Drama"/>
    <m/>
    <m/>
    <m/>
    <m/>
    <m/>
    <m/>
    <m/>
    <s v="Albert Nobbs "/>
    <s v="English"/>
    <s v="UK"/>
    <n v="8000000"/>
    <x v="6"/>
  </r>
  <r>
    <x v="1167"/>
    <n v="113"/>
    <n v="5595428"/>
    <s v="Drama"/>
    <m/>
    <m/>
    <m/>
    <m/>
    <m/>
    <m/>
    <m/>
    <s v="Central Station "/>
    <s v="Portuguese"/>
    <s v="Brazil"/>
    <n v="2900000"/>
    <x v="58"/>
  </r>
  <r>
    <x v="1647"/>
    <n v="113"/>
    <n v="72279690"/>
    <s v="Drama"/>
    <s v="Family"/>
    <m/>
    <m/>
    <m/>
    <m/>
    <m/>
    <m/>
    <s v="Dolphin Tale "/>
    <s v="English"/>
    <s v="USA"/>
    <n v="37000000"/>
    <x v="24"/>
  </r>
  <r>
    <x v="2204"/>
    <n v="113"/>
    <n v="2859955"/>
    <s v="Drama"/>
    <s v="Sport"/>
    <m/>
    <m/>
    <m/>
    <m/>
    <m/>
    <m/>
    <s v="Home Run "/>
    <s v="English"/>
    <s v="USA"/>
    <n v="1200000"/>
    <x v="25"/>
  </r>
  <r>
    <x v="2205"/>
    <n v="113"/>
    <n v="19057024"/>
    <s v="Drama"/>
    <s v="Romance"/>
    <m/>
    <m/>
    <m/>
    <m/>
    <m/>
    <m/>
    <s v="Remember Me "/>
    <s v="English"/>
    <s v="USA"/>
    <n v="16000000"/>
    <x v="5"/>
  </r>
  <r>
    <x v="1869"/>
    <n v="113"/>
    <n v="31146570"/>
    <s v="Drama"/>
    <s v="Thriller"/>
    <m/>
    <m/>
    <m/>
    <m/>
    <m/>
    <m/>
    <s v="The Debt "/>
    <s v="English"/>
    <s v="USA"/>
    <n v="20000000"/>
    <x v="24"/>
  </r>
  <r>
    <x v="2206"/>
    <n v="113"/>
    <n v="9054736"/>
    <s v="Drama"/>
    <m/>
    <m/>
    <m/>
    <m/>
    <m/>
    <m/>
    <m/>
    <s v="Ulee's Gold "/>
    <s v="English"/>
    <s v="USA"/>
    <n v="2700000"/>
    <x v="23"/>
  </r>
  <r>
    <x v="2207"/>
    <n v="113"/>
    <n v="55350897"/>
    <s v="Drama"/>
    <s v="Fantasy"/>
    <s v="Romance"/>
    <m/>
    <m/>
    <m/>
    <m/>
    <m/>
    <s v="What Dreams May Come "/>
    <s v="English"/>
    <s v="USA"/>
    <n v="85000000"/>
    <x v="14"/>
  </r>
  <r>
    <x v="2208"/>
    <n v="129"/>
    <m/>
    <s v="Drama"/>
    <s v="Romance"/>
    <m/>
    <m/>
    <m/>
    <m/>
    <m/>
    <m/>
    <s v="Miss Julie "/>
    <s v="English"/>
    <s v="Norway"/>
    <n v="5500000"/>
    <x v="39"/>
  </r>
  <r>
    <x v="2209"/>
    <n v="114"/>
    <n v="31655091"/>
    <s v="Drama"/>
    <s v="Music"/>
    <m/>
    <m/>
    <m/>
    <m/>
    <m/>
    <m/>
    <s v="August Rush "/>
    <s v="English"/>
    <s v="USA"/>
    <n v="30000000"/>
    <x v="20"/>
  </r>
  <r>
    <x v="2210"/>
    <n v="129"/>
    <m/>
    <s v="Biography"/>
    <s v="Drama"/>
    <m/>
    <m/>
    <m/>
    <m/>
    <m/>
    <m/>
    <s v="Mommie Dearest "/>
    <s v="English"/>
    <s v="USA"/>
    <n v="5000000"/>
    <x v="6"/>
  </r>
  <r>
    <x v="1086"/>
    <n v="114"/>
    <n v="78745923"/>
    <s v="Drama"/>
    <s v="Fantasy"/>
    <s v="Romance"/>
    <m/>
    <m/>
    <m/>
    <m/>
    <m/>
    <s v="City of Angels "/>
    <s v="English"/>
    <s v="Germany"/>
    <n v="55000000"/>
    <x v="6"/>
  </r>
  <r>
    <x v="10"/>
    <n v="114"/>
    <n v="6565495"/>
    <s v="Drama"/>
    <s v="Romance"/>
    <m/>
    <m/>
    <m/>
    <m/>
    <m/>
    <m/>
    <s v="Curse of the Golden Flower "/>
    <s v="Mandarin"/>
    <s v="China"/>
    <n v="45000000"/>
    <x v="14"/>
  </r>
  <r>
    <x v="2211"/>
    <n v="114"/>
    <n v="60033780"/>
    <s v="Drama"/>
    <s v="Romance"/>
    <m/>
    <m/>
    <m/>
    <m/>
    <m/>
    <m/>
    <s v="Hope Floats "/>
    <s v="English"/>
    <s v="USA"/>
    <n v="30000000"/>
    <x v="19"/>
  </r>
  <r>
    <x v="398"/>
    <n v="114"/>
    <n v="4651977"/>
    <s v="Drama"/>
    <m/>
    <m/>
    <m/>
    <m/>
    <m/>
    <m/>
    <m/>
    <s v="Radio Flyer "/>
    <s v="English"/>
    <s v="USA"/>
    <n v="35000000"/>
    <x v="24"/>
  </r>
  <r>
    <x v="2206"/>
    <n v="114"/>
    <n v="1001437"/>
    <s v="Drama"/>
    <s v="Romance"/>
    <m/>
    <m/>
    <m/>
    <m/>
    <m/>
    <m/>
    <s v="Ruby in Paradise "/>
    <s v="English"/>
    <s v="USA"/>
    <n v="800000"/>
    <x v="5"/>
  </r>
  <r>
    <x v="1163"/>
    <n v="114"/>
    <n v="41597830"/>
    <s v="Drama"/>
    <s v="Romance"/>
    <m/>
    <m/>
    <m/>
    <m/>
    <m/>
    <m/>
    <s v="The Hours "/>
    <s v="English"/>
    <s v="USA"/>
    <n v="25000000"/>
    <x v="16"/>
  </r>
  <r>
    <x v="2148"/>
    <n v="114"/>
    <n v="18996755"/>
    <s v="Drama"/>
    <s v="Thriller"/>
    <m/>
    <m/>
    <m/>
    <m/>
    <m/>
    <m/>
    <s v="The Impossible "/>
    <s v="English"/>
    <s v="Spain"/>
    <n v="45000000"/>
    <x v="16"/>
  </r>
  <r>
    <x v="686"/>
    <n v="114"/>
    <n v="33037754"/>
    <s v="Drama"/>
    <s v="Horror"/>
    <s v="Mystery"/>
    <s v="Thriller"/>
    <m/>
    <m/>
    <m/>
    <m/>
    <s v="The Rite "/>
    <s v="English"/>
    <s v="USA"/>
    <n v="37000000"/>
    <x v="25"/>
  </r>
  <r>
    <x v="1940"/>
    <n v="114"/>
    <n v="12831121"/>
    <s v="Drama"/>
    <s v="Mystery"/>
    <s v="Romance"/>
    <s v="Thriller"/>
    <m/>
    <m/>
    <m/>
    <m/>
    <s v="Wicker Park "/>
    <s v="English"/>
    <s v="USA"/>
    <n v="30000000"/>
    <x v="14"/>
  </r>
  <r>
    <x v="2212"/>
    <n v="115"/>
    <n v="56702901"/>
    <s v="Drama"/>
    <m/>
    <m/>
    <m/>
    <m/>
    <m/>
    <m/>
    <m/>
    <s v="A Civil Action "/>
    <s v="English"/>
    <s v="USA"/>
    <n v="60000000"/>
    <x v="26"/>
  </r>
  <r>
    <x v="1182"/>
    <n v="115"/>
    <n v="5383834"/>
    <s v="Drama"/>
    <s v="Thriller"/>
    <m/>
    <m/>
    <m/>
    <m/>
    <m/>
    <m/>
    <s v="Amores Perros "/>
    <s v="Spanish"/>
    <s v="Mexico"/>
    <n v="2000000"/>
    <x v="11"/>
  </r>
  <r>
    <x v="1808"/>
    <n v="115"/>
    <n v="17174870"/>
    <s v="Drama"/>
    <s v="Music"/>
    <s v="Romance"/>
    <m/>
    <m/>
    <m/>
    <m/>
    <m/>
    <s v="Center Stage "/>
    <s v="English"/>
    <s v="USA"/>
    <n v="18000000"/>
    <x v="6"/>
  </r>
  <r>
    <x v="700"/>
    <n v="115"/>
    <n v="61490000"/>
    <s v="Drama"/>
    <s v="Horror"/>
    <s v="Sci-Fi"/>
    <s v="Thriller"/>
    <m/>
    <m/>
    <m/>
    <m/>
    <s v="Flatliners "/>
    <s v="English"/>
    <s v="USA"/>
    <n v="26000000"/>
    <x v="10"/>
  </r>
  <r>
    <x v="2213"/>
    <n v="115"/>
    <n v="50003300"/>
    <s v="Drama"/>
    <s v="Family"/>
    <s v="Romance"/>
    <m/>
    <m/>
    <m/>
    <m/>
    <m/>
    <s v="Little Women "/>
    <s v="English"/>
    <s v="USA"/>
    <n v="15000000"/>
    <x v="9"/>
  </r>
  <r>
    <x v="803"/>
    <n v="115"/>
    <n v="71346930"/>
    <s v="Drama"/>
    <s v="Romance"/>
    <s v="Thriller"/>
    <m/>
    <m/>
    <m/>
    <m/>
    <m/>
    <s v="Safe Haven "/>
    <s v="English"/>
    <s v="USA"/>
    <n v="28000000"/>
    <x v="6"/>
  </r>
  <r>
    <x v="2214"/>
    <n v="115"/>
    <n v="1687311"/>
    <s v="Drama"/>
    <s v="Musical"/>
    <m/>
    <m/>
    <m/>
    <m/>
    <m/>
    <m/>
    <s v="Tango "/>
    <s v="Spanish"/>
    <s v="Spain"/>
    <n v="700000000"/>
    <x v="5"/>
  </r>
  <r>
    <x v="1896"/>
    <n v="115"/>
    <n v="15045676"/>
    <s v="Drama"/>
    <s v="Fantasy"/>
    <s v="Mystery"/>
    <s v="Thriller"/>
    <m/>
    <m/>
    <m/>
    <m/>
    <s v="The Box "/>
    <s v="English"/>
    <s v="USA"/>
    <n v="16000000"/>
    <x v="39"/>
  </r>
  <r>
    <x v="2215"/>
    <n v="129"/>
    <m/>
    <s v="Crime"/>
    <s v="Drama"/>
    <m/>
    <m/>
    <m/>
    <m/>
    <m/>
    <m/>
    <s v="To Kill a Mockingbird "/>
    <s v="English"/>
    <s v="USA"/>
    <n v="2000000"/>
    <x v="15"/>
  </r>
  <r>
    <x v="1260"/>
    <n v="115"/>
    <n v="403932"/>
    <s v="Drama"/>
    <s v="Romance"/>
    <s v="Western"/>
    <m/>
    <m/>
    <m/>
    <m/>
    <m/>
    <s v="The Claim "/>
    <s v="English"/>
    <s v="UK"/>
    <n v="20000000"/>
    <x v="26"/>
  </r>
  <r>
    <x v="1725"/>
    <n v="115"/>
    <n v="610968"/>
    <s v="Drama"/>
    <m/>
    <m/>
    <m/>
    <m/>
    <m/>
    <m/>
    <m/>
    <s v="The Hunt "/>
    <s v="Danish"/>
    <s v="Denmark"/>
    <n v="3800000"/>
    <x v="0"/>
  </r>
  <r>
    <x v="2197"/>
    <n v="115"/>
    <n v="30127963"/>
    <s v="Drama"/>
    <s v="Family"/>
    <s v="Sport"/>
    <m/>
    <m/>
    <m/>
    <m/>
    <m/>
    <s v="When the Game Stands Tall "/>
    <s v="English"/>
    <s v="USA"/>
    <n v="15000000"/>
    <x v="6"/>
  </r>
  <r>
    <x v="2182"/>
    <n v="116"/>
    <n v="14612840"/>
    <s v="Drama"/>
    <s v="Music"/>
    <m/>
    <m/>
    <m/>
    <m/>
    <m/>
    <m/>
    <s v="Beyond the Lights "/>
    <s v="English"/>
    <s v="USA"/>
    <n v="7000000"/>
    <x v="24"/>
  </r>
  <r>
    <x v="2216"/>
    <n v="130"/>
    <m/>
    <s v="Drama"/>
    <m/>
    <m/>
    <m/>
    <m/>
    <m/>
    <m/>
    <m/>
    <s v="A Tale of Three Cities "/>
    <s v="Chinese"/>
    <s v="China"/>
    <n v="12000000"/>
    <x v="3"/>
  </r>
  <r>
    <x v="2217"/>
    <n v="130"/>
    <m/>
    <s v="Action"/>
    <s v="Drama"/>
    <s v="History"/>
    <s v="Thriller"/>
    <s v="War"/>
    <m/>
    <m/>
    <m/>
    <s v="Airlift "/>
    <s v="Hindi"/>
    <s v="India"/>
    <n v="4400000"/>
    <x v="17"/>
  </r>
  <r>
    <x v="1955"/>
    <n v="116"/>
    <n v="9396487"/>
    <s v="Drama"/>
    <s v="Music"/>
    <m/>
    <m/>
    <m/>
    <m/>
    <m/>
    <m/>
    <s v="Black Snake Moan "/>
    <s v="English"/>
    <s v="USA"/>
    <n v="15000000"/>
    <x v="14"/>
  </r>
  <r>
    <x v="1754"/>
    <n v="116"/>
    <n v="69586544"/>
    <s v="Drama"/>
    <m/>
    <m/>
    <m/>
    <m/>
    <m/>
    <m/>
    <m/>
    <s v="Divine Secrets of the Ya-Ya Sisterhood "/>
    <s v="English"/>
    <s v="USA"/>
    <n v="27000000"/>
    <x v="25"/>
  </r>
  <r>
    <x v="592"/>
    <n v="116"/>
    <n v="148085755"/>
    <s v="Drama"/>
    <m/>
    <m/>
    <m/>
    <m/>
    <m/>
    <m/>
    <m/>
    <s v="Gran Torino "/>
    <s v="English"/>
    <s v="USA"/>
    <n v="33000000"/>
    <x v="7"/>
  </r>
  <r>
    <x v="2218"/>
    <n v="116"/>
    <n v="1050445"/>
    <s v="Drama"/>
    <s v="History"/>
    <s v="Music"/>
    <s v="Romance"/>
    <s v="War"/>
    <m/>
    <m/>
    <m/>
    <s v="Joyeux Noel "/>
    <s v="French"/>
    <s v="France"/>
    <n v="22000000"/>
    <x v="2"/>
  </r>
  <r>
    <x v="339"/>
    <n v="130"/>
    <m/>
    <s v="Action"/>
    <s v="Sci-Fi"/>
    <s v="Thriller"/>
    <m/>
    <m/>
    <m/>
    <m/>
    <m/>
    <s v="Capricorn One "/>
    <s v="English"/>
    <s v="USA"/>
    <n v="5000000"/>
    <x v="4"/>
  </r>
  <r>
    <x v="387"/>
    <n v="130"/>
    <m/>
    <s v="Comedy"/>
    <s v="Fantasy"/>
    <s v="Horror"/>
    <m/>
    <m/>
    <m/>
    <m/>
    <m/>
    <s v="Creepshow "/>
    <s v="English"/>
    <s v="USA"/>
    <n v="8000000"/>
    <x v="24"/>
  </r>
  <r>
    <x v="53"/>
    <n v="116"/>
    <n v="12134420"/>
    <s v="Drama"/>
    <s v="Fantasy"/>
    <s v="Horror"/>
    <s v="Mystery"/>
    <m/>
    <m/>
    <m/>
    <m/>
    <s v="Let Me In "/>
    <s v="English"/>
    <s v="UK"/>
    <n v="20000000"/>
    <x v="5"/>
  </r>
  <r>
    <x v="1832"/>
    <n v="116"/>
    <n v="24397469"/>
    <s v="Drama"/>
    <s v="Music"/>
    <m/>
    <m/>
    <m/>
    <m/>
    <m/>
    <m/>
    <s v="Sparkle "/>
    <s v="English"/>
    <s v="USA"/>
    <n v="17000000"/>
    <x v="50"/>
  </r>
  <r>
    <x v="310"/>
    <n v="116"/>
    <n v="2268296"/>
    <s v="Drama"/>
    <s v="Thriller"/>
    <m/>
    <m/>
    <m/>
    <m/>
    <m/>
    <m/>
    <s v="The East "/>
    <s v="English"/>
    <s v="UK"/>
    <n v="6500000"/>
    <x v="24"/>
  </r>
  <r>
    <x v="194"/>
    <n v="116"/>
    <n v="102678089"/>
    <s v="Drama"/>
    <s v="Mystery"/>
    <s v="Thriller"/>
    <m/>
    <m/>
    <m/>
    <m/>
    <m/>
    <s v="The General's Daughter "/>
    <s v="English"/>
    <s v="USA"/>
    <n v="95000000"/>
    <x v="46"/>
  </r>
  <r>
    <x v="1349"/>
    <n v="117"/>
    <n v="20966644"/>
    <s v="Drama"/>
    <s v="Romance"/>
    <m/>
    <m/>
    <m/>
    <m/>
    <m/>
    <m/>
    <s v="A Room with a View "/>
    <s v="English"/>
    <s v="UK"/>
    <n v="3000000"/>
    <x v="18"/>
  </r>
  <r>
    <x v="2074"/>
    <n v="117"/>
    <n v="20218921"/>
    <s v="Drama"/>
    <s v="Music"/>
    <m/>
    <m/>
    <m/>
    <m/>
    <m/>
    <m/>
    <s v="Country Strong "/>
    <s v="English"/>
    <s v="Official site"/>
    <n v="15000000"/>
    <x v="46"/>
  </r>
  <r>
    <x v="423"/>
    <n v="117"/>
    <n v="371897"/>
    <s v="Drama"/>
    <m/>
    <m/>
    <m/>
    <m/>
    <m/>
    <m/>
    <m/>
    <s v="Joe "/>
    <s v="English"/>
    <s v="USA"/>
    <n v="4000000"/>
    <x v="24"/>
  </r>
  <r>
    <x v="706"/>
    <n v="117"/>
    <n v="63695760"/>
    <s v="Drama"/>
    <m/>
    <m/>
    <m/>
    <m/>
    <m/>
    <m/>
    <m/>
    <s v="Mona Lisa Smile "/>
    <s v="English"/>
    <s v="USA"/>
    <n v="65000000"/>
    <x v="55"/>
  </r>
  <r>
    <x v="404"/>
    <n v="117"/>
    <n v="379643"/>
    <s v="Drama"/>
    <m/>
    <m/>
    <m/>
    <m/>
    <m/>
    <m/>
    <m/>
    <s v="The Last Sin Eater "/>
    <s v="English"/>
    <s v="USA"/>
    <n v="2200000"/>
    <x v="19"/>
  </r>
  <r>
    <x v="2219"/>
    <n v="118"/>
    <n v="5709616"/>
    <s v="Drama"/>
    <s v="Romance"/>
    <m/>
    <m/>
    <m/>
    <m/>
    <m/>
    <m/>
    <s v="El crimen del padre Amaro "/>
    <s v="Spanish"/>
    <s v="Mexico"/>
    <n v="1800000"/>
    <x v="4"/>
  </r>
  <r>
    <x v="2220"/>
    <n v="118"/>
    <n v="4280577"/>
    <s v="Drama"/>
    <s v="Romance"/>
    <s v="Sport"/>
    <m/>
    <m/>
    <m/>
    <m/>
    <m/>
    <s v="Goal! The Dream Begins "/>
    <s v="English"/>
    <s v="USA"/>
    <n v="10000000"/>
    <x v="4"/>
  </r>
  <r>
    <x v="820"/>
    <n v="118"/>
    <n v="67263182"/>
    <s v="Drama"/>
    <s v="Mystery"/>
    <s v="Thriller"/>
    <m/>
    <m/>
    <m/>
    <m/>
    <m/>
    <s v="Insomnia "/>
    <s v="English"/>
    <s v="USA"/>
    <n v="46000000"/>
    <x v="5"/>
  </r>
  <r>
    <x v="865"/>
    <n v="118"/>
    <n v="19673424"/>
    <s v="Drama"/>
    <s v="Musical"/>
    <s v="Romance"/>
    <m/>
    <m/>
    <m/>
    <m/>
    <m/>
    <s v="Nine "/>
    <s v="English"/>
    <s v="USA"/>
    <n v="80000000"/>
    <x v="27"/>
  </r>
  <r>
    <x v="2221"/>
    <n v="118"/>
    <n v="16252765"/>
    <s v="Drama"/>
    <s v="Mystery"/>
    <s v="Romance"/>
    <s v="Thriller"/>
    <m/>
    <m/>
    <m/>
    <m/>
    <s v="Original Sin "/>
    <s v="English"/>
    <s v="France"/>
    <n v="42000000"/>
    <x v="25"/>
  </r>
  <r>
    <x v="2222"/>
    <n v="118"/>
    <n v="14677654"/>
    <s v="Drama"/>
    <m/>
    <m/>
    <m/>
    <m/>
    <m/>
    <m/>
    <m/>
    <s v="Room "/>
    <s v="English"/>
    <s v="Ireland"/>
    <n v="13000000"/>
    <x v="0"/>
  </r>
  <r>
    <x v="931"/>
    <n v="130"/>
    <m/>
    <s v="Drama"/>
    <s v="Film-Noir"/>
    <s v="Mystery"/>
    <s v="Thriller"/>
    <m/>
    <m/>
    <m/>
    <m/>
    <s v="Rebecca "/>
    <s v="English"/>
    <s v="USA"/>
    <n v="1288000"/>
    <x v="7"/>
  </r>
  <r>
    <x v="2223"/>
    <n v="118"/>
    <n v="34703228"/>
    <s v="Drama"/>
    <s v="Music"/>
    <m/>
    <m/>
    <m/>
    <m/>
    <m/>
    <m/>
    <s v="Take the Lead "/>
    <s v="English"/>
    <s v="USA"/>
    <n v="30000000"/>
    <x v="6"/>
  </r>
  <r>
    <x v="1278"/>
    <n v="118"/>
    <n v="26761283"/>
    <s v="Drama"/>
    <s v="Romance"/>
    <m/>
    <m/>
    <m/>
    <m/>
    <m/>
    <m/>
    <s v="The Best of Me "/>
    <s v="English"/>
    <s v="USA"/>
    <n v="26000000"/>
    <x v="6"/>
  </r>
  <r>
    <x v="1972"/>
    <n v="118"/>
    <n v="44834712"/>
    <s v="Drama"/>
    <s v="Thriller"/>
    <m/>
    <m/>
    <m/>
    <m/>
    <m/>
    <m/>
    <s v="The Juror "/>
    <s v="English"/>
    <s v="USA"/>
    <n v="44000000"/>
    <x v="39"/>
  </r>
  <r>
    <x v="1233"/>
    <n v="118"/>
    <n v="78031620"/>
    <s v="Drama"/>
    <s v="War"/>
    <m/>
    <m/>
    <m/>
    <m/>
    <m/>
    <m/>
    <s v="The Monuments Men "/>
    <s v="English"/>
    <s v="USA"/>
    <n v="70000000"/>
    <x v="12"/>
  </r>
  <r>
    <x v="2224"/>
    <n v="118"/>
    <n v="3347439"/>
    <s v="Drama"/>
    <s v="Romance"/>
    <m/>
    <m/>
    <m/>
    <m/>
    <m/>
    <m/>
    <s v="The Work and the Glory "/>
    <s v="English"/>
    <s v="USA"/>
    <n v="7500000"/>
    <x v="24"/>
  </r>
  <r>
    <x v="2225"/>
    <n v="118"/>
    <n v="2849142"/>
    <s v="Drama"/>
    <m/>
    <m/>
    <m/>
    <m/>
    <m/>
    <m/>
    <m/>
    <s v="Things We Lost in the Fire "/>
    <s v="English"/>
    <s v="USA"/>
    <n v="16000000"/>
    <x v="5"/>
  </r>
  <r>
    <x v="803"/>
    <n v="118"/>
    <n v="9170214"/>
    <s v="Drama"/>
    <s v="Romance"/>
    <m/>
    <m/>
    <m/>
    <m/>
    <m/>
    <m/>
    <s v="What's Eating Gilbert Grape "/>
    <s v="English"/>
    <s v="USA"/>
    <n v="11000000"/>
    <x v="2"/>
  </r>
  <r>
    <x v="2226"/>
    <n v="118"/>
    <n v="22451"/>
    <s v="Drama"/>
    <s v="Fantasy"/>
    <s v="Mystery"/>
    <s v="Romance"/>
    <m/>
    <m/>
    <m/>
    <m/>
    <s v="Winter's Tale "/>
    <s v="English"/>
    <s v="USA"/>
    <n v="60000000"/>
    <x v="3"/>
  </r>
  <r>
    <x v="2227"/>
    <n v="119"/>
    <n v="39440655"/>
    <s v="Drama"/>
    <s v="Music"/>
    <s v="Musical"/>
    <s v="Romance"/>
    <m/>
    <m/>
    <m/>
    <m/>
    <s v="Burlesque "/>
    <s v="English"/>
    <s v="USA"/>
    <n v="55000000"/>
    <x v="55"/>
  </r>
  <r>
    <x v="1066"/>
    <n v="119"/>
    <n v="34700000"/>
    <s v="Drama"/>
    <s v="Romance"/>
    <m/>
    <m/>
    <m/>
    <m/>
    <m/>
    <m/>
    <s v="Dangerous Liaisons "/>
    <s v="English"/>
    <s v="USA"/>
    <n v="14000000"/>
    <x v="28"/>
  </r>
  <r>
    <x v="2061"/>
    <n v="119"/>
    <n v="156645693"/>
    <s v="Drama"/>
    <s v="Romance"/>
    <s v="Thriller"/>
    <m/>
    <m/>
    <m/>
    <m/>
    <m/>
    <s v="Fatal Attraction "/>
    <s v="English"/>
    <s v="USA"/>
    <n v="14000000"/>
    <x v="24"/>
  </r>
  <r>
    <x v="174"/>
    <n v="119"/>
    <n v="23089926"/>
    <s v="Drama"/>
    <s v="Romance"/>
    <s v="Thriller"/>
    <m/>
    <m/>
    <m/>
    <m/>
    <m/>
    <s v="Match Point "/>
    <s v="English"/>
    <s v="UK"/>
    <n v="15000000"/>
    <x v="28"/>
  </r>
  <r>
    <x v="792"/>
    <n v="119"/>
    <n v="22877808"/>
    <s v="Drama"/>
    <s v="Romance"/>
    <m/>
    <m/>
    <m/>
    <m/>
    <m/>
    <m/>
    <s v="Revolutionary Road "/>
    <s v="English"/>
    <s v="USA"/>
    <n v="35000000"/>
    <x v="9"/>
  </r>
  <r>
    <x v="2228"/>
    <n v="119"/>
    <n v="25178165"/>
    <s v="Drama"/>
    <s v="Romance"/>
    <m/>
    <m/>
    <m/>
    <m/>
    <m/>
    <m/>
    <s v="Sweet November "/>
    <s v="English"/>
    <s v="USA"/>
    <n v="40000000"/>
    <x v="6"/>
  </r>
  <r>
    <x v="1159"/>
    <n v="119"/>
    <n v="52293982"/>
    <s v="Drama"/>
    <s v="Sport"/>
    <m/>
    <m/>
    <m/>
    <m/>
    <m/>
    <m/>
    <s v="The Color of Money "/>
    <s v="English"/>
    <s v="USA"/>
    <n v="13800000"/>
    <x v="14"/>
  </r>
  <r>
    <x v="1956"/>
    <n v="119"/>
    <n v="35228696"/>
    <s v="Drama"/>
    <s v="Horror"/>
    <s v="Mystery"/>
    <s v="Thriller"/>
    <m/>
    <m/>
    <m/>
    <m/>
    <s v="The Mothman Prophecies "/>
    <s v="English"/>
    <s v="USA"/>
    <n v="32000000"/>
    <x v="26"/>
  </r>
  <r>
    <x v="169"/>
    <n v="119"/>
    <n v="61937495"/>
    <s v="Drama"/>
    <s v="Fantasy"/>
    <s v="Horror"/>
    <s v="Thriller"/>
    <m/>
    <m/>
    <m/>
    <m/>
    <s v="The Wolfman "/>
    <s v="English"/>
    <s v="USA"/>
    <n v="150000000"/>
    <x v="27"/>
  </r>
  <r>
    <x v="2229"/>
    <n v="119"/>
    <n v="23014504"/>
    <s v="Drama"/>
    <s v="Mystery"/>
    <s v="Romance"/>
    <s v="Sci-Fi"/>
    <s v="Thriller"/>
    <m/>
    <m/>
    <m/>
    <s v="Transcendence "/>
    <s v="English"/>
    <s v="UK"/>
    <n v="100000000"/>
    <x v="46"/>
  </r>
  <r>
    <x v="2230"/>
    <n v="120"/>
    <n v="100412"/>
    <s v="Drama"/>
    <m/>
    <m/>
    <m/>
    <m/>
    <m/>
    <m/>
    <m/>
    <s v="Buen Día, Ramón "/>
    <s v="German"/>
    <s v="Mexico"/>
    <n v="4000000"/>
    <x v="28"/>
  </r>
  <r>
    <x v="904"/>
    <n v="120"/>
    <n v="27545445"/>
    <s v="Drama"/>
    <m/>
    <m/>
    <m/>
    <m/>
    <m/>
    <m/>
    <m/>
    <s v="Do the Right Thing "/>
    <s v="English"/>
    <s v="USA"/>
    <n v="6500000"/>
    <x v="13"/>
  </r>
  <r>
    <x v="494"/>
    <n v="120"/>
    <n v="12985267"/>
    <s v="Drama"/>
    <m/>
    <m/>
    <m/>
    <m/>
    <m/>
    <m/>
    <m/>
    <s v="Do You Believe? "/>
    <s v="English"/>
    <s v="USA"/>
    <n v="2300000"/>
    <x v="19"/>
  </r>
  <r>
    <x v="904"/>
    <n v="120"/>
    <n v="5731103"/>
    <s v="Drama"/>
    <s v="History"/>
    <m/>
    <m/>
    <m/>
    <m/>
    <m/>
    <m/>
    <s v="Get on the Bus "/>
    <s v="English"/>
    <s v="USA"/>
    <n v="2400000"/>
    <x v="4"/>
  </r>
  <r>
    <x v="2231"/>
    <n v="120"/>
    <n v="20773070"/>
    <s v="Drama"/>
    <m/>
    <m/>
    <m/>
    <m/>
    <m/>
    <m/>
    <m/>
    <s v="God's Not Dead 2 "/>
    <s v="English"/>
    <s v="USA"/>
    <n v="5000000"/>
    <x v="66"/>
  </r>
  <r>
    <x v="2232"/>
    <n v="120"/>
    <n v="5004648"/>
    <s v="Drama"/>
    <s v="Romance"/>
    <m/>
    <m/>
    <m/>
    <m/>
    <m/>
    <m/>
    <s v="I Am Love "/>
    <s v="Italian"/>
    <s v="Italy"/>
    <n v="10000000"/>
    <x v="14"/>
  </r>
  <r>
    <x v="2233"/>
    <n v="120"/>
    <n v="4956401"/>
    <s v="Drama"/>
    <s v="War"/>
    <m/>
    <m/>
    <m/>
    <m/>
    <m/>
    <m/>
    <s v="Jakob the Liar "/>
    <s v="English"/>
    <s v="France"/>
    <n v="15000000"/>
    <x v="26"/>
  </r>
  <r>
    <x v="1107"/>
    <n v="120"/>
    <n v="50173190"/>
    <s v="Drama"/>
    <s v="Mystery"/>
    <s v="Sci-Fi"/>
    <m/>
    <m/>
    <m/>
    <m/>
    <m/>
    <s v="K-PAX "/>
    <s v="English"/>
    <s v="USA"/>
    <n v="48000000"/>
    <x v="18"/>
  </r>
  <r>
    <x v="1944"/>
    <n v="120"/>
    <n v="2181290"/>
    <s v="Drama"/>
    <s v="Mystery"/>
    <s v="Thriller"/>
    <m/>
    <m/>
    <m/>
    <m/>
    <m/>
    <s v="Oldboy "/>
    <s v="Korean"/>
    <s v="South Korea"/>
    <n v="3000000"/>
    <x v="15"/>
  </r>
  <r>
    <x v="2234"/>
    <n v="120"/>
    <n v="1055654"/>
    <s v="Drama"/>
    <s v="Romance"/>
    <s v="Sport"/>
    <m/>
    <m/>
    <m/>
    <m/>
    <m/>
    <s v="Peaceful Warrior "/>
    <s v="English"/>
    <s v="Germany"/>
    <n v="10000000"/>
    <x v="9"/>
  </r>
  <r>
    <x v="912"/>
    <n v="120"/>
    <n v="137963328"/>
    <s v="Drama"/>
    <s v="War"/>
    <m/>
    <m/>
    <m/>
    <m/>
    <m/>
    <m/>
    <s v="Platoon "/>
    <s v="English"/>
    <s v="UK"/>
    <n v="6000000"/>
    <x v="11"/>
  </r>
  <r>
    <x v="1186"/>
    <n v="120"/>
    <n v="46338728"/>
    <s v="Drama"/>
    <s v="Romance"/>
    <m/>
    <m/>
    <m/>
    <m/>
    <m/>
    <m/>
    <s v="Romeo + Juliet "/>
    <s v="English"/>
    <s v="USA"/>
    <n v="14500000"/>
    <x v="4"/>
  </r>
  <r>
    <x v="1023"/>
    <n v="120"/>
    <n v="141319195"/>
    <s v="Drama"/>
    <s v="Romance"/>
    <m/>
    <m/>
    <m/>
    <m/>
    <m/>
    <m/>
    <s v="Slumdog Millionaire "/>
    <s v="English"/>
    <s v="UK"/>
    <n v="15000000"/>
    <x v="58"/>
  </r>
  <r>
    <x v="2235"/>
    <n v="120"/>
    <n v="42880"/>
    <s v="Drama"/>
    <s v="Romance"/>
    <m/>
    <m/>
    <m/>
    <m/>
    <m/>
    <m/>
    <s v="The Bridge of San Luis Rey "/>
    <s v="English"/>
    <s v="UK"/>
    <n v="24000000"/>
    <x v="52"/>
  </r>
  <r>
    <x v="1952"/>
    <n v="120"/>
    <n v="1984743"/>
    <s v="Drama"/>
    <s v="Romance"/>
    <m/>
    <m/>
    <m/>
    <m/>
    <m/>
    <m/>
    <s v="The Immigrant "/>
    <s v="English"/>
    <s v="USA"/>
    <n v="16000000"/>
    <x v="10"/>
  </r>
  <r>
    <x v="872"/>
    <n v="120"/>
    <n v="499263"/>
    <s v="Drama"/>
    <m/>
    <m/>
    <m/>
    <m/>
    <m/>
    <m/>
    <m/>
    <s v="The Passion of the Christ "/>
    <s v="Aramaic"/>
    <s v="USA"/>
    <n v="30000000"/>
    <x v="23"/>
  </r>
  <r>
    <x v="1353"/>
    <n v="120"/>
    <n v="763044"/>
    <s v="Drama"/>
    <s v="Thriller"/>
    <m/>
    <m/>
    <m/>
    <m/>
    <m/>
    <m/>
    <s v="The Statement "/>
    <s v="English"/>
    <s v="Canada"/>
    <n v="23000000"/>
    <x v="3"/>
  </r>
  <r>
    <x v="2236"/>
    <n v="120"/>
    <n v="3773863"/>
    <s v="Drama"/>
    <m/>
    <m/>
    <m/>
    <m/>
    <m/>
    <m/>
    <m/>
    <s v="To Save a Life "/>
    <s v="English"/>
    <s v="USA"/>
    <n v="1000000"/>
    <x v="23"/>
  </r>
  <r>
    <x v="1150"/>
    <n v="120"/>
    <n v="58700247"/>
    <s v="Drama"/>
    <s v="Romance"/>
    <m/>
    <m/>
    <m/>
    <m/>
    <m/>
    <m/>
    <s v="Water for Elephants "/>
    <s v="English"/>
    <s v="USA"/>
    <n v="38000000"/>
    <x v="24"/>
  </r>
  <r>
    <x v="2237"/>
    <n v="121"/>
    <n v="16574731"/>
    <s v="Drama"/>
    <s v="Music"/>
    <m/>
    <m/>
    <m/>
    <m/>
    <m/>
    <m/>
    <s v="54 "/>
    <s v="English"/>
    <s v="USA"/>
    <n v="13000000"/>
    <x v="27"/>
  </r>
  <r>
    <x v="578"/>
    <n v="121"/>
    <n v="4700361"/>
    <s v="Drama"/>
    <m/>
    <m/>
    <m/>
    <m/>
    <m/>
    <m/>
    <m/>
    <s v="90 Minutes in Heaven "/>
    <s v="English"/>
    <s v="USA"/>
    <n v="5000000"/>
    <x v="56"/>
  </r>
  <r>
    <x v="1354"/>
    <n v="121"/>
    <n v="112935"/>
    <s v="Drama"/>
    <m/>
    <m/>
    <m/>
    <m/>
    <m/>
    <m/>
    <m/>
    <s v="All or Nothing "/>
    <s v="English"/>
    <s v="UK"/>
    <n v="9000000"/>
    <x v="16"/>
  </r>
  <r>
    <x v="1708"/>
    <n v="121"/>
    <n v="37738400"/>
    <s v="Drama"/>
    <m/>
    <m/>
    <m/>
    <m/>
    <m/>
    <m/>
    <m/>
    <s v="August: Osage County "/>
    <s v="English"/>
    <s v="USA"/>
    <n v="25000000"/>
    <x v="9"/>
  </r>
  <r>
    <x v="1858"/>
    <n v="121"/>
    <n v="21569041"/>
    <s v="Drama"/>
    <m/>
    <m/>
    <m/>
    <m/>
    <m/>
    <m/>
    <m/>
    <s v="Black or White "/>
    <s v="English"/>
    <s v="USA"/>
    <n v="9000000"/>
    <x v="10"/>
  </r>
  <r>
    <x v="1976"/>
    <n v="121"/>
    <n v="3073392"/>
    <s v="Drama"/>
    <s v="Mystery"/>
    <s v="Sci-Fi"/>
    <s v="Thriller"/>
    <m/>
    <m/>
    <m/>
    <m/>
    <s v="Blindness "/>
    <s v="English"/>
    <s v="Canada"/>
    <n v="25000000"/>
    <x v="10"/>
  </r>
  <r>
    <x v="1159"/>
    <n v="121"/>
    <n v="16640210"/>
    <s v="Drama"/>
    <s v="Thriller"/>
    <m/>
    <m/>
    <m/>
    <m/>
    <m/>
    <m/>
    <s v="Bringing Out the Dead "/>
    <s v="English"/>
    <s v="USA"/>
    <n v="55000000"/>
    <x v="4"/>
  </r>
  <r>
    <x v="803"/>
    <n v="121"/>
    <n v="71309760"/>
    <s v="Drama"/>
    <s v="Romance"/>
    <m/>
    <m/>
    <m/>
    <m/>
    <m/>
    <m/>
    <s v="Chocolat "/>
    <s v="English"/>
    <s v="UK"/>
    <n v="25000000"/>
    <x v="9"/>
  </r>
  <r>
    <x v="2238"/>
    <n v="121"/>
    <n v="4063859"/>
    <s v="Drama"/>
    <s v="Romance"/>
    <m/>
    <m/>
    <m/>
    <m/>
    <m/>
    <m/>
    <s v="Good Bye Lenin! "/>
    <s v="German"/>
    <s v="Germany"/>
    <n v="4800000"/>
    <x v="28"/>
  </r>
  <r>
    <x v="2239"/>
    <n v="121"/>
    <n v="23472900"/>
    <s v="Drama"/>
    <s v="History"/>
    <s v="War"/>
    <m/>
    <m/>
    <m/>
    <m/>
    <m/>
    <s v="Hotel Rwanda "/>
    <s v="English"/>
    <s v="UK"/>
    <n v="17500000"/>
    <x v="11"/>
  </r>
  <r>
    <x v="315"/>
    <n v="121"/>
    <n v="79948113"/>
    <s v="Drama"/>
    <s v="Mystery"/>
    <s v="Sci-Fi"/>
    <s v="Thriller"/>
    <m/>
    <m/>
    <m/>
    <m/>
    <s v="Knowing "/>
    <s v="English"/>
    <s v="USA"/>
    <n v="50000000"/>
    <x v="3"/>
  </r>
  <r>
    <x v="771"/>
    <n v="121"/>
    <n v="1729969"/>
    <s v="Drama"/>
    <s v="Thriller"/>
    <m/>
    <m/>
    <m/>
    <m/>
    <m/>
    <m/>
    <s v="Take Shelter "/>
    <s v="English"/>
    <s v="USA"/>
    <n v="5000000"/>
    <x v="18"/>
  </r>
  <r>
    <x v="1301"/>
    <n v="121"/>
    <n v="40158000"/>
    <s v="Drama"/>
    <s v="Music"/>
    <s v="Romance"/>
    <m/>
    <m/>
    <m/>
    <m/>
    <m/>
    <s v="The Piano "/>
    <s v="English"/>
    <s v="New Zealand"/>
    <n v="7000000"/>
    <x v="16"/>
  </r>
  <r>
    <x v="348"/>
    <n v="121"/>
    <n v="83892374"/>
    <s v="Drama"/>
    <s v="Mystery"/>
    <s v="Sci-Fi"/>
    <s v="Thriller"/>
    <m/>
    <m/>
    <m/>
    <m/>
    <s v="The X Files "/>
    <s v="English"/>
    <s v="USA"/>
    <n v="66000000"/>
    <x v="14"/>
  </r>
  <r>
    <x v="463"/>
    <n v="121"/>
    <n v="83077470"/>
    <s v="Drama"/>
    <s v="History"/>
    <s v="Thriller"/>
    <s v="War"/>
    <m/>
    <m/>
    <m/>
    <m/>
    <s v="Valkyrie "/>
    <s v="English"/>
    <s v="USA"/>
    <n v="75000000"/>
    <x v="23"/>
  </r>
  <r>
    <x v="792"/>
    <n v="122"/>
    <n v="130058047"/>
    <s v="Drama"/>
    <m/>
    <m/>
    <m/>
    <m/>
    <m/>
    <m/>
    <m/>
    <s v="American Beauty "/>
    <s v="English"/>
    <s v="USA"/>
    <n v="15000000"/>
    <x v="15"/>
  </r>
  <r>
    <x v="1347"/>
    <n v="122"/>
    <n v="531009"/>
    <s v="Drama"/>
    <s v="Romance"/>
    <m/>
    <m/>
    <m/>
    <m/>
    <m/>
    <m/>
    <s v="By the Sea "/>
    <s v="English"/>
    <s v="USA"/>
    <n v="10000000"/>
    <x v="35"/>
  </r>
  <r>
    <x v="1998"/>
    <n v="122"/>
    <n v="33451479"/>
    <s v="Drama"/>
    <s v="Romance"/>
    <m/>
    <m/>
    <m/>
    <m/>
    <m/>
    <m/>
    <s v="Fireproof "/>
    <s v="English"/>
    <s v="USA"/>
    <n v="500000"/>
    <x v="26"/>
  </r>
  <r>
    <x v="762"/>
    <n v="122"/>
    <n v="18593156"/>
    <s v="Drama"/>
    <m/>
    <m/>
    <m/>
    <m/>
    <m/>
    <m/>
    <m/>
    <s v="Frost/Nixon "/>
    <s v="English"/>
    <s v="USA"/>
    <n v="35000000"/>
    <x v="28"/>
  </r>
  <r>
    <x v="702"/>
    <n v="122"/>
    <n v="26830000"/>
    <s v="Drama"/>
    <s v="History"/>
    <s v="War"/>
    <m/>
    <m/>
    <m/>
    <m/>
    <m/>
    <s v="Glory "/>
    <s v="English"/>
    <s v="USA"/>
    <n v="18000000"/>
    <x v="13"/>
  </r>
  <r>
    <x v="2240"/>
    <n v="122"/>
    <n v="3950029"/>
    <s v="Drama"/>
    <m/>
    <m/>
    <m/>
    <m/>
    <m/>
    <m/>
    <m/>
    <s v="Of Gods and Men "/>
    <s v="French"/>
    <s v="France"/>
    <n v="4000000"/>
    <x v="5"/>
  </r>
  <r>
    <x v="673"/>
    <n v="122"/>
    <n v="9664316"/>
    <s v="Drama"/>
    <s v="Thriller"/>
    <m/>
    <m/>
    <m/>
    <m/>
    <m/>
    <m/>
    <s v="Rendition "/>
    <s v="English"/>
    <s v="USA"/>
    <n v="27500000"/>
    <x v="4"/>
  </r>
  <r>
    <x v="203"/>
    <n v="122"/>
    <n v="22000"/>
    <s v="Drama"/>
    <s v="Sci-Fi"/>
    <s v="Thriller"/>
    <m/>
    <m/>
    <m/>
    <m/>
    <m/>
    <s v="The Divide "/>
    <s v="English"/>
    <s v="Germany"/>
    <n v="3000000"/>
    <x v="27"/>
  </r>
  <r>
    <x v="2140"/>
    <n v="122"/>
    <n v="75072454"/>
    <s v="Drama"/>
    <s v="Horror"/>
    <s v="Thriller"/>
    <m/>
    <m/>
    <m/>
    <m/>
    <m/>
    <s v="The Exorcism of Emily Rose "/>
    <s v="English"/>
    <s v="USA"/>
    <n v="20000000"/>
    <x v="6"/>
  </r>
  <r>
    <x v="1119"/>
    <n v="122"/>
    <n v="2428883"/>
    <s v="Drama"/>
    <s v="Western"/>
    <m/>
    <m/>
    <m/>
    <m/>
    <m/>
    <m/>
    <s v="The Homesman "/>
    <s v="English"/>
    <s v="USA"/>
    <n v="16000000"/>
    <x v="10"/>
  </r>
  <r>
    <x v="1199"/>
    <n v="122"/>
    <n v="191449475"/>
    <s v="Drama"/>
    <s v="Fantasy"/>
    <s v="Romance"/>
    <m/>
    <m/>
    <m/>
    <m/>
    <m/>
    <s v="Twilight "/>
    <s v="English"/>
    <s v="USA"/>
    <n v="37000000"/>
    <x v="1"/>
  </r>
  <r>
    <x v="2241"/>
    <n v="123"/>
    <n v="7098492"/>
    <s v="Drama"/>
    <s v="Mystery"/>
    <m/>
    <m/>
    <m/>
    <m/>
    <m/>
    <m/>
    <s v="A Separation "/>
    <s v="Persian"/>
    <s v="Iran"/>
    <n v="500000"/>
    <x v="15"/>
  </r>
  <r>
    <x v="1878"/>
    <n v="123"/>
    <n v="15294553"/>
    <s v="Drama"/>
    <s v="Fantasy"/>
    <s v="Romance"/>
    <m/>
    <m/>
    <m/>
    <m/>
    <m/>
    <s v="About Time "/>
    <s v="English"/>
    <s v="UK"/>
    <n v="12000000"/>
    <x v="2"/>
  </r>
  <r>
    <x v="642"/>
    <n v="123"/>
    <n v="50921738"/>
    <s v="Drama"/>
    <s v="Mystery"/>
    <s v="Romance"/>
    <s v="War"/>
    <m/>
    <m/>
    <m/>
    <m/>
    <s v="Atonement "/>
    <s v="English"/>
    <s v="UK"/>
    <n v="30000000"/>
    <x v="2"/>
  </r>
  <r>
    <x v="584"/>
    <n v="123"/>
    <n v="105264608"/>
    <s v="Drama"/>
    <s v="Fantasy"/>
    <s v="Horror"/>
    <m/>
    <m/>
    <m/>
    <m/>
    <m/>
    <s v="Interview with the Vampire: The Vampire Chronicles "/>
    <s v="English"/>
    <s v="USA"/>
    <n v="60000000"/>
    <x v="16"/>
  </r>
  <r>
    <x v="745"/>
    <n v="123"/>
    <n v="33508922"/>
    <s v="Drama"/>
    <m/>
    <m/>
    <m/>
    <m/>
    <m/>
    <m/>
    <m/>
    <s v="Pay It Forward "/>
    <s v="English"/>
    <s v="USA"/>
    <n v="40000000"/>
    <x v="5"/>
  </r>
  <r>
    <x v="588"/>
    <n v="123"/>
    <n v="104632573"/>
    <s v="Drama"/>
    <s v="Fantasy"/>
    <s v="Romance"/>
    <s v="Sci-Fi"/>
    <m/>
    <m/>
    <m/>
    <m/>
    <s v="Phenomenon "/>
    <s v="English"/>
    <s v="USA"/>
    <n v="32000000"/>
    <x v="55"/>
  </r>
  <r>
    <x v="1291"/>
    <n v="123"/>
    <n v="69951824"/>
    <s v="Drama"/>
    <s v="Romance"/>
    <m/>
    <m/>
    <m/>
    <m/>
    <m/>
    <m/>
    <s v="Seven Pounds "/>
    <s v="English"/>
    <s v="USA"/>
    <n v="55000000"/>
    <x v="28"/>
  </r>
  <r>
    <x v="2242"/>
    <n v="123"/>
    <n v="18272447"/>
    <s v="Drama"/>
    <s v="Thriller"/>
    <m/>
    <m/>
    <m/>
    <m/>
    <m/>
    <m/>
    <s v="Sugar Hill "/>
    <s v="English"/>
    <s v="USA"/>
    <n v="10000000"/>
    <x v="19"/>
  </r>
  <r>
    <x v="1810"/>
    <n v="123"/>
    <n v="64286"/>
    <s v="Drama"/>
    <s v="Romance"/>
    <m/>
    <m/>
    <m/>
    <m/>
    <m/>
    <m/>
    <s v="The Notebook "/>
    <s v="English"/>
    <s v="USA"/>
    <n v="29000000"/>
    <x v="13"/>
  </r>
  <r>
    <x v="1182"/>
    <n v="124"/>
    <n v="16248701"/>
    <s v="Drama"/>
    <m/>
    <m/>
    <m/>
    <m/>
    <m/>
    <m/>
    <m/>
    <s v="21 Grams "/>
    <s v="English"/>
    <s v="USA"/>
    <n v="20000000"/>
    <x v="28"/>
  </r>
  <r>
    <x v="1160"/>
    <n v="124"/>
    <n v="183490"/>
    <s v="Drama"/>
    <s v="War"/>
    <m/>
    <m/>
    <m/>
    <m/>
    <m/>
    <m/>
    <s v="Amigo "/>
    <s v="English"/>
    <s v="USA"/>
    <n v="1700000"/>
    <x v="27"/>
  </r>
  <r>
    <x v="874"/>
    <n v="124"/>
    <n v="19445217"/>
    <s v="Drama"/>
    <s v="Fantasy"/>
    <s v="Romance"/>
    <m/>
    <m/>
    <m/>
    <m/>
    <m/>
    <s v="Beautiful Creatures "/>
    <s v="English"/>
    <s v="USA"/>
    <n v="60000000"/>
    <x v="3"/>
  </r>
  <r>
    <x v="2182"/>
    <n v="124"/>
    <n v="27441122"/>
    <s v="Drama"/>
    <s v="Romance"/>
    <s v="Sport"/>
    <m/>
    <m/>
    <m/>
    <m/>
    <m/>
    <s v="Love &amp; Basketball "/>
    <s v="English"/>
    <s v="USA"/>
    <n v="15000000"/>
    <x v="5"/>
  </r>
  <r>
    <x v="649"/>
    <n v="124"/>
    <n v="5755286"/>
    <s v="Drama"/>
    <s v="Romance"/>
    <s v="Sport"/>
    <m/>
    <m/>
    <m/>
    <m/>
    <m/>
    <s v="Lucky You "/>
    <s v="English"/>
    <s v="USA"/>
    <n v="55000000"/>
    <x v="19"/>
  </r>
  <r>
    <x v="1969"/>
    <n v="124"/>
    <n v="54800000"/>
    <s v="Drama"/>
    <m/>
    <m/>
    <m/>
    <m/>
    <m/>
    <m/>
    <m/>
    <s v="Ordinary People "/>
    <s v="English"/>
    <s v="USA"/>
    <n v="6000000"/>
    <x v="2"/>
  </r>
  <r>
    <x v="1858"/>
    <n v="124"/>
    <n v="19661987"/>
    <s v="Drama"/>
    <m/>
    <m/>
    <m/>
    <m/>
    <m/>
    <m/>
    <m/>
    <s v="Reign Over Me "/>
    <s v="English"/>
    <s v="USA"/>
    <n v="20000000"/>
    <x v="20"/>
  </r>
  <r>
    <x v="267"/>
    <n v="124"/>
    <n v="52418902"/>
    <s v="Drama"/>
    <s v="Sport"/>
    <m/>
    <m/>
    <m/>
    <m/>
    <m/>
    <m/>
    <s v="Southpaw "/>
    <s v="English"/>
    <s v="USA"/>
    <n v="30000000"/>
    <x v="20"/>
  </r>
  <r>
    <x v="1163"/>
    <n v="124"/>
    <n v="34180954"/>
    <s v="Drama"/>
    <s v="Romance"/>
    <m/>
    <m/>
    <m/>
    <m/>
    <m/>
    <m/>
    <s v="The Reader "/>
    <s v="English"/>
    <s v="USA"/>
    <n v="32000000"/>
    <x v="16"/>
  </r>
  <r>
    <x v="2061"/>
    <n v="124"/>
    <n v="52752475"/>
    <s v="Drama"/>
    <s v="Thriller"/>
    <m/>
    <m/>
    <m/>
    <m/>
    <m/>
    <m/>
    <s v="Unfaithful "/>
    <s v="English"/>
    <s v="USA"/>
    <n v="50000000"/>
    <x v="6"/>
  </r>
  <r>
    <x v="390"/>
    <n v="124"/>
    <n v="51045801"/>
    <s v="Drama"/>
    <s v="Romance"/>
    <m/>
    <m/>
    <m/>
    <m/>
    <m/>
    <m/>
    <s v="Up Close &amp; Personal "/>
    <s v="English"/>
    <s v="USA"/>
    <n v="60000000"/>
    <x v="12"/>
  </r>
  <r>
    <x v="1464"/>
    <n v="133"/>
    <n v="37721949"/>
    <s v="Drama"/>
    <m/>
    <m/>
    <m/>
    <m/>
    <m/>
    <m/>
    <m/>
    <s v="For Colored Girls "/>
    <s v="English"/>
    <s v="USA"/>
    <m/>
    <x v="25"/>
  </r>
  <r>
    <x v="2243"/>
    <n v="125"/>
    <n v="169379"/>
    <s v="Drama"/>
    <s v="History"/>
    <s v="War"/>
    <m/>
    <m/>
    <m/>
    <m/>
    <m/>
    <s v="Cinco de Mayo, La Batalla "/>
    <s v="Spanish"/>
    <s v="Mexico"/>
    <n v="10000000"/>
    <x v="3"/>
  </r>
  <r>
    <x v="1929"/>
    <n v="125"/>
    <n v="19076815"/>
    <s v="Drama"/>
    <s v="War"/>
    <m/>
    <m/>
    <m/>
    <m/>
    <m/>
    <m/>
    <s v="Hart's War "/>
    <s v="English"/>
    <s v="USA"/>
    <n v="60000000"/>
    <x v="46"/>
  </r>
  <r>
    <x v="682"/>
    <n v="125"/>
    <n v="15561627"/>
    <s v="Drama"/>
    <m/>
    <m/>
    <m/>
    <m/>
    <m/>
    <m/>
    <m/>
    <s v="Life as a House "/>
    <s v="English"/>
    <s v="USA"/>
    <n v="18000000"/>
    <x v="20"/>
  </r>
  <r>
    <x v="2203"/>
    <n v="125"/>
    <n v="1110286"/>
    <s v="Drama"/>
    <s v="Romance"/>
    <m/>
    <m/>
    <m/>
    <m/>
    <m/>
    <m/>
    <s v="Mother and Child "/>
    <s v="English"/>
    <s v="USA"/>
    <n v="4825000"/>
    <x v="5"/>
  </r>
  <r>
    <x v="1857"/>
    <n v="125"/>
    <n v="77324422"/>
    <s v="Drama"/>
    <m/>
    <m/>
    <m/>
    <m/>
    <m/>
    <m/>
    <m/>
    <s v="Philadelphia "/>
    <s v="English"/>
    <s v="USA"/>
    <n v="26000000"/>
    <x v="28"/>
  </r>
  <r>
    <x v="741"/>
    <n v="125"/>
    <n v="1027749"/>
    <s v="Drama"/>
    <s v="War"/>
    <m/>
    <m/>
    <m/>
    <m/>
    <m/>
    <m/>
    <s v="The Children of Huang Shi "/>
    <s v="English"/>
    <s v="Australia"/>
    <n v="40000000"/>
    <x v="23"/>
  </r>
  <r>
    <x v="2144"/>
    <n v="125"/>
    <n v="8047690"/>
    <s v="Drama"/>
    <s v="Romance"/>
    <m/>
    <m/>
    <m/>
    <m/>
    <m/>
    <m/>
    <s v="The Painted Veil "/>
    <s v="Mandarin"/>
    <s v="China"/>
    <n v="19400000"/>
    <x v="20"/>
  </r>
  <r>
    <x v="2244"/>
    <n v="125"/>
    <n v="29200000"/>
    <s v="Drama"/>
    <s v="Music"/>
    <s v="Romance"/>
    <m/>
    <m/>
    <m/>
    <m/>
    <m/>
    <s v="The Rose "/>
    <s v="English"/>
    <s v="USA"/>
    <n v="8500000"/>
    <x v="24"/>
  </r>
  <r>
    <x v="1243"/>
    <n v="125"/>
    <n v="65012000"/>
    <s v="Drama"/>
    <s v="Horror"/>
    <s v="Romance"/>
    <s v="Thriller"/>
    <m/>
    <m/>
    <m/>
    <m/>
    <s v="Wolf "/>
    <s v="English"/>
    <s v="USA"/>
    <n v="70000000"/>
    <x v="3"/>
  </r>
  <r>
    <x v="1095"/>
    <n v="126"/>
    <n v="138339411"/>
    <s v="Drama"/>
    <m/>
    <m/>
    <m/>
    <m/>
    <m/>
    <m/>
    <m/>
    <s v="Good Will Hunting "/>
    <s v="English"/>
    <s v="USA"/>
    <n v="10000000"/>
    <x v="0"/>
  </r>
  <r>
    <x v="1081"/>
    <n v="126"/>
    <n v="25556065"/>
    <s v="Drama"/>
    <s v="Romance"/>
    <s v="Sci-Fi"/>
    <m/>
    <m/>
    <m/>
    <m/>
    <m/>
    <s v="Her "/>
    <s v="English"/>
    <s v="USA"/>
    <n v="23000000"/>
    <x v="58"/>
  </r>
  <r>
    <x v="2044"/>
    <n v="126"/>
    <n v="13005485"/>
    <s v="Drama"/>
    <m/>
    <m/>
    <m/>
    <m/>
    <m/>
    <m/>
    <m/>
    <s v="House of Sand and Fog "/>
    <s v="English"/>
    <s v="USA"/>
    <n v="15000000"/>
    <x v="16"/>
  </r>
  <r>
    <x v="588"/>
    <n v="126"/>
    <n v="34098563"/>
    <s v="Drama"/>
    <s v="Thriller"/>
    <m/>
    <m/>
    <m/>
    <m/>
    <m/>
    <m/>
    <s v="Instinct "/>
    <s v="English"/>
    <s v="USA"/>
    <n v="55000000"/>
    <x v="26"/>
  </r>
  <r>
    <x v="1338"/>
    <n v="126"/>
    <n v="18324242"/>
    <s v="Drama"/>
    <m/>
    <m/>
    <m/>
    <m/>
    <m/>
    <m/>
    <m/>
    <s v="North Country "/>
    <s v="English"/>
    <s v="USA"/>
    <n v="35000000"/>
    <x v="9"/>
  </r>
  <r>
    <x v="874"/>
    <n v="126"/>
    <n v="53680848"/>
    <s v="Drama"/>
    <s v="Romance"/>
    <m/>
    <m/>
    <m/>
    <m/>
    <m/>
    <m/>
    <s v="P.S. I Love You "/>
    <s v="English"/>
    <s v="USA"/>
    <n v="30000000"/>
    <x v="23"/>
  </r>
  <r>
    <x v="767"/>
    <n v="133"/>
    <m/>
    <s v="Thriller"/>
    <s v="War"/>
    <m/>
    <m/>
    <m/>
    <m/>
    <m/>
    <m/>
    <s v="The Train "/>
    <s v="English"/>
    <s v="France"/>
    <n v="6700000"/>
    <x v="13"/>
  </r>
  <r>
    <x v="631"/>
    <n v="126"/>
    <n v="17804273"/>
    <s v="Drama"/>
    <s v="Thriller"/>
    <m/>
    <m/>
    <m/>
    <m/>
    <m/>
    <m/>
    <s v="The Contender "/>
    <s v="English"/>
    <s v="USA"/>
    <n v="20000000"/>
    <x v="14"/>
  </r>
  <r>
    <x v="1969"/>
    <n v="126"/>
    <n v="30695227"/>
    <s v="Drama"/>
    <s v="Fantasy"/>
    <s v="Sport"/>
    <m/>
    <m/>
    <m/>
    <m/>
    <m/>
    <s v="The Legend of Bagger Vance "/>
    <s v="English"/>
    <s v="USA"/>
    <n v="60000000"/>
    <x v="6"/>
  </r>
  <r>
    <x v="2245"/>
    <n v="134"/>
    <n v="7501404"/>
    <s v="Comedy"/>
    <s v="Drama"/>
    <m/>
    <m/>
    <m/>
    <m/>
    <m/>
    <m/>
    <s v="Barney's Version "/>
    <s v="English"/>
    <s v="Canada"/>
    <m/>
    <x v="9"/>
  </r>
  <r>
    <x v="1941"/>
    <n v="127"/>
    <n v="225377"/>
    <s v="Drama"/>
    <s v="Romance"/>
    <m/>
    <m/>
    <m/>
    <m/>
    <m/>
    <m/>
    <s v="Amour "/>
    <s v="French"/>
    <s v="France"/>
    <n v="8900000"/>
    <x v="13"/>
  </r>
  <r>
    <x v="853"/>
    <n v="127"/>
    <n v="217631306"/>
    <s v="Drama"/>
    <s v="Fantasy"/>
    <s v="Romance"/>
    <s v="Thriller"/>
    <m/>
    <m/>
    <m/>
    <m/>
    <s v="Ghost "/>
    <s v="English"/>
    <s v="USA"/>
    <n v="22000000"/>
    <x v="14"/>
  </r>
  <r>
    <x v="1347"/>
    <n v="127"/>
    <n v="301305"/>
    <s v="Drama"/>
    <s v="Romance"/>
    <s v="War"/>
    <m/>
    <m/>
    <m/>
    <m/>
    <m/>
    <s v="In the Land of Blood and Honey "/>
    <s v="Bosnian"/>
    <s v="USA"/>
    <n v="13000000"/>
    <x v="37"/>
  </r>
  <r>
    <x v="1186"/>
    <n v="127"/>
    <n v="57386369"/>
    <s v="Drama"/>
    <s v="Musical"/>
    <s v="Romance"/>
    <m/>
    <m/>
    <m/>
    <m/>
    <m/>
    <s v="Moulin Rouge! "/>
    <s v="English"/>
    <s v="USA"/>
    <n v="52500000"/>
    <x v="16"/>
  </r>
  <r>
    <x v="2246"/>
    <n v="134"/>
    <m/>
    <s v="Drama"/>
    <s v="Thriller"/>
    <m/>
    <m/>
    <m/>
    <m/>
    <m/>
    <m/>
    <s v="Fugly "/>
    <s v="Hindi"/>
    <s v="India"/>
    <m/>
    <x v="33"/>
  </r>
  <r>
    <x v="1949"/>
    <n v="127"/>
    <n v="23209440"/>
    <s v="Drama"/>
    <m/>
    <m/>
    <m/>
    <m/>
    <m/>
    <m/>
    <m/>
    <s v="One True Thing "/>
    <s v="English"/>
    <s v="USA"/>
    <n v="30000000"/>
    <x v="14"/>
  </r>
  <r>
    <x v="1251"/>
    <n v="127"/>
    <n v="14378353"/>
    <s v="Drama"/>
    <s v="Mystery"/>
    <s v="Romance"/>
    <s v="Thriller"/>
    <m/>
    <m/>
    <m/>
    <m/>
    <s v="Snow Falling on Cedars "/>
    <s v="English"/>
    <s v="USA"/>
    <n v="36000000"/>
    <x v="4"/>
  </r>
  <r>
    <x v="388"/>
    <n v="134"/>
    <m/>
    <s v="Biography"/>
    <s v="Crime"/>
    <s v="Drama"/>
    <s v="History"/>
    <m/>
    <m/>
    <m/>
    <m/>
    <s v="In Cold Blood "/>
    <s v="English"/>
    <s v="USA"/>
    <n v="3500000"/>
    <x v="58"/>
  </r>
  <r>
    <x v="1329"/>
    <n v="127"/>
    <n v="75597042"/>
    <s v="Drama"/>
    <s v="Family"/>
    <s v="Sport"/>
    <m/>
    <m/>
    <m/>
    <m/>
    <m/>
    <s v="The Rookie "/>
    <s v="English"/>
    <s v="USA"/>
    <n v="20000000"/>
    <x v="14"/>
  </r>
  <r>
    <x v="2247"/>
    <n v="127"/>
    <n v="24104113"/>
    <s v="Drama"/>
    <s v="Mystery"/>
    <s v="Thriller"/>
    <m/>
    <m/>
    <m/>
    <m/>
    <m/>
    <s v="Tinker Tailor Soldier Spy "/>
    <s v="English"/>
    <s v="France"/>
    <n v="20000000"/>
    <x v="23"/>
  </r>
  <r>
    <x v="2212"/>
    <n v="128"/>
    <n v="7221458"/>
    <s v="Drama"/>
    <s v="Thriller"/>
    <m/>
    <m/>
    <m/>
    <m/>
    <m/>
    <m/>
    <s v="All the King's Men "/>
    <s v="English"/>
    <s v="Germany"/>
    <n v="55000000"/>
    <x v="3"/>
  </r>
  <r>
    <x v="682"/>
    <n v="128"/>
    <n v="22326247"/>
    <s v="Drama"/>
    <s v="Romance"/>
    <m/>
    <m/>
    <m/>
    <m/>
    <m/>
    <m/>
    <s v="At First Sight "/>
    <s v="English"/>
    <s v="USA"/>
    <n v="60000000"/>
    <x v="19"/>
  </r>
  <r>
    <x v="1133"/>
    <n v="128"/>
    <n v="83000000"/>
    <s v="Drama"/>
    <s v="Thriller"/>
    <m/>
    <m/>
    <m/>
    <m/>
    <m/>
    <m/>
    <s v="Disclosure "/>
    <s v="English"/>
    <s v="USA"/>
    <n v="55000000"/>
    <x v="25"/>
  </r>
  <r>
    <x v="2096"/>
    <n v="128"/>
    <n v="50815288"/>
    <s v="Drama"/>
    <s v="Thriller"/>
    <m/>
    <m/>
    <m/>
    <m/>
    <m/>
    <m/>
    <s v="Syriana "/>
    <s v="English"/>
    <s v="USA"/>
    <n v="50000000"/>
    <x v="14"/>
  </r>
  <r>
    <x v="438"/>
    <n v="134"/>
    <n v="19097994"/>
    <s v="Biography"/>
    <s v="Drama"/>
    <s v="Sport"/>
    <m/>
    <m/>
    <m/>
    <m/>
    <m/>
    <s v="Race "/>
    <s v="English"/>
    <s v="Canada"/>
    <m/>
    <x v="23"/>
  </r>
  <r>
    <x v="393"/>
    <n v="128"/>
    <n v="15797907"/>
    <s v="Drama"/>
    <m/>
    <m/>
    <m/>
    <m/>
    <m/>
    <m/>
    <m/>
    <s v="The Kite Runner "/>
    <s v="Dari"/>
    <s v="USA"/>
    <n v="20000000"/>
    <x v="16"/>
  </r>
  <r>
    <x v="293"/>
    <n v="128"/>
    <n v="37432299"/>
    <s v="Drama"/>
    <s v="Romance"/>
    <m/>
    <m/>
    <m/>
    <m/>
    <m/>
    <m/>
    <s v="The Longest Ride "/>
    <s v="English"/>
    <s v="USA"/>
    <n v="34000000"/>
    <x v="23"/>
  </r>
  <r>
    <x v="772"/>
    <n v="129"/>
    <n v="261481"/>
    <s v="Drama"/>
    <s v="Romance"/>
    <s v="Sci-Fi"/>
    <m/>
    <m/>
    <m/>
    <m/>
    <m/>
    <s v="2046 "/>
    <s v="Cantonese"/>
    <s v="Hong Kong"/>
    <n v="12000000"/>
    <x v="20"/>
  </r>
  <r>
    <x v="1998"/>
    <n v="129"/>
    <n v="34522221"/>
    <s v="Drama"/>
    <m/>
    <m/>
    <m/>
    <m/>
    <m/>
    <m/>
    <m/>
    <s v="Courageous "/>
    <s v="English"/>
    <s v="USA"/>
    <n v="2000000"/>
    <x v="14"/>
  </r>
  <r>
    <x v="1143"/>
    <n v="129"/>
    <n v="166147885"/>
    <s v="Drama"/>
    <s v="Romance"/>
    <m/>
    <m/>
    <m/>
    <m/>
    <m/>
    <m/>
    <s v="Fifty Shades of Grey "/>
    <s v="English"/>
    <s v="USA"/>
    <n v="40000000"/>
    <x v="38"/>
  </r>
  <r>
    <x v="592"/>
    <n v="129"/>
    <n v="32741596"/>
    <s v="Drama"/>
    <s v="Fantasy"/>
    <m/>
    <m/>
    <m/>
    <m/>
    <m/>
    <m/>
    <s v="Hereafter "/>
    <s v="English"/>
    <s v="USA"/>
    <n v="50000000"/>
    <x v="26"/>
  </r>
  <r>
    <x v="2248"/>
    <n v="134"/>
    <m/>
    <s v="Drama"/>
    <s v="Sport"/>
    <m/>
    <m/>
    <m/>
    <m/>
    <m/>
    <m/>
    <s v="The Hustler "/>
    <s v="English"/>
    <s v="USA"/>
    <n v="2000000"/>
    <x v="58"/>
  </r>
  <r>
    <x v="904"/>
    <n v="129"/>
    <n v="16153600"/>
    <s v="Drama"/>
    <s v="Music"/>
    <s v="Romance"/>
    <m/>
    <m/>
    <m/>
    <m/>
    <m/>
    <s v="Mo' Better Blues "/>
    <s v="English"/>
    <s v="USA"/>
    <n v="10000000"/>
    <x v="26"/>
  </r>
  <r>
    <x v="746"/>
    <n v="129"/>
    <n v="186354"/>
    <s v="Drama"/>
    <m/>
    <m/>
    <m/>
    <m/>
    <m/>
    <m/>
    <m/>
    <s v="Stonewall "/>
    <s v="English"/>
    <s v="USA"/>
    <n v="13500000"/>
    <x v="40"/>
  </r>
  <r>
    <x v="1976"/>
    <n v="129"/>
    <n v="33565375"/>
    <s v="Drama"/>
    <s v="Mystery"/>
    <s v="Romance"/>
    <s v="Thriller"/>
    <m/>
    <m/>
    <m/>
    <m/>
    <s v="The Constant Gardener "/>
    <s v="English"/>
    <s v="UK"/>
    <n v="15000000"/>
    <x v="20"/>
  </r>
  <r>
    <x v="889"/>
    <n v="129"/>
    <n v="48265581"/>
    <s v="Drama"/>
    <s v="Mystery"/>
    <s v="Thriller"/>
    <m/>
    <m/>
    <m/>
    <m/>
    <m/>
    <s v="The Game "/>
    <s v="English"/>
    <s v="USA"/>
    <n v="50000000"/>
    <x v="2"/>
  </r>
  <r>
    <x v="2249"/>
    <n v="134"/>
    <m/>
    <s v="Action"/>
    <s v="Drama"/>
    <s v="History"/>
    <s v="War"/>
    <m/>
    <m/>
    <m/>
    <m/>
    <s v="Waterloo "/>
    <s v="English"/>
    <s v="Italy"/>
    <n v="25000000"/>
    <x v="9"/>
  </r>
  <r>
    <x v="1857"/>
    <n v="129"/>
    <n v="65948711"/>
    <s v="Drama"/>
    <s v="Mystery"/>
    <s v="Sci-Fi"/>
    <s v="Thriller"/>
    <m/>
    <m/>
    <m/>
    <m/>
    <s v="The Manchurian Candidate "/>
    <s v="English"/>
    <s v="USA"/>
    <n v="80000000"/>
    <x v="10"/>
  </r>
  <r>
    <x v="1641"/>
    <n v="129"/>
    <n v="20167424"/>
    <s v="Drama"/>
    <s v="Mystery"/>
    <s v="Thriller"/>
    <m/>
    <m/>
    <m/>
    <m/>
    <m/>
    <s v="The Secret in Their Eyes "/>
    <s v="Spanish"/>
    <s v="Argentina"/>
    <n v="2000000"/>
    <x v="7"/>
  </r>
  <r>
    <x v="952"/>
    <n v="129"/>
    <n v="54000000"/>
    <s v="Drama"/>
    <m/>
    <m/>
    <m/>
    <m/>
    <m/>
    <m/>
    <m/>
    <s v="The Verdict "/>
    <s v="English"/>
    <s v="USA"/>
    <n v="16000000"/>
    <x v="2"/>
  </r>
  <r>
    <x v="912"/>
    <n v="129"/>
    <n v="70236496"/>
    <s v="Drama"/>
    <s v="History"/>
    <s v="Thriller"/>
    <m/>
    <m/>
    <m/>
    <m/>
    <m/>
    <s v="World Trade Center "/>
    <s v="English"/>
    <s v="USA"/>
    <n v="63000000"/>
    <x v="25"/>
  </r>
  <r>
    <x v="746"/>
    <n v="130"/>
    <n v="4463292"/>
    <s v="Drama"/>
    <s v="History"/>
    <s v="Thriller"/>
    <m/>
    <m/>
    <m/>
    <m/>
    <m/>
    <s v="Anonymous "/>
    <s v="English"/>
    <s v="UK"/>
    <n v="30000000"/>
    <x v="24"/>
  </r>
  <r>
    <x v="1141"/>
    <n v="130"/>
    <n v="103338338"/>
    <s v="Drama"/>
    <s v="Music"/>
    <s v="Musical"/>
    <m/>
    <m/>
    <m/>
    <m/>
    <m/>
    <s v="Dreamgirls "/>
    <s v="English"/>
    <s v="USA"/>
    <n v="70000000"/>
    <x v="26"/>
  </r>
  <r>
    <x v="990"/>
    <n v="130"/>
    <n v="13052741"/>
    <s v="Drama"/>
    <s v="History"/>
    <m/>
    <m/>
    <m/>
    <m/>
    <m/>
    <m/>
    <s v="Ghosts of Mississippi "/>
    <s v="English"/>
    <s v="USA"/>
    <n v="36000000"/>
    <x v="6"/>
  </r>
  <r>
    <x v="1978"/>
    <n v="130"/>
    <n v="3029870"/>
    <s v="Drama"/>
    <s v="Sci-Fi"/>
    <m/>
    <m/>
    <m/>
    <m/>
    <m/>
    <m/>
    <s v="Melancholia "/>
    <s v="English"/>
    <s v="Denmark"/>
    <n v="7400000"/>
    <x v="23"/>
  </r>
  <r>
    <x v="771"/>
    <n v="130"/>
    <n v="21589307"/>
    <s v="Drama"/>
    <m/>
    <m/>
    <m/>
    <m/>
    <m/>
    <m/>
    <m/>
    <s v="Mud "/>
    <s v="English"/>
    <s v="USA"/>
    <n v="10000000"/>
    <x v="18"/>
  </r>
  <r>
    <x v="820"/>
    <n v="130"/>
    <n v="53082743"/>
    <s v="Drama"/>
    <s v="Mystery"/>
    <s v="Sci-Fi"/>
    <s v="Thriller"/>
    <m/>
    <m/>
    <m/>
    <m/>
    <s v="The Prestige "/>
    <s v="English"/>
    <s v="USA"/>
    <n v="40000000"/>
    <x v="17"/>
  </r>
  <r>
    <x v="2250"/>
    <n v="130"/>
    <n v="9473382"/>
    <s v="Drama"/>
    <s v="Music"/>
    <s v="Mystery"/>
    <s v="Romance"/>
    <m/>
    <m/>
    <m/>
    <m/>
    <s v="The Red Violin "/>
    <s v="French"/>
    <s v="Canada"/>
    <n v="10000000"/>
    <x v="28"/>
  </r>
  <r>
    <x v="684"/>
    <n v="130"/>
    <n v="155370362"/>
    <s v="Drama"/>
    <s v="Fantasy"/>
    <s v="Horror"/>
    <s v="Mystery"/>
    <s v="Thriller"/>
    <m/>
    <m/>
    <m/>
    <s v="What Lies Beneath "/>
    <s v="English"/>
    <s v="USA"/>
    <n v="100000000"/>
    <x v="10"/>
  </r>
  <r>
    <x v="1869"/>
    <n v="131"/>
    <n v="25528495"/>
    <s v="Drama"/>
    <s v="Music"/>
    <s v="Romance"/>
    <s v="War"/>
    <m/>
    <m/>
    <m/>
    <m/>
    <s v="Captain Corelli's Mandolin "/>
    <s v="English"/>
    <s v="UK"/>
    <n v="57000000"/>
    <x v="19"/>
  </r>
  <r>
    <x v="1878"/>
    <n v="135"/>
    <n v="7994115"/>
    <s v="Comedy"/>
    <s v="Drama"/>
    <s v="Music"/>
    <m/>
    <m/>
    <m/>
    <m/>
    <m/>
    <s v="Pirate Radio "/>
    <s v="English"/>
    <s v="UK"/>
    <m/>
    <x v="18"/>
  </r>
  <r>
    <x v="1130"/>
    <n v="131"/>
    <n v="51396781"/>
    <s v="Drama"/>
    <s v="History"/>
    <s v="War"/>
    <m/>
    <m/>
    <m/>
    <m/>
    <m/>
    <s v="Enemy at the Gates "/>
    <s v="English"/>
    <s v="USA"/>
    <n v="68000000"/>
    <x v="16"/>
  </r>
  <r>
    <x v="1763"/>
    <n v="131"/>
    <n v="41300105"/>
    <s v="Drama"/>
    <s v="Mystery"/>
    <m/>
    <m/>
    <m/>
    <m/>
    <m/>
    <m/>
    <s v="Gosford Park "/>
    <s v="English"/>
    <s v="UK"/>
    <n v="19800000"/>
    <x v="9"/>
  </r>
  <r>
    <x v="2251"/>
    <n v="135"/>
    <m/>
    <s v="Action"/>
    <s v="Biography"/>
    <s v="Drama"/>
    <s v="History"/>
    <m/>
    <m/>
    <m/>
    <m/>
    <s v="Queen of the Mountains "/>
    <s v="English"/>
    <s v="Kyrgyzstan"/>
    <n v="1400000"/>
    <x v="22"/>
  </r>
  <r>
    <x v="2124"/>
    <n v="131"/>
    <n v="52799004"/>
    <s v="Drama"/>
    <s v="Romance"/>
    <m/>
    <m/>
    <m/>
    <m/>
    <m/>
    <m/>
    <s v="Message in a Bottle "/>
    <s v="English"/>
    <s v="USA"/>
    <n v="55000000"/>
    <x v="12"/>
  </r>
  <r>
    <x v="2252"/>
    <n v="135"/>
    <m/>
    <s v="Action"/>
    <s v="Drama"/>
    <m/>
    <m/>
    <m/>
    <m/>
    <m/>
    <m/>
    <s v="Silmido "/>
    <s v="Korean"/>
    <s v="South Korea"/>
    <n v="8000000"/>
    <x v="5"/>
  </r>
  <r>
    <x v="670"/>
    <n v="131"/>
    <n v="20302961"/>
    <s v="Drama"/>
    <m/>
    <m/>
    <m/>
    <m/>
    <m/>
    <m/>
    <m/>
    <s v="Showgirls "/>
    <s v="English"/>
    <s v="France"/>
    <n v="45000000"/>
    <x v="56"/>
  </r>
  <r>
    <x v="2253"/>
    <n v="131"/>
    <n v="21483154"/>
    <s v="Drama"/>
    <s v="War"/>
    <m/>
    <m/>
    <m/>
    <m/>
    <m/>
    <m/>
    <s v="The Book Thief "/>
    <s v="English"/>
    <s v="USA"/>
    <n v="19000000"/>
    <x v="16"/>
  </r>
  <r>
    <x v="2254"/>
    <n v="131"/>
    <n v="15700000"/>
    <s v="Drama"/>
    <s v="History"/>
    <s v="Thriller"/>
    <s v="War"/>
    <m/>
    <m/>
    <m/>
    <m/>
    <s v="The Hurt Locker "/>
    <s v="English"/>
    <s v="USA"/>
    <n v="15000000"/>
    <x v="16"/>
  </r>
  <r>
    <x v="1044"/>
    <n v="131"/>
    <n v="3752725"/>
    <s v="Drama"/>
    <s v="Romance"/>
    <m/>
    <m/>
    <m/>
    <m/>
    <m/>
    <m/>
    <s v="The Merchant of Venice "/>
    <s v="English"/>
    <s v="USA"/>
    <n v="18000000"/>
    <x v="23"/>
  </r>
  <r>
    <x v="592"/>
    <n v="131"/>
    <n v="101157447"/>
    <s v="Drama"/>
    <s v="Western"/>
    <m/>
    <m/>
    <m/>
    <m/>
    <m/>
    <m/>
    <s v="Unforgiven "/>
    <s v="English"/>
    <s v="USA"/>
    <n v="14400000"/>
    <x v="0"/>
  </r>
  <r>
    <x v="201"/>
    <n v="131"/>
    <n v="43532294"/>
    <s v="Drama"/>
    <s v="Sport"/>
    <m/>
    <m/>
    <m/>
    <m/>
    <m/>
    <m/>
    <s v="We Are Marshall "/>
    <s v="English"/>
    <s v="USA"/>
    <n v="65000000"/>
    <x v="23"/>
  </r>
  <r>
    <x v="1846"/>
    <n v="135"/>
    <n v="1877179"/>
    <s v="Adventure"/>
    <s v="Drama"/>
    <s v="Romance"/>
    <s v="War"/>
    <m/>
    <m/>
    <m/>
    <m/>
    <s v="The Horseman on the Roof "/>
    <s v="French"/>
    <s v="France"/>
    <m/>
    <x v="23"/>
  </r>
  <r>
    <x v="2255"/>
    <n v="132"/>
    <n v="119922"/>
    <s v="Drama"/>
    <s v="History"/>
    <s v="War"/>
    <m/>
    <m/>
    <m/>
    <m/>
    <m/>
    <s v="City of Life and Death "/>
    <s v="Mandarin"/>
    <s v="China"/>
    <n v="12000000"/>
    <x v="28"/>
  </r>
  <r>
    <x v="1968"/>
    <n v="132"/>
    <n v="2899970"/>
    <s v="Drama"/>
    <m/>
    <m/>
    <m/>
    <m/>
    <m/>
    <m/>
    <m/>
    <s v="Cradle Will Rock "/>
    <s v="English"/>
    <s v="USA"/>
    <n v="32000000"/>
    <x v="24"/>
  </r>
  <r>
    <x v="1786"/>
    <n v="132"/>
    <n v="40270895"/>
    <s v="Drama"/>
    <m/>
    <m/>
    <m/>
    <m/>
    <m/>
    <m/>
    <m/>
    <s v="I Am Sam "/>
    <s v="English"/>
    <s v="USA"/>
    <n v="22000000"/>
    <x v="16"/>
  </r>
  <r>
    <x v="592"/>
    <n v="132"/>
    <n v="100422786"/>
    <s v="Drama"/>
    <s v="Sport"/>
    <m/>
    <m/>
    <m/>
    <m/>
    <m/>
    <m/>
    <s v="Million Dollar Baby "/>
    <s v="English"/>
    <s v="USA"/>
    <n v="30000000"/>
    <x v="11"/>
  </r>
  <r>
    <x v="475"/>
    <n v="135"/>
    <m/>
    <s v="Drama"/>
    <s v="Musical"/>
    <s v="Romance"/>
    <m/>
    <m/>
    <m/>
    <m/>
    <m/>
    <s v="The Magic Flute "/>
    <s v="English"/>
    <s v="France"/>
    <n v="27000000"/>
    <x v="10"/>
  </r>
  <r>
    <x v="1298"/>
    <n v="132"/>
    <n v="1309849"/>
    <s v="Drama"/>
    <s v="Romance"/>
    <m/>
    <m/>
    <m/>
    <m/>
    <m/>
    <m/>
    <s v="Nicholas Nickleby "/>
    <s v="English"/>
    <s v="UK"/>
    <n v="10000000"/>
    <x v="5"/>
  </r>
  <r>
    <x v="2213"/>
    <n v="132"/>
    <n v="1508689"/>
    <s v="Drama"/>
    <s v="Romance"/>
    <m/>
    <m/>
    <m/>
    <m/>
    <m/>
    <m/>
    <s v="Oscar and Lucinda "/>
    <s v="English"/>
    <s v="USA"/>
    <n v="16000000"/>
    <x v="6"/>
  </r>
  <r>
    <x v="1868"/>
    <n v="132"/>
    <n v="74787599"/>
    <s v="Drama"/>
    <s v="Romance"/>
    <m/>
    <m/>
    <m/>
    <m/>
    <m/>
    <m/>
    <s v="The Prince of Tides "/>
    <s v="English"/>
    <s v="USA"/>
    <n v="30000000"/>
    <x v="10"/>
  </r>
  <r>
    <x v="1868"/>
    <n v="132"/>
    <n v="30400000"/>
    <s v="Drama"/>
    <s v="Musical"/>
    <s v="Romance"/>
    <m/>
    <m/>
    <m/>
    <m/>
    <m/>
    <s v="Yentl "/>
    <s v="English"/>
    <s v="UK"/>
    <n v="12000000"/>
    <x v="10"/>
  </r>
  <r>
    <x v="477"/>
    <n v="133"/>
    <n v="6167817"/>
    <s v="Drama"/>
    <s v="Mystery"/>
    <s v="Romance"/>
    <s v="War"/>
    <m/>
    <m/>
    <m/>
    <m/>
    <s v="A Very Long Engagement "/>
    <s v="French"/>
    <s v="France"/>
    <n v="47000000"/>
    <x v="28"/>
  </r>
  <r>
    <x v="1313"/>
    <n v="133"/>
    <n v="24343673"/>
    <s v="Drama"/>
    <s v="Fantasy"/>
    <s v="Musical"/>
    <s v="Romance"/>
    <m/>
    <m/>
    <m/>
    <m/>
    <s v="Across the Universe "/>
    <s v="English"/>
    <s v="USA"/>
    <n v="45000000"/>
    <x v="18"/>
  </r>
  <r>
    <x v="1221"/>
    <n v="133"/>
    <n v="109712885"/>
    <s v="Drama"/>
    <s v="Sport"/>
    <m/>
    <m/>
    <m/>
    <m/>
    <m/>
    <m/>
    <s v="Creed "/>
    <s v="English"/>
    <s v="USA"/>
    <n v="35000000"/>
    <x v="28"/>
  </r>
  <r>
    <x v="1896"/>
    <n v="133"/>
    <n v="727883"/>
    <s v="Drama"/>
    <s v="Sci-Fi"/>
    <s v="Thriller"/>
    <m/>
    <m/>
    <m/>
    <m/>
    <m/>
    <s v="Donnie Darko "/>
    <s v="English"/>
    <s v="USA"/>
    <n v="4500000"/>
    <x v="11"/>
  </r>
  <r>
    <x v="702"/>
    <n v="133"/>
    <n v="66528842"/>
    <s v="Drama"/>
    <s v="Romance"/>
    <s v="War"/>
    <s v="Western"/>
    <m/>
    <m/>
    <m/>
    <m/>
    <s v="Legends of the Fall "/>
    <s v="English"/>
    <s v="USA"/>
    <n v="30000000"/>
    <x v="20"/>
  </r>
  <r>
    <x v="1299"/>
    <n v="133"/>
    <n v="112000000"/>
    <s v="Drama"/>
    <m/>
    <m/>
    <m/>
    <m/>
    <m/>
    <m/>
    <m/>
    <s v="One Flew Over the Cuckoo's Nest "/>
    <s v="English"/>
    <s v="USA"/>
    <n v="4400000"/>
    <x v="22"/>
  </r>
  <r>
    <x v="1133"/>
    <n v="133"/>
    <n v="172825435"/>
    <s v="Drama"/>
    <m/>
    <m/>
    <m/>
    <m/>
    <m/>
    <m/>
    <m/>
    <s v="Rain Man "/>
    <s v="English"/>
    <s v="USA"/>
    <n v="25000000"/>
    <x v="58"/>
  </r>
  <r>
    <x v="2256"/>
    <n v="136"/>
    <n v="240425"/>
    <s v="Biography"/>
    <s v="Drama"/>
    <s v="History"/>
    <m/>
    <m/>
    <m/>
    <m/>
    <m/>
    <s v="Gandhi, My Father "/>
    <s v="Hindi"/>
    <s v="India"/>
    <m/>
    <x v="18"/>
  </r>
  <r>
    <x v="1356"/>
    <n v="133"/>
    <n v="31054924"/>
    <s v="Drama"/>
    <s v="Mystery"/>
    <s v="Romance"/>
    <m/>
    <m/>
    <m/>
    <m/>
    <m/>
    <s v="Random Hearts "/>
    <s v="English"/>
    <s v="USA"/>
    <n v="64000000"/>
    <x v="52"/>
  </r>
  <r>
    <x v="2257"/>
    <n v="133"/>
    <n v="124868837"/>
    <s v="Drama"/>
    <s v="Romance"/>
    <m/>
    <m/>
    <m/>
    <m/>
    <m/>
    <m/>
    <s v="The Fault in Our Stars "/>
    <s v="English"/>
    <s v="USA"/>
    <n v="12000000"/>
    <x v="2"/>
  </r>
  <r>
    <x v="1159"/>
    <n v="136"/>
    <m/>
    <s v="Drama"/>
    <s v="Music"/>
    <s v="Musical"/>
    <s v="Romance"/>
    <m/>
    <m/>
    <m/>
    <m/>
    <s v="New York, New York "/>
    <s v="English"/>
    <s v="USA"/>
    <n v="14000000"/>
    <x v="6"/>
  </r>
  <r>
    <x v="744"/>
    <n v="134"/>
    <n v="83025853"/>
    <s v="Drama"/>
    <s v="Romance"/>
    <m/>
    <m/>
    <m/>
    <m/>
    <m/>
    <m/>
    <s v="Brokeback Mountain "/>
    <s v="English"/>
    <s v="USA"/>
    <n v="14000000"/>
    <x v="28"/>
  </r>
  <r>
    <x v="22"/>
    <n v="136"/>
    <m/>
    <s v="Comedy"/>
    <s v="Drama"/>
    <m/>
    <m/>
    <m/>
    <m/>
    <m/>
    <m/>
    <s v="Pocketful of Miracles "/>
    <s v="English"/>
    <s v="USA"/>
    <n v="2900000"/>
    <x v="9"/>
  </r>
  <r>
    <x v="2258"/>
    <n v="134"/>
    <n v="195888"/>
    <s v="Drama"/>
    <s v="Romance"/>
    <s v="War"/>
    <m/>
    <m/>
    <m/>
    <m/>
    <m/>
    <s v="Fateless "/>
    <s v="Hungarian"/>
    <s v="Hungary"/>
    <n v="2500000000"/>
    <x v="23"/>
  </r>
  <r>
    <x v="107"/>
    <n v="136"/>
    <m/>
    <s v="Drama"/>
    <s v="Horror"/>
    <m/>
    <m/>
    <m/>
    <m/>
    <m/>
    <m/>
    <s v="Rosemary's Baby "/>
    <s v="English"/>
    <s v="USA"/>
    <n v="2300000"/>
    <x v="58"/>
  </r>
  <r>
    <x v="911"/>
    <n v="134"/>
    <n v="48856"/>
    <s v="Drama"/>
    <m/>
    <m/>
    <m/>
    <m/>
    <m/>
    <m/>
    <m/>
    <s v="Madadayo "/>
    <s v="Japanese"/>
    <s v="Japan"/>
    <n v="11900000"/>
    <x v="20"/>
  </r>
  <r>
    <x v="1133"/>
    <n v="134"/>
    <n v="36976367"/>
    <s v="Drama"/>
    <s v="Mystery"/>
    <s v="Sci-Fi"/>
    <s v="Thriller"/>
    <m/>
    <m/>
    <m/>
    <m/>
    <s v="Sphere "/>
    <s v="English"/>
    <s v="USA"/>
    <n v="75000000"/>
    <x v="25"/>
  </r>
  <r>
    <x v="2259"/>
    <n v="134"/>
    <n v="20733485"/>
    <s v="Drama"/>
    <m/>
    <m/>
    <m/>
    <m/>
    <m/>
    <m/>
    <m/>
    <s v="The Apostle "/>
    <s v="English"/>
    <s v="USA"/>
    <n v="5000000"/>
    <x v="5"/>
  </r>
  <r>
    <x v="1349"/>
    <n v="134"/>
    <n v="22954968"/>
    <s v="Drama"/>
    <s v="Romance"/>
    <m/>
    <m/>
    <m/>
    <m/>
    <m/>
    <m/>
    <s v="The Remains of the Day "/>
    <s v="English"/>
    <s v="UK"/>
    <n v="11500000"/>
    <x v="13"/>
  </r>
  <r>
    <x v="525"/>
    <n v="135"/>
    <n v="128300000"/>
    <s v="Drama"/>
    <s v="Sci-Fi"/>
    <m/>
    <m/>
    <m/>
    <m/>
    <m/>
    <m/>
    <s v="Close Encounters of the Third Kind "/>
    <s v="English"/>
    <s v="USA"/>
    <n v="19400870"/>
    <x v="28"/>
  </r>
  <r>
    <x v="616"/>
    <n v="135"/>
    <n v="16929123"/>
    <s v="Drama"/>
    <s v="Romance"/>
    <m/>
    <m/>
    <m/>
    <m/>
    <m/>
    <m/>
    <s v="Crazy/Beautiful "/>
    <s v="English"/>
    <s v="USA"/>
    <n v="14000000"/>
    <x v="26"/>
  </r>
  <r>
    <x v="592"/>
    <n v="135"/>
    <n v="33574332"/>
    <s v="Drama"/>
    <s v="History"/>
    <s v="War"/>
    <m/>
    <m/>
    <m/>
    <m/>
    <m/>
    <s v="Flags of Our Fathers "/>
    <s v="English"/>
    <s v="USA"/>
    <n v="90000000"/>
    <x v="23"/>
  </r>
  <r>
    <x v="2260"/>
    <n v="135"/>
    <n v="638951"/>
    <s v="Drama"/>
    <m/>
    <m/>
    <m/>
    <m/>
    <m/>
    <m/>
    <m/>
    <s v="Journey from the Fall "/>
    <s v="Vietnamese"/>
    <s v="USA"/>
    <n v="1592000"/>
    <x v="18"/>
  </r>
  <r>
    <x v="1160"/>
    <n v="135"/>
    <n v="13269963"/>
    <s v="Drama"/>
    <s v="Mystery"/>
    <m/>
    <m/>
    <m/>
    <m/>
    <m/>
    <m/>
    <s v="Lone Star "/>
    <s v="English"/>
    <s v="USA"/>
    <n v="5000000"/>
    <x v="16"/>
  </r>
  <r>
    <x v="642"/>
    <n v="135"/>
    <n v="38372662"/>
    <s v="Drama"/>
    <s v="Romance"/>
    <m/>
    <m/>
    <m/>
    <m/>
    <m/>
    <m/>
    <s v="Pride &amp; Prejudice "/>
    <s v="English"/>
    <s v="France"/>
    <n v="28000000"/>
    <x v="2"/>
  </r>
  <r>
    <x v="496"/>
    <n v="135"/>
    <n v="29077547"/>
    <s v="Drama"/>
    <s v="Musical"/>
    <s v="Romance"/>
    <m/>
    <m/>
    <m/>
    <m/>
    <m/>
    <s v="Rent "/>
    <s v="English"/>
    <s v="USA"/>
    <n v="40000000"/>
    <x v="14"/>
  </r>
  <r>
    <x v="592"/>
    <n v="135"/>
    <n v="70960517"/>
    <s v="Drama"/>
    <s v="Romance"/>
    <m/>
    <m/>
    <m/>
    <m/>
    <m/>
    <m/>
    <s v="The Bridges of Madison County "/>
    <s v="English"/>
    <s v="USA"/>
    <n v="35000000"/>
    <x v="20"/>
  </r>
  <r>
    <x v="2261"/>
    <n v="135"/>
    <n v="3041803"/>
    <s v="Drama"/>
    <s v="Romance"/>
    <m/>
    <m/>
    <m/>
    <m/>
    <m/>
    <m/>
    <s v="The House of Mirth "/>
    <s v="English"/>
    <s v="UK"/>
    <n v="10000000"/>
    <x v="23"/>
  </r>
  <r>
    <x v="905"/>
    <n v="135"/>
    <n v="43982842"/>
    <s v="Drama"/>
    <s v="Fantasy"/>
    <s v="Thriller"/>
    <m/>
    <m/>
    <m/>
    <m/>
    <m/>
    <s v="The Lovely Bones "/>
    <s v="English"/>
    <s v="USA"/>
    <n v="65000000"/>
    <x v="6"/>
  </r>
  <r>
    <x v="2262"/>
    <n v="135"/>
    <n v="36000000"/>
    <s v="Drama"/>
    <s v="History"/>
    <m/>
    <m/>
    <m/>
    <m/>
    <m/>
    <m/>
    <s v="The Robe "/>
    <s v="English"/>
    <s v="USA"/>
    <n v="5000000"/>
    <x v="4"/>
  </r>
  <r>
    <x v="1245"/>
    <n v="135"/>
    <n v="10400000"/>
    <s v="Drama"/>
    <s v="Romance"/>
    <m/>
    <m/>
    <m/>
    <m/>
    <m/>
    <m/>
    <s v="The Scarlet Letter "/>
    <s v="English"/>
    <s v="USA"/>
    <n v="50000000"/>
    <x v="52"/>
  </r>
  <r>
    <x v="1349"/>
    <n v="135"/>
    <n v="1666262"/>
    <s v="Drama"/>
    <s v="History"/>
    <s v="Romance"/>
    <s v="War"/>
    <m/>
    <m/>
    <m/>
    <m/>
    <s v="The White Countess "/>
    <s v="English"/>
    <s v="UK"/>
    <n v="16000000"/>
    <x v="6"/>
  </r>
  <r>
    <x v="2197"/>
    <n v="136"/>
    <n v="67253092"/>
    <s v="Drama"/>
    <s v="Sport"/>
    <m/>
    <m/>
    <m/>
    <m/>
    <m/>
    <m/>
    <s v="Coach Carter "/>
    <s v="English"/>
    <s v="USA"/>
    <n v="30000000"/>
    <x v="5"/>
  </r>
  <r>
    <x v="852"/>
    <n v="136"/>
    <n v="33685268"/>
    <s v="Drama"/>
    <s v="Horror"/>
    <s v="Sci-Fi"/>
    <s v="Thriller"/>
    <m/>
    <m/>
    <m/>
    <m/>
    <s v="Dreamcatcher "/>
    <s v="English"/>
    <s v="USA"/>
    <n v="68000000"/>
    <x v="41"/>
  </r>
  <r>
    <x v="1095"/>
    <n v="136"/>
    <n v="51768623"/>
    <s v="Drama"/>
    <m/>
    <m/>
    <m/>
    <m/>
    <m/>
    <m/>
    <m/>
    <s v="Finding Forrester "/>
    <s v="English"/>
    <s v="USA"/>
    <n v="43000000"/>
    <x v="9"/>
  </r>
  <r>
    <x v="904"/>
    <n v="136"/>
    <n v="21554585"/>
    <s v="Drama"/>
    <s v="Sport"/>
    <m/>
    <m/>
    <m/>
    <m/>
    <m/>
    <m/>
    <s v="He Got Game "/>
    <s v="English"/>
    <s v="USA"/>
    <n v="25000000"/>
    <x v="24"/>
  </r>
  <r>
    <x v="744"/>
    <n v="136"/>
    <n v="42700000"/>
    <s v="Drama"/>
    <s v="Romance"/>
    <m/>
    <m/>
    <m/>
    <m/>
    <m/>
    <m/>
    <s v="Sense and Sensibility "/>
    <s v="English"/>
    <s v="USA"/>
    <n v="16500000"/>
    <x v="28"/>
  </r>
  <r>
    <x v="719"/>
    <n v="136"/>
    <n v="60984028"/>
    <s v="Drama"/>
    <s v="Mystery"/>
    <s v="Thriller"/>
    <m/>
    <m/>
    <m/>
    <m/>
    <m/>
    <s v="The Devil's Advocate "/>
    <s v="English"/>
    <s v="USA"/>
    <n v="57000000"/>
    <x v="20"/>
  </r>
  <r>
    <x v="912"/>
    <n v="136"/>
    <n v="52474616"/>
    <s v="Drama"/>
    <m/>
    <m/>
    <m/>
    <m/>
    <m/>
    <m/>
    <m/>
    <s v="Wall Street: Money Never Sleeps "/>
    <s v="English"/>
    <s v="USA"/>
    <n v="70000000"/>
    <x v="46"/>
  </r>
  <r>
    <x v="529"/>
    <n v="137"/>
    <n v="35168395"/>
    <s v="Drama"/>
    <s v="Romance"/>
    <s v="Sport"/>
    <m/>
    <m/>
    <m/>
    <m/>
    <m/>
    <s v="For Love of the Game "/>
    <s v="English"/>
    <s v="USA"/>
    <n v="50000000"/>
    <x v="26"/>
  </r>
  <r>
    <x v="1977"/>
    <n v="137"/>
    <n v="5459824"/>
    <s v="Drama"/>
    <s v="Romance"/>
    <m/>
    <m/>
    <m/>
    <m/>
    <m/>
    <m/>
    <s v="Little Children "/>
    <s v="English"/>
    <s v="USA"/>
    <n v="26000000"/>
    <x v="16"/>
  </r>
  <r>
    <x v="1329"/>
    <n v="137"/>
    <n v="22406362"/>
    <s v="Drama"/>
    <s v="History"/>
    <s v="War"/>
    <s v="Western"/>
    <m/>
    <m/>
    <m/>
    <m/>
    <s v="The Alamo "/>
    <s v="English"/>
    <s v="USA"/>
    <n v="107000000"/>
    <x v="25"/>
  </r>
  <r>
    <x v="449"/>
    <n v="137"/>
    <n v="11284657"/>
    <s v="Drama"/>
    <s v="Thriller"/>
    <m/>
    <m/>
    <m/>
    <m/>
    <m/>
    <m/>
    <s v="The Lives of Others "/>
    <s v="German"/>
    <s v="Germany"/>
    <n v="2000000"/>
    <x v="17"/>
  </r>
  <r>
    <x v="990"/>
    <n v="138"/>
    <n v="141340178"/>
    <s v="Drama"/>
    <s v="Thriller"/>
    <m/>
    <m/>
    <m/>
    <m/>
    <m/>
    <m/>
    <s v="A Few Good Men "/>
    <s v="English"/>
    <s v="USA"/>
    <n v="40000000"/>
    <x v="16"/>
  </r>
  <r>
    <x v="684"/>
    <n v="138"/>
    <n v="93749203"/>
    <s v="Drama"/>
    <s v="Thriller"/>
    <m/>
    <m/>
    <m/>
    <m/>
    <m/>
    <m/>
    <s v="Flight "/>
    <s v="English"/>
    <s v="USA"/>
    <n v="31000000"/>
    <x v="9"/>
  </r>
  <r>
    <x v="2254"/>
    <n v="138"/>
    <n v="35168677"/>
    <s v="Drama"/>
    <s v="History"/>
    <s v="Thriller"/>
    <s v="War"/>
    <m/>
    <m/>
    <m/>
    <m/>
    <s v="K-19: The Widowmaker "/>
    <s v="English"/>
    <s v="UK"/>
    <n v="100000000"/>
    <x v="6"/>
  </r>
  <r>
    <x v="755"/>
    <n v="139"/>
    <n v="6857096"/>
    <s v="Drama"/>
    <s v="Mystery"/>
    <s v="War"/>
    <m/>
    <m/>
    <m/>
    <m/>
    <m/>
    <s v="Incendies "/>
    <s v="French"/>
    <s v="Canada"/>
    <n v="6800000"/>
    <x v="7"/>
  </r>
  <r>
    <x v="706"/>
    <n v="139"/>
    <n v="4584886"/>
    <s v="Drama"/>
    <s v="Romance"/>
    <m/>
    <m/>
    <m/>
    <m/>
    <m/>
    <m/>
    <s v="Love in the Time of Cholera "/>
    <s v="English"/>
    <s v="USA"/>
    <n v="45000000"/>
    <x v="55"/>
  </r>
  <r>
    <x v="1978"/>
    <n v="139"/>
    <n v="74205"/>
    <s v="Drama"/>
    <m/>
    <m/>
    <m/>
    <m/>
    <m/>
    <m/>
    <m/>
    <s v="Manderlay "/>
    <s v="English"/>
    <s v="Denmark"/>
    <n v="14200000"/>
    <x v="18"/>
  </r>
  <r>
    <x v="906"/>
    <n v="139"/>
    <n v="58328680"/>
    <s v="Drama"/>
    <s v="Romance"/>
    <s v="Western"/>
    <m/>
    <m/>
    <m/>
    <m/>
    <m/>
    <s v="Open Range "/>
    <s v="English"/>
    <s v="USA"/>
    <n v="22000000"/>
    <x v="20"/>
  </r>
  <r>
    <x v="2263"/>
    <n v="138"/>
    <m/>
    <s v="Action"/>
    <s v="Adventure"/>
    <s v="Drama"/>
    <s v="Sci-Fi"/>
    <m/>
    <m/>
    <m/>
    <m/>
    <s v="Space Battleship Yamato "/>
    <s v="Japanese"/>
    <s v="Japan"/>
    <n v="12000000"/>
    <x v="12"/>
  </r>
  <r>
    <x v="2264"/>
    <n v="138"/>
    <m/>
    <s v="Comedy"/>
    <s v="Music"/>
    <m/>
    <m/>
    <m/>
    <m/>
    <m/>
    <m/>
    <s v="Steppin: The Movie "/>
    <s v="English"/>
    <s v="USA"/>
    <n v="1000000"/>
    <x v="66"/>
  </r>
  <r>
    <x v="666"/>
    <n v="139"/>
    <n v="70269171"/>
    <s v="Drama"/>
    <s v="Sport"/>
    <m/>
    <m/>
    <m/>
    <m/>
    <m/>
    <m/>
    <s v="Rocky Balboa "/>
    <s v="English"/>
    <s v="USA"/>
    <n v="24000000"/>
    <x v="5"/>
  </r>
  <r>
    <x v="1159"/>
    <n v="139"/>
    <n v="32000000"/>
    <s v="Drama"/>
    <s v="Romance"/>
    <m/>
    <m/>
    <m/>
    <m/>
    <m/>
    <m/>
    <s v="The Age of Innocence "/>
    <s v="English"/>
    <s v="USA"/>
    <n v="30000000"/>
    <x v="5"/>
  </r>
  <r>
    <x v="845"/>
    <n v="139"/>
    <n v="13303319"/>
    <s v="Drama"/>
    <s v="Fantasy"/>
    <m/>
    <m/>
    <m/>
    <m/>
    <m/>
    <m/>
    <s v="The Tree of Life "/>
    <s v="English"/>
    <s v="USA"/>
    <n v="32000000"/>
    <x v="6"/>
  </r>
  <r>
    <x v="1867"/>
    <n v="140"/>
    <n v="80574010"/>
    <s v="Drama"/>
    <s v="Romance"/>
    <m/>
    <m/>
    <m/>
    <m/>
    <m/>
    <m/>
    <s v="Eat Pray Love "/>
    <s v="English"/>
    <s v="USA"/>
    <n v="60000000"/>
    <x v="50"/>
  </r>
  <r>
    <x v="1349"/>
    <n v="140"/>
    <n v="3130592"/>
    <s v="Drama"/>
    <s v="Romance"/>
    <m/>
    <m/>
    <m/>
    <m/>
    <m/>
    <m/>
    <s v="Maurice "/>
    <s v="English"/>
    <s v="UK"/>
    <n v="2600000"/>
    <x v="2"/>
  </r>
  <r>
    <x v="873"/>
    <n v="140"/>
    <n v="120147445"/>
    <s v="Drama"/>
    <s v="History"/>
    <s v="Sport"/>
    <m/>
    <m/>
    <m/>
    <m/>
    <m/>
    <s v="Seabiscuit "/>
    <s v="English"/>
    <s v="USA"/>
    <n v="87000000"/>
    <x v="9"/>
  </r>
  <r>
    <x v="303"/>
    <n v="140"/>
    <n v="13651662"/>
    <s v="Drama"/>
    <s v="Sport"/>
    <m/>
    <m/>
    <m/>
    <m/>
    <m/>
    <m/>
    <s v="Warrior "/>
    <s v="English"/>
    <s v="USA"/>
    <n v="25000000"/>
    <x v="7"/>
  </r>
  <r>
    <x v="592"/>
    <n v="141"/>
    <n v="13753931"/>
    <s v="Drama"/>
    <s v="History"/>
    <s v="War"/>
    <m/>
    <m/>
    <m/>
    <m/>
    <m/>
    <s v="Letters from Iwo Jima "/>
    <s v="Japanese"/>
    <s v="USA"/>
    <n v="19000000"/>
    <x v="13"/>
  </r>
  <r>
    <x v="356"/>
    <n v="139"/>
    <m/>
    <s v="Action"/>
    <s v="Drama"/>
    <s v="History"/>
    <m/>
    <m/>
    <m/>
    <m/>
    <m/>
    <s v="Bodyguards and Assassins "/>
    <s v="Mandarin"/>
    <s v="China"/>
    <n v="23000000"/>
    <x v="24"/>
  </r>
  <r>
    <x v="1160"/>
    <n v="141"/>
    <n v="3064356"/>
    <s v="Drama"/>
    <s v="Romance"/>
    <m/>
    <m/>
    <m/>
    <m/>
    <m/>
    <m/>
    <s v="Sunshine State "/>
    <s v="English"/>
    <s v="USA"/>
    <n v="5600000"/>
    <x v="24"/>
  </r>
  <r>
    <x v="1843"/>
    <n v="141"/>
    <n v="16123851"/>
    <s v="Drama"/>
    <m/>
    <m/>
    <m/>
    <m/>
    <m/>
    <m/>
    <m/>
    <s v="Vanity Fair "/>
    <s v="English"/>
    <s v="USA"/>
    <n v="23000000"/>
    <x v="3"/>
  </r>
  <r>
    <x v="723"/>
    <n v="142"/>
    <n v="9929000"/>
    <s v="Drama"/>
    <s v="Sci-Fi"/>
    <m/>
    <m/>
    <m/>
    <m/>
    <m/>
    <m/>
    <s v="Brazil "/>
    <s v="English"/>
    <s v="UK"/>
    <n v="15000000"/>
    <x v="58"/>
  </r>
  <r>
    <x v="525"/>
    <n v="142"/>
    <n v="72306065"/>
    <s v="Drama"/>
    <s v="History"/>
    <s v="Thriller"/>
    <m/>
    <m/>
    <m/>
    <m/>
    <m/>
    <s v="Bridge of Spies "/>
    <s v="English"/>
    <s v="USA"/>
    <n v="40000000"/>
    <x v="16"/>
  </r>
  <r>
    <x v="1182"/>
    <n v="143"/>
    <n v="34300771"/>
    <s v="Drama"/>
    <m/>
    <m/>
    <m/>
    <m/>
    <m/>
    <m/>
    <m/>
    <s v="Babel "/>
    <s v="English"/>
    <s v="France"/>
    <n v="25000000"/>
    <x v="20"/>
  </r>
  <r>
    <x v="361"/>
    <n v="143"/>
    <n v="82528097"/>
    <s v="Drama"/>
    <s v="Music"/>
    <m/>
    <m/>
    <m/>
    <m/>
    <m/>
    <m/>
    <s v="Mr. Holland's Opus "/>
    <s v="English"/>
    <s v="USA"/>
    <n v="6500000"/>
    <x v="9"/>
  </r>
  <r>
    <x v="1186"/>
    <n v="143"/>
    <n v="144812796"/>
    <s v="Drama"/>
    <s v="Romance"/>
    <m/>
    <m/>
    <m/>
    <m/>
    <m/>
    <m/>
    <s v="The Great Gatsby "/>
    <s v="English"/>
    <s v="Australia"/>
    <n v="105000000"/>
    <x v="9"/>
  </r>
  <r>
    <x v="700"/>
    <n v="143"/>
    <n v="51225796"/>
    <s v="Drama"/>
    <s v="Musical"/>
    <s v="Romance"/>
    <s v="Thriller"/>
    <m/>
    <m/>
    <m/>
    <m/>
    <s v="The Phantom of the Opera "/>
    <s v="English"/>
    <s v="UK"/>
    <n v="70000000"/>
    <x v="18"/>
  </r>
  <r>
    <x v="2265"/>
    <n v="144"/>
    <n v="20400000"/>
    <s v="Drama"/>
    <s v="Romance"/>
    <s v="Western"/>
    <m/>
    <m/>
    <m/>
    <m/>
    <m/>
    <s v="Duel in the Sun "/>
    <s v="English"/>
    <s v="USA"/>
    <n v="8000000"/>
    <x v="24"/>
  </r>
  <r>
    <x v="2266"/>
    <n v="144"/>
    <n v="2483955"/>
    <s v="Drama"/>
    <s v="Romance"/>
    <m/>
    <m/>
    <m/>
    <m/>
    <m/>
    <m/>
    <s v="The Lost City "/>
    <s v="English"/>
    <s v="USA"/>
    <n v="9600000"/>
    <x v="6"/>
  </r>
  <r>
    <x v="1604"/>
    <n v="144"/>
    <n v="16377274"/>
    <s v="Drama"/>
    <m/>
    <m/>
    <m/>
    <m/>
    <m/>
    <m/>
    <m/>
    <s v="The Master "/>
    <s v="English"/>
    <s v="USA"/>
    <n v="32000000"/>
    <x v="23"/>
  </r>
  <r>
    <x v="1941"/>
    <n v="144"/>
    <n v="2222647"/>
    <s v="Drama"/>
    <s v="Mystery"/>
    <m/>
    <m/>
    <m/>
    <m/>
    <m/>
    <m/>
    <s v="The White Ribbon "/>
    <s v="German"/>
    <s v="Germany"/>
    <n v="12000000"/>
    <x v="2"/>
  </r>
  <r>
    <x v="1345"/>
    <n v="145"/>
    <n v="13038660"/>
    <s v="Drama"/>
    <m/>
    <m/>
    <m/>
    <m/>
    <m/>
    <m/>
    <m/>
    <s v="Angela's Ashes "/>
    <s v="English"/>
    <s v="USA"/>
    <n v="25000000"/>
    <x v="9"/>
  </r>
  <r>
    <x v="670"/>
    <n v="145"/>
    <n v="4398392"/>
    <s v="Drama"/>
    <s v="Thriller"/>
    <s v="War"/>
    <m/>
    <m/>
    <m/>
    <m/>
    <m/>
    <s v="Black Book "/>
    <s v="Dutch"/>
    <s v="Netherlands"/>
    <n v="21000000"/>
    <x v="2"/>
  </r>
  <r>
    <x v="176"/>
    <n v="139"/>
    <m/>
    <s v="Drama"/>
    <s v="History"/>
    <m/>
    <m/>
    <m/>
    <m/>
    <m/>
    <m/>
    <s v="The Egyptian "/>
    <s v="English"/>
    <s v="USA"/>
    <n v="5000000"/>
    <x v="10"/>
  </r>
  <r>
    <x v="2267"/>
    <n v="145"/>
    <n v="5669081"/>
    <s v="Drama"/>
    <s v="History"/>
    <s v="War"/>
    <m/>
    <m/>
    <m/>
    <m/>
    <m/>
    <s v="For Greater Glory: The True Story of Cristiada "/>
    <s v="Spanish"/>
    <s v="Mexico"/>
    <n v="10818775"/>
    <x v="10"/>
  </r>
  <r>
    <x v="865"/>
    <n v="145"/>
    <n v="57010853"/>
    <s v="Drama"/>
    <s v="Romance"/>
    <m/>
    <m/>
    <m/>
    <m/>
    <m/>
    <m/>
    <s v="Memoirs of a Geisha "/>
    <s v="English"/>
    <s v="USA"/>
    <n v="85000000"/>
    <x v="9"/>
  </r>
  <r>
    <x v="2268"/>
    <n v="145"/>
    <n v="26435"/>
    <s v="Drama"/>
    <s v="Sci-Fi"/>
    <m/>
    <m/>
    <m/>
    <m/>
    <m/>
    <m/>
    <s v="Metropolis "/>
    <s v="German"/>
    <s v="Germany"/>
    <n v="6000000"/>
    <x v="0"/>
  </r>
  <r>
    <x v="808"/>
    <n v="145"/>
    <n v="117235247"/>
    <s v="Drama"/>
    <s v="Sport"/>
    <m/>
    <m/>
    <m/>
    <m/>
    <m/>
    <m/>
    <s v="Rocky "/>
    <s v="English"/>
    <s v="USA"/>
    <n v="960000"/>
    <x v="11"/>
  </r>
  <r>
    <x v="540"/>
    <n v="145"/>
    <n v="34566746"/>
    <s v="Drama"/>
    <s v="History"/>
    <s v="Thriller"/>
    <m/>
    <m/>
    <m/>
    <m/>
    <m/>
    <s v="Thirteen Days "/>
    <s v="English"/>
    <s v="USA"/>
    <n v="80000000"/>
    <x v="9"/>
  </r>
  <r>
    <x v="10"/>
    <n v="146"/>
    <n v="9213"/>
    <s v="Drama"/>
    <s v="History"/>
    <s v="Romance"/>
    <s v="War"/>
    <m/>
    <m/>
    <m/>
    <m/>
    <s v="The Flowers of War "/>
    <s v="Mandarin"/>
    <s v="China"/>
    <n v="94000000"/>
    <x v="16"/>
  </r>
  <r>
    <x v="1348"/>
    <n v="146"/>
    <n v="169705587"/>
    <s v="Drama"/>
    <m/>
    <m/>
    <m/>
    <m/>
    <m/>
    <m/>
    <m/>
    <s v="The Help "/>
    <s v="English"/>
    <s v="USA"/>
    <n v="25000000"/>
    <x v="11"/>
  </r>
  <r>
    <x v="525"/>
    <n v="146"/>
    <n v="79883359"/>
    <s v="Drama"/>
    <s v="War"/>
    <m/>
    <m/>
    <m/>
    <m/>
    <m/>
    <m/>
    <s v="War Horse "/>
    <s v="English"/>
    <s v="USA"/>
    <n v="66000000"/>
    <x v="5"/>
  </r>
  <r>
    <x v="510"/>
    <n v="147"/>
    <n v="7219578"/>
    <s v="Drama"/>
    <s v="Mystery"/>
    <s v="Thriller"/>
    <m/>
    <m/>
    <m/>
    <m/>
    <m/>
    <s v="Mulholland Drive "/>
    <s v="English"/>
    <s v="France"/>
    <n v="15000000"/>
    <x v="58"/>
  </r>
  <r>
    <x v="1349"/>
    <n v="140"/>
    <n v="25967000"/>
    <s v="Drama"/>
    <s v="Romance"/>
    <m/>
    <m/>
    <m/>
    <m/>
    <m/>
    <m/>
    <s v="Howards End "/>
    <s v="English"/>
    <s v="UK"/>
    <m/>
    <x v="20"/>
  </r>
  <r>
    <x v="601"/>
    <n v="140"/>
    <m/>
    <s v="Drama"/>
    <s v="History"/>
    <s v="War"/>
    <m/>
    <m/>
    <m/>
    <m/>
    <m/>
    <s v="Inchon "/>
    <s v="English"/>
    <s v="South Korea"/>
    <n v="48000000"/>
    <x v="61"/>
  </r>
  <r>
    <x v="634"/>
    <n v="148"/>
    <n v="39251128"/>
    <s v="Drama"/>
    <s v="History"/>
    <s v="Romance"/>
    <m/>
    <m/>
    <m/>
    <m/>
    <m/>
    <s v="Anna and the King "/>
    <s v="English"/>
    <s v="USA"/>
    <n v="75000000"/>
    <x v="6"/>
  </r>
  <r>
    <x v="744"/>
    <n v="148"/>
    <n v="630779"/>
    <s v="Drama"/>
    <s v="Romance"/>
    <s v="War"/>
    <s v="Western"/>
    <m/>
    <m/>
    <m/>
    <m/>
    <s v="Ride with the Devil "/>
    <s v="English"/>
    <s v="USA"/>
    <n v="35000000"/>
    <x v="4"/>
  </r>
  <r>
    <x v="2269"/>
    <n v="148"/>
    <n v="24475416"/>
    <s v="Drama"/>
    <m/>
    <m/>
    <m/>
    <m/>
    <m/>
    <m/>
    <m/>
    <s v="Sling Blade "/>
    <s v="English"/>
    <s v="USA"/>
    <n v="890000"/>
    <x v="58"/>
  </r>
  <r>
    <x v="684"/>
    <n v="150"/>
    <n v="100853835"/>
    <s v="Drama"/>
    <s v="Mystery"/>
    <s v="Sci-Fi"/>
    <s v="Thriller"/>
    <m/>
    <m/>
    <m/>
    <m/>
    <s v="Contact "/>
    <s v="English"/>
    <s v="USA"/>
    <n v="90000000"/>
    <x v="18"/>
  </r>
  <r>
    <x v="475"/>
    <n v="150"/>
    <n v="4414535"/>
    <s v="Drama"/>
    <m/>
    <m/>
    <m/>
    <m/>
    <m/>
    <m/>
    <m/>
    <s v="Hamlet "/>
    <s v="English"/>
    <s v="UK"/>
    <n v="18000000"/>
    <x v="2"/>
  </r>
  <r>
    <x v="889"/>
    <n v="151"/>
    <n v="37023395"/>
    <s v="Drama"/>
    <m/>
    <m/>
    <m/>
    <m/>
    <m/>
    <m/>
    <m/>
    <s v="Fight Club "/>
    <s v="English"/>
    <s v="USA"/>
    <n v="63000000"/>
    <x v="8"/>
  </r>
  <r>
    <x v="790"/>
    <n v="152"/>
    <n v="108638745"/>
    <s v="Drama"/>
    <s v="History"/>
    <s v="War"/>
    <m/>
    <m/>
    <m/>
    <m/>
    <m/>
    <s v="Black Hawk Down "/>
    <s v="English"/>
    <s v="USA"/>
    <n v="92000000"/>
    <x v="28"/>
  </r>
  <r>
    <x v="2270"/>
    <n v="152"/>
    <n v="36000000"/>
    <s v="Drama"/>
    <s v="Family"/>
    <s v="Romance"/>
    <m/>
    <m/>
    <m/>
    <m/>
    <m/>
    <s v="The Greatest Show on Earth "/>
    <s v="English"/>
    <s v="USA"/>
    <n v="4000000"/>
    <x v="6"/>
  </r>
  <r>
    <x v="1981"/>
    <n v="152"/>
    <n v="27796042"/>
    <s v="Drama"/>
    <s v="Romance"/>
    <m/>
    <m/>
    <m/>
    <m/>
    <m/>
    <m/>
    <s v="The Majestic "/>
    <s v="English"/>
    <s v="USA"/>
    <n v="72000000"/>
    <x v="24"/>
  </r>
  <r>
    <x v="1599"/>
    <n v="153"/>
    <n v="16800000"/>
    <s v="Drama"/>
    <s v="Family"/>
    <s v="Musical"/>
    <m/>
    <m/>
    <m/>
    <m/>
    <m/>
    <s v="Oliver! "/>
    <s v="English"/>
    <s v="UK"/>
    <n v="10000000"/>
    <x v="20"/>
  </r>
  <r>
    <x v="525"/>
    <n v="154"/>
    <n v="94175854"/>
    <s v="Drama"/>
    <m/>
    <m/>
    <m/>
    <m/>
    <m/>
    <m/>
    <m/>
    <s v="The Color Purple "/>
    <s v="English"/>
    <s v="USA"/>
    <n v="15000000"/>
    <x v="2"/>
  </r>
  <r>
    <x v="1356"/>
    <n v="154"/>
    <n v="158348400"/>
    <s v="Drama"/>
    <s v="Mystery"/>
    <s v="Thriller"/>
    <m/>
    <m/>
    <m/>
    <m/>
    <m/>
    <s v="The Firm "/>
    <s v="English"/>
    <s v="USA"/>
    <n v="42000000"/>
    <x v="4"/>
  </r>
  <r>
    <x v="2271"/>
    <n v="141"/>
    <m/>
    <s v="Biography"/>
    <s v="Drama"/>
    <s v="Fantasy"/>
    <s v="History"/>
    <m/>
    <m/>
    <m/>
    <m/>
    <s v="Bathory: Countess of Blood "/>
    <s v="English"/>
    <s v="Slovakia"/>
    <m/>
    <x v="25"/>
  </r>
  <r>
    <x v="465"/>
    <n v="141"/>
    <m/>
    <s v="Adventure"/>
    <s v="Drama"/>
    <s v="History"/>
    <m/>
    <m/>
    <m/>
    <m/>
    <m/>
    <s v="Ben-Hur "/>
    <s v="English"/>
    <s v="USA"/>
    <m/>
    <x v="12"/>
  </r>
  <r>
    <x v="525"/>
    <n v="155"/>
    <n v="44175394"/>
    <s v="Drama"/>
    <s v="History"/>
    <m/>
    <m/>
    <m/>
    <m/>
    <m/>
    <m/>
    <s v="Amistad "/>
    <s v="English"/>
    <s v="USA"/>
    <n v="36000000"/>
    <x v="5"/>
  </r>
  <r>
    <x v="1604"/>
    <n v="155"/>
    <n v="26384919"/>
    <s v="Drama"/>
    <m/>
    <m/>
    <m/>
    <m/>
    <m/>
    <m/>
    <m/>
    <s v="Boogie Nights "/>
    <s v="English"/>
    <s v="USA"/>
    <n v="15000000"/>
    <x v="13"/>
  </r>
  <r>
    <x v="912"/>
    <n v="156"/>
    <n v="75530832"/>
    <s v="Drama"/>
    <s v="Sport"/>
    <m/>
    <m/>
    <m/>
    <m/>
    <m/>
    <m/>
    <s v="Any Given Sunday "/>
    <s v="English"/>
    <s v="USA"/>
    <n v="55000000"/>
    <x v="4"/>
  </r>
  <r>
    <x v="2272"/>
    <n v="141"/>
    <n v="352684"/>
    <s v="Action"/>
    <s v="Comedy"/>
    <m/>
    <m/>
    <m/>
    <m/>
    <m/>
    <m/>
    <s v="Khiladi 786 "/>
    <s v="Hindi"/>
    <s v="India"/>
    <m/>
    <x v="37"/>
  </r>
  <r>
    <x v="2254"/>
    <n v="157"/>
    <n v="95720716"/>
    <s v="Drama"/>
    <s v="History"/>
    <s v="Thriller"/>
    <m/>
    <m/>
    <m/>
    <m/>
    <m/>
    <s v="Zero Dark Thirty "/>
    <s v="English"/>
    <s v="USA"/>
    <n v="40000000"/>
    <x v="18"/>
  </r>
  <r>
    <x v="1240"/>
    <n v="158"/>
    <n v="148775460"/>
    <s v="Drama"/>
    <s v="Musical"/>
    <s v="Romance"/>
    <m/>
    <m/>
    <m/>
    <m/>
    <m/>
    <s v="Les Misérables "/>
    <s v="English"/>
    <s v="USA"/>
    <n v="61000000"/>
    <x v="16"/>
  </r>
  <r>
    <x v="1604"/>
    <n v="158"/>
    <n v="40218903"/>
    <s v="Drama"/>
    <m/>
    <m/>
    <m/>
    <m/>
    <m/>
    <m/>
    <m/>
    <s v="There Will Be Blood "/>
    <s v="English"/>
    <s v="USA"/>
    <n v="25000000"/>
    <x v="11"/>
  </r>
  <r>
    <x v="2273"/>
    <n v="141"/>
    <m/>
    <s v="Romance"/>
    <m/>
    <m/>
    <m/>
    <m/>
    <m/>
    <m/>
    <m/>
    <s v="Sardaar Ji "/>
    <s v="Panjabi"/>
    <s v="Canada"/>
    <n v="3000000"/>
    <x v="10"/>
  </r>
  <r>
    <x v="898"/>
    <n v="159"/>
    <n v="55637680"/>
    <s v="Drama"/>
    <s v="Mystery"/>
    <s v="Thriller"/>
    <m/>
    <m/>
    <m/>
    <m/>
    <m/>
    <s v="Eyes Wide Shut "/>
    <s v="English"/>
    <s v="UK"/>
    <n v="65000000"/>
    <x v="9"/>
  </r>
  <r>
    <x v="2265"/>
    <n v="141"/>
    <m/>
    <s v="Drama"/>
    <s v="History"/>
    <s v="Romance"/>
    <s v="War"/>
    <m/>
    <m/>
    <m/>
    <m/>
    <s v="Solomon and Sheba "/>
    <s v="English"/>
    <s v="USA"/>
    <n v="5000000"/>
    <x v="3"/>
  </r>
  <r>
    <x v="1188"/>
    <n v="161"/>
    <n v="336467"/>
    <s v="Drama"/>
    <s v="Fantasy"/>
    <m/>
    <m/>
    <m/>
    <m/>
    <m/>
    <m/>
    <s v="Enter the Void "/>
    <s v="English"/>
    <s v="France"/>
    <n v="13000000"/>
    <x v="9"/>
  </r>
  <r>
    <x v="1181"/>
    <n v="162"/>
    <n v="78651430"/>
    <s v="Drama"/>
    <s v="Romance"/>
    <s v="War"/>
    <m/>
    <m/>
    <m/>
    <m/>
    <m/>
    <s v="The English Patient "/>
    <s v="English"/>
    <s v="USA"/>
    <n v="27000000"/>
    <x v="18"/>
  </r>
  <r>
    <x v="525"/>
    <n v="163"/>
    <n v="47379090"/>
    <s v="Drama"/>
    <s v="History"/>
    <s v="Thriller"/>
    <m/>
    <m/>
    <m/>
    <m/>
    <m/>
    <s v="Munich "/>
    <s v="English"/>
    <s v="France"/>
    <n v="70000000"/>
    <x v="16"/>
  </r>
  <r>
    <x v="1159"/>
    <n v="164"/>
    <n v="8373585"/>
    <s v="Drama"/>
    <m/>
    <m/>
    <m/>
    <m/>
    <m/>
    <m/>
    <m/>
    <s v="The Last Temptation of Christ "/>
    <s v="English"/>
    <s v="USA"/>
    <n v="7000000"/>
    <x v="16"/>
  </r>
  <r>
    <x v="775"/>
    <n v="165"/>
    <n v="25359200"/>
    <s v="Drama"/>
    <m/>
    <m/>
    <m/>
    <m/>
    <m/>
    <m/>
    <m/>
    <s v="Boyhood "/>
    <s v="English"/>
    <s v="USA"/>
    <n v="4000000"/>
    <x v="58"/>
  </r>
  <r>
    <x v="643"/>
    <n v="165"/>
    <n v="162804648"/>
    <s v="Drama"/>
    <s v="Western"/>
    <m/>
    <m/>
    <m/>
    <m/>
    <m/>
    <m/>
    <s v="Django Unchained "/>
    <s v="English"/>
    <s v="USA"/>
    <n v="100000000"/>
    <x v="17"/>
  </r>
  <r>
    <x v="525"/>
    <n v="142"/>
    <m/>
    <s v="Action"/>
    <s v="Comedy"/>
    <s v="War"/>
    <m/>
    <m/>
    <m/>
    <m/>
    <m/>
    <s v="1941 "/>
    <s v="English"/>
    <s v="USA"/>
    <n v="35000000"/>
    <x v="19"/>
  </r>
  <r>
    <x v="889"/>
    <n v="166"/>
    <n v="127490802"/>
    <s v="Drama"/>
    <s v="Fantasy"/>
    <s v="Romance"/>
    <m/>
    <m/>
    <m/>
    <m/>
    <m/>
    <s v="The Curious Case of Benjamin Button "/>
    <s v="English"/>
    <s v="USA"/>
    <n v="150000000"/>
    <x v="2"/>
  </r>
  <r>
    <x v="2274"/>
    <n v="167"/>
    <n v="610991"/>
    <s v="Drama"/>
    <s v="Romance"/>
    <m/>
    <m/>
    <m/>
    <m/>
    <m/>
    <m/>
    <s v="Fiza "/>
    <s v="Hindi"/>
    <s v="India"/>
    <n v="1000000"/>
    <x v="3"/>
  </r>
  <r>
    <x v="2275"/>
    <n v="170"/>
    <n v="72000000"/>
    <s v="Drama"/>
    <s v="Family"/>
    <s v="Musical"/>
    <s v="Romance"/>
    <m/>
    <m/>
    <m/>
    <m/>
    <s v="My Fair Lady "/>
    <s v="English"/>
    <s v="USA"/>
    <n v="17000000"/>
    <x v="13"/>
  </r>
  <r>
    <x v="1969"/>
    <n v="170"/>
    <n v="75370763"/>
    <s v="Drama"/>
    <s v="Romance"/>
    <s v="Western"/>
    <m/>
    <m/>
    <m/>
    <m/>
    <m/>
    <s v="The Horse Whisperer "/>
    <s v="English"/>
    <s v="USA"/>
    <n v="60000000"/>
    <x v="26"/>
  </r>
  <r>
    <x v="1857"/>
    <n v="172"/>
    <n v="22843047"/>
    <s v="Drama"/>
    <s v="History"/>
    <s v="Horror"/>
    <m/>
    <m/>
    <m/>
    <m/>
    <m/>
    <s v="Beloved "/>
    <s v="English"/>
    <s v="USA"/>
    <n v="55000000"/>
    <x v="19"/>
  </r>
  <r>
    <x v="724"/>
    <n v="172"/>
    <n v="27098580"/>
    <s v="Drama"/>
    <s v="Sci-Fi"/>
    <m/>
    <m/>
    <m/>
    <m/>
    <m/>
    <m/>
    <s v="Cloud Atlas "/>
    <s v="English"/>
    <s v="Germany"/>
    <n v="102000000"/>
    <x v="20"/>
  </r>
  <r>
    <x v="2276"/>
    <n v="172"/>
    <n v="23650000"/>
    <s v="Drama"/>
    <s v="Romance"/>
    <s v="War"/>
    <m/>
    <m/>
    <m/>
    <m/>
    <m/>
    <s v="The Best Years of Our Lives "/>
    <s v="English"/>
    <s v="USA"/>
    <n v="2100000"/>
    <x v="11"/>
  </r>
  <r>
    <x v="2277"/>
    <n v="172"/>
    <n v="2835886"/>
    <s v="Drama"/>
    <m/>
    <m/>
    <m/>
    <m/>
    <m/>
    <m/>
    <m/>
    <s v="The Great Beauty "/>
    <s v="Italian"/>
    <s v="Italy"/>
    <n v="9200000"/>
    <x v="28"/>
  </r>
  <r>
    <x v="1286"/>
    <n v="175"/>
    <n v="50800000"/>
    <s v="Drama"/>
    <s v="History"/>
    <s v="War"/>
    <m/>
    <m/>
    <m/>
    <m/>
    <m/>
    <s v="A Bridge Too Far "/>
    <s v="English"/>
    <s v="USA"/>
    <n v="26000000"/>
    <x v="18"/>
  </r>
  <r>
    <x v="2278"/>
    <n v="176"/>
    <n v="3047539"/>
    <s v="Drama"/>
    <s v="Romance"/>
    <m/>
    <m/>
    <m/>
    <m/>
    <m/>
    <m/>
    <s v="Jab Tak Hai Jaan "/>
    <s v="Hindi"/>
    <s v="India"/>
    <n v="7217600"/>
    <x v="24"/>
  </r>
  <r>
    <x v="467"/>
    <n v="178"/>
    <n v="44606335"/>
    <s v="Drama"/>
    <s v="Fantasy"/>
    <s v="Romance"/>
    <m/>
    <m/>
    <m/>
    <m/>
    <m/>
    <s v="Meet Joe Black "/>
    <s v="English"/>
    <s v="USA"/>
    <n v="90000000"/>
    <x v="23"/>
  </r>
  <r>
    <x v="1353"/>
    <n v="181"/>
    <n v="50000000"/>
    <s v="Drama"/>
    <s v="Family"/>
    <s v="Musical"/>
    <s v="Romance"/>
    <m/>
    <m/>
    <m/>
    <m/>
    <s v="Fiddler on the Roof "/>
    <s v="English"/>
    <s v="USA"/>
    <n v="9000000"/>
    <x v="58"/>
  </r>
  <r>
    <x v="2193"/>
    <n v="186"/>
    <n v="46495"/>
    <s v="Drama"/>
    <m/>
    <m/>
    <m/>
    <m/>
    <m/>
    <m/>
    <m/>
    <s v="Margaret "/>
    <s v="English"/>
    <s v="USA"/>
    <n v="14000000"/>
    <x v="26"/>
  </r>
  <r>
    <x v="1604"/>
    <n v="188"/>
    <n v="22450975"/>
    <s v="Drama"/>
    <m/>
    <m/>
    <m/>
    <m/>
    <m/>
    <m/>
    <m/>
    <s v="Magnolia "/>
    <s v="English"/>
    <s v="USA"/>
    <n v="37000000"/>
    <x v="58"/>
  </r>
  <r>
    <x v="2278"/>
    <n v="192"/>
    <n v="2921738"/>
    <s v="Drama"/>
    <s v="Musical"/>
    <s v="Romance"/>
    <m/>
    <m/>
    <m/>
    <m/>
    <m/>
    <s v="Veer-Zaara "/>
    <s v="Hindi"/>
    <s v="India"/>
    <n v="7000000"/>
    <x v="13"/>
  </r>
  <r>
    <x v="2"/>
    <n v="142"/>
    <m/>
    <s v="Drama"/>
    <s v="Romance"/>
    <m/>
    <m/>
    <m/>
    <m/>
    <m/>
    <m/>
    <s v="Wuthering Heights             "/>
    <s v="English"/>
    <s v="UK"/>
    <m/>
    <x v="28"/>
  </r>
  <r>
    <x v="1162"/>
    <n v="193"/>
    <n v="3275443"/>
    <s v="Drama"/>
    <m/>
    <m/>
    <m/>
    <m/>
    <m/>
    <m/>
    <m/>
    <s v="Kabhi Alvida Naa Kehna "/>
    <s v="Hindi"/>
    <s v="India"/>
    <n v="700000000"/>
    <x v="25"/>
  </r>
  <r>
    <x v="531"/>
    <n v="194"/>
    <n v="658672302"/>
    <s v="Drama"/>
    <s v="Romance"/>
    <m/>
    <m/>
    <m/>
    <m/>
    <m/>
    <m/>
    <s v="Titanic "/>
    <s v="English"/>
    <s v="USA"/>
    <n v="200000000"/>
    <x v="28"/>
  </r>
  <r>
    <x v="1183"/>
    <n v="200"/>
    <n v="111722000"/>
    <s v="Drama"/>
    <s v="Romance"/>
    <s v="War"/>
    <m/>
    <m/>
    <m/>
    <m/>
    <m/>
    <s v="Doctor Zhivago "/>
    <s v="English"/>
    <s v="USA"/>
    <n v="11000000"/>
    <x v="58"/>
  </r>
  <r>
    <x v="912"/>
    <n v="206"/>
    <n v="70405498"/>
    <s v="Drama"/>
    <s v="History"/>
    <s v="Thriller"/>
    <m/>
    <m/>
    <m/>
    <m/>
    <m/>
    <s v="JFK "/>
    <s v="English"/>
    <s v="France"/>
    <n v="40000000"/>
    <x v="58"/>
  </r>
  <r>
    <x v="845"/>
    <n v="215"/>
    <n v="36385763"/>
    <s v="Drama"/>
    <s v="War"/>
    <m/>
    <m/>
    <m/>
    <m/>
    <m/>
    <m/>
    <s v="The Thin Red Line "/>
    <s v="English"/>
    <s v="USA"/>
    <n v="52000000"/>
    <x v="16"/>
  </r>
  <r>
    <x v="2269"/>
    <n v="220"/>
    <n v="15527125"/>
    <s v="Drama"/>
    <s v="Romance"/>
    <s v="Western"/>
    <m/>
    <m/>
    <m/>
    <m/>
    <m/>
    <s v="All the Pretty Horses "/>
    <s v="English"/>
    <s v="USA"/>
    <n v="57000000"/>
    <x v="27"/>
  </r>
  <r>
    <x v="1093"/>
    <n v="226"/>
    <n v="198655278"/>
    <s v="Drama"/>
    <s v="History"/>
    <s v="Romance"/>
    <s v="War"/>
    <m/>
    <m/>
    <m/>
    <m/>
    <s v="Gone with the Wind "/>
    <s v="English"/>
    <s v="USA"/>
    <n v="3977000"/>
    <x v="7"/>
  </r>
  <r>
    <x v="2279"/>
    <n v="271"/>
    <n v="10769960"/>
    <s v="Drama"/>
    <s v="History"/>
    <s v="War"/>
    <m/>
    <m/>
    <m/>
    <m/>
    <m/>
    <s v="Gettysburg "/>
    <s v="English"/>
    <s v="USA"/>
    <n v="25000000"/>
    <x v="28"/>
  </r>
  <r>
    <x v="2279"/>
    <n v="280"/>
    <n v="12870569"/>
    <s v="Drama"/>
    <s v="History"/>
    <s v="War"/>
    <m/>
    <m/>
    <m/>
    <m/>
    <m/>
    <s v="Gods and Generals "/>
    <s v="English"/>
    <s v="USA"/>
    <n v="56000000"/>
    <x v="46"/>
  </r>
  <r>
    <x v="491"/>
    <n v="289"/>
    <n v="78800000"/>
    <s v="Drama"/>
    <s v="War"/>
    <m/>
    <m/>
    <m/>
    <m/>
    <m/>
    <m/>
    <s v="Apocalypse Now "/>
    <s v="English"/>
    <s v="USA"/>
    <n v="31500000"/>
    <x v="17"/>
  </r>
  <r>
    <x v="2280"/>
    <n v="92"/>
    <n v="2119994"/>
    <s v="Family"/>
    <s v="Fantasy"/>
    <s v="Music"/>
    <m/>
    <m/>
    <m/>
    <m/>
    <m/>
    <s v="The Nutcracker "/>
    <s v="English"/>
    <s v="USA"/>
    <n v="19000000"/>
    <x v="50"/>
  </r>
  <r>
    <x v="1256"/>
    <n v="103"/>
    <n v="10411980"/>
    <s v="Family"/>
    <s v="Music"/>
    <s v="Romance"/>
    <m/>
    <m/>
    <m/>
    <m/>
    <m/>
    <s v="Raise Your Voice "/>
    <s v="English"/>
    <s v="USA"/>
    <n v="15000000"/>
    <x v="19"/>
  </r>
  <r>
    <x v="525"/>
    <n v="120"/>
    <n v="434949459"/>
    <s v="Family"/>
    <s v="Sci-Fi"/>
    <m/>
    <m/>
    <m/>
    <m/>
    <m/>
    <m/>
    <s v="E.T. the Extra-Terrestrial "/>
    <s v="English"/>
    <s v="USA"/>
    <n v="10500000"/>
    <x v="13"/>
  </r>
  <r>
    <x v="2281"/>
    <n v="143"/>
    <m/>
    <s v="Drama"/>
    <s v="Horror"/>
    <s v="Thriller"/>
    <m/>
    <m/>
    <m/>
    <m/>
    <m/>
    <s v="The Ridges "/>
    <s v="English"/>
    <s v="USA"/>
    <n v="17350"/>
    <x v="64"/>
  </r>
  <r>
    <x v="2282"/>
    <n v="72"/>
    <n v="28501605"/>
    <s v="Fantasy"/>
    <s v="Horror"/>
    <m/>
    <m/>
    <m/>
    <m/>
    <m/>
    <m/>
    <s v="Child's Play 2 "/>
    <s v="English"/>
    <s v="USA"/>
    <n v="13000000"/>
    <x v="50"/>
  </r>
  <r>
    <x v="2283"/>
    <n v="86"/>
    <n v="14564027"/>
    <s v="Fantasy"/>
    <s v="Horror"/>
    <m/>
    <m/>
    <m/>
    <m/>
    <m/>
    <m/>
    <s v="Hellraiser "/>
    <s v="English"/>
    <s v="UK"/>
    <n v="1000000"/>
    <x v="14"/>
  </r>
  <r>
    <x v="2284"/>
    <n v="87"/>
    <n v="30000000"/>
    <s v="Fantasy"/>
    <s v="Horror"/>
    <m/>
    <m/>
    <m/>
    <m/>
    <m/>
    <m/>
    <s v="A Nightmare on Elm Street 2: Freddy's Revenge "/>
    <s v="English"/>
    <s v="USA"/>
    <n v="2200000"/>
    <x v="53"/>
  </r>
  <r>
    <x v="2285"/>
    <n v="87"/>
    <n v="33244684"/>
    <s v="Fantasy"/>
    <s v="Horror"/>
    <m/>
    <m/>
    <m/>
    <m/>
    <m/>
    <m/>
    <s v="Child's Play "/>
    <s v="English"/>
    <s v="USA"/>
    <n v="9000000"/>
    <x v="26"/>
  </r>
  <r>
    <x v="438"/>
    <n v="89"/>
    <n v="22168359"/>
    <s v="Fantasy"/>
    <s v="Horror"/>
    <s v="Romance"/>
    <s v="Thriller"/>
    <m/>
    <m/>
    <m/>
    <m/>
    <s v="A Nightmare on Elm Street 5: The Dream Child "/>
    <s v="English"/>
    <s v="USA"/>
    <n v="8000000"/>
    <x v="52"/>
  </r>
  <r>
    <x v="2286"/>
    <n v="89"/>
    <n v="50820940"/>
    <s v="Fantasy"/>
    <s v="Horror"/>
    <m/>
    <m/>
    <m/>
    <m/>
    <m/>
    <m/>
    <s v="Ouija "/>
    <s v="English"/>
    <s v="USA"/>
    <n v="5000000"/>
    <x v="45"/>
  </r>
  <r>
    <x v="2287"/>
    <n v="144"/>
    <n v="1165104"/>
    <s v="Comedy"/>
    <m/>
    <m/>
    <m/>
    <m/>
    <m/>
    <m/>
    <m/>
    <s v="Housefull "/>
    <s v="Hindi"/>
    <s v="India"/>
    <m/>
    <x v="35"/>
  </r>
  <r>
    <x v="2288"/>
    <n v="144"/>
    <m/>
    <s v="Comedy"/>
    <s v="Drama"/>
    <s v="Romance"/>
    <m/>
    <m/>
    <m/>
    <m/>
    <m/>
    <s v="Lage Raho Munna Bhai "/>
    <s v="Hindi"/>
    <s v="India"/>
    <n v="120000000"/>
    <x v="7"/>
  </r>
  <r>
    <x v="294"/>
    <n v="89"/>
    <n v="21378000"/>
    <s v="Fantasy"/>
    <s v="Horror"/>
    <m/>
    <m/>
    <m/>
    <m/>
    <m/>
    <m/>
    <s v="The Fog "/>
    <s v="English"/>
    <s v="USA"/>
    <n v="1000000"/>
    <x v="4"/>
  </r>
  <r>
    <x v="2289"/>
    <n v="91"/>
    <n v="15935068"/>
    <s v="Fantasy"/>
    <s v="Horror"/>
    <s v="Thriller"/>
    <m/>
    <m/>
    <m/>
    <m/>
    <m/>
    <s v="Jason Goes to Hell: The Final Friday "/>
    <s v="English"/>
    <s v="USA"/>
    <n v="2500000"/>
    <x v="37"/>
  </r>
  <r>
    <x v="2285"/>
    <n v="93"/>
    <n v="15171475"/>
    <s v="Fantasy"/>
    <s v="Horror"/>
    <m/>
    <m/>
    <m/>
    <m/>
    <m/>
    <m/>
    <s v="Thinner "/>
    <s v="English"/>
    <s v="USA"/>
    <n v="8500000"/>
    <x v="50"/>
  </r>
  <r>
    <x v="1178"/>
    <n v="144"/>
    <m/>
    <s v="Action"/>
    <s v="Adventure"/>
    <s v="Western"/>
    <m/>
    <m/>
    <m/>
    <m/>
    <m/>
    <s v="The Wild Bunch "/>
    <s v="English"/>
    <s v="USA"/>
    <n v="6244087"/>
    <x v="58"/>
  </r>
  <r>
    <x v="2290"/>
    <n v="95"/>
    <n v="3478"/>
    <s v="Fantasy"/>
    <s v="Horror"/>
    <m/>
    <m/>
    <m/>
    <m/>
    <m/>
    <m/>
    <s v="Pontypool "/>
    <s v="English"/>
    <s v="Canada"/>
    <n v="1500000"/>
    <x v="6"/>
  </r>
  <r>
    <x v="2291"/>
    <n v="95"/>
    <n v="42043633"/>
    <s v="Fantasy"/>
    <s v="Horror"/>
    <s v="Mystery"/>
    <s v="Thriller"/>
    <m/>
    <m/>
    <m/>
    <m/>
    <s v="The Cabin in the Woods "/>
    <s v="English"/>
    <s v="USA"/>
    <n v="30000000"/>
    <x v="14"/>
  </r>
  <r>
    <x v="2292"/>
    <n v="97"/>
    <n v="52200504"/>
    <s v="Fantasy"/>
    <s v="Horror"/>
    <s v="Thriller"/>
    <m/>
    <m/>
    <m/>
    <m/>
    <m/>
    <s v="Insidious: Chapter 3 "/>
    <s v="English"/>
    <s v="Canada"/>
    <n v="10000000"/>
    <x v="12"/>
  </r>
  <r>
    <x v="2293"/>
    <n v="98"/>
    <n v="3902679"/>
    <s v="Fantasy"/>
    <s v="Horror"/>
    <m/>
    <m/>
    <m/>
    <m/>
    <m/>
    <m/>
    <s v="Warlock: The Armageddon "/>
    <s v="English"/>
    <s v="USA"/>
    <n v="3000000"/>
    <x v="35"/>
  </r>
  <r>
    <x v="289"/>
    <n v="99"/>
    <n v="49369900"/>
    <s v="Fantasy"/>
    <s v="Horror"/>
    <s v="Thriller"/>
    <m/>
    <m/>
    <m/>
    <m/>
    <m/>
    <s v="A Nightmare on Elm Street 4: The Dream Master "/>
    <s v="English"/>
    <s v="USA"/>
    <n v="7000000"/>
    <x v="50"/>
  </r>
  <r>
    <x v="2294"/>
    <n v="99"/>
    <n v="24042490"/>
    <s v="Fantasy"/>
    <s v="Horror"/>
    <s v="Thriller"/>
    <m/>
    <m/>
    <m/>
    <m/>
    <m/>
    <s v="Don't Be Afraid of the Dark "/>
    <s v="English"/>
    <s v="USA"/>
    <n v="25000000"/>
    <x v="39"/>
  </r>
  <r>
    <x v="2295"/>
    <n v="145"/>
    <m/>
    <s v="Adventure"/>
    <s v="Drama"/>
    <s v="History"/>
    <s v="Romance"/>
    <s v="Thriller"/>
    <s v="War"/>
    <m/>
    <m/>
    <s v="Captain Alatriste: The Spanish Musketeer "/>
    <s v="Spanish"/>
    <s v="Spain"/>
    <n v="24000000"/>
    <x v="12"/>
  </r>
  <r>
    <x v="1353"/>
    <n v="145"/>
    <m/>
    <s v="Drama"/>
    <m/>
    <m/>
    <m/>
    <m/>
    <m/>
    <m/>
    <m/>
    <s v="F.I.S.T. "/>
    <s v="English"/>
    <s v="USA"/>
    <n v="11000000"/>
    <x v="55"/>
  </r>
  <r>
    <x v="2296"/>
    <n v="100"/>
    <n v="71588220"/>
    <s v="Fantasy"/>
    <s v="Horror"/>
    <m/>
    <m/>
    <m/>
    <m/>
    <m/>
    <m/>
    <s v="Mama "/>
    <s v="English"/>
    <s v="Canada"/>
    <n v="20000000"/>
    <x v="3"/>
  </r>
  <r>
    <x v="1199"/>
    <n v="100"/>
    <n v="37652565"/>
    <s v="Fantasy"/>
    <s v="Horror"/>
    <s v="Mystery"/>
    <s v="Thriller"/>
    <m/>
    <m/>
    <m/>
    <m/>
    <s v="Red Riding Hood "/>
    <s v="English"/>
    <s v="USA"/>
    <n v="42000000"/>
    <x v="53"/>
  </r>
  <r>
    <x v="2297"/>
    <n v="101"/>
    <n v="32453345"/>
    <s v="Fantasy"/>
    <s v="Horror"/>
    <s v="Thriller"/>
    <m/>
    <m/>
    <m/>
    <m/>
    <m/>
    <s v="Paranormal Activity: The Marked Ones "/>
    <s v="English"/>
    <s v="USA"/>
    <n v="5000000"/>
    <x v="65"/>
  </r>
  <r>
    <x v="2298"/>
    <n v="101"/>
    <n v="2060953"/>
    <s v="Fantasy"/>
    <s v="Horror"/>
    <s v="Thriller"/>
    <m/>
    <m/>
    <m/>
    <m/>
    <m/>
    <s v="Ravenous "/>
    <s v="English"/>
    <s v="Czech Republic"/>
    <n v="12000000"/>
    <x v="23"/>
  </r>
  <r>
    <x v="322"/>
    <n v="145"/>
    <m/>
    <s v="Western"/>
    <m/>
    <m/>
    <m/>
    <m/>
    <m/>
    <m/>
    <m/>
    <s v="Once Upon a Time in the West "/>
    <s v="English"/>
    <s v="Italy"/>
    <n v="5000000"/>
    <x v="29"/>
  </r>
  <r>
    <x v="1171"/>
    <n v="101"/>
    <n v="96471845"/>
    <s v="Fantasy"/>
    <s v="Horror"/>
    <s v="Thriller"/>
    <m/>
    <m/>
    <m/>
    <m/>
    <m/>
    <s v="The Others "/>
    <s v="English"/>
    <s v="USA"/>
    <n v="17000000"/>
    <x v="16"/>
  </r>
  <r>
    <x v="546"/>
    <n v="101"/>
    <n v="29500000"/>
    <s v="Fantasy"/>
    <s v="Horror"/>
    <s v="Sci-Fi"/>
    <m/>
    <m/>
    <m/>
    <m/>
    <m/>
    <s v="Twilight Zone: The Movie "/>
    <s v="English"/>
    <s v="USA"/>
    <n v="10000000"/>
    <x v="26"/>
  </r>
  <r>
    <x v="641"/>
    <n v="103"/>
    <n v="53991137"/>
    <s v="Fantasy"/>
    <s v="Horror"/>
    <s v="Mystery"/>
    <s v="Thriller"/>
    <m/>
    <m/>
    <m/>
    <m/>
    <s v="Insidious "/>
    <s v="English"/>
    <s v="USA"/>
    <n v="1500000"/>
    <x v="4"/>
  </r>
  <r>
    <x v="2146"/>
    <n v="103"/>
    <n v="57469179"/>
    <s v="Fantasy"/>
    <s v="Horror"/>
    <m/>
    <m/>
    <m/>
    <m/>
    <m/>
    <m/>
    <s v="Pet Sematary "/>
    <s v="English"/>
    <s v="USA"/>
    <n v="11500000"/>
    <x v="10"/>
  </r>
  <r>
    <x v="388"/>
    <n v="146"/>
    <m/>
    <s v="Drama"/>
    <m/>
    <m/>
    <m/>
    <m/>
    <m/>
    <m/>
    <m/>
    <s v="Elmer Gantry "/>
    <s v="English"/>
    <s v="USA"/>
    <n v="3000000"/>
    <x v="13"/>
  </r>
  <r>
    <x v="2299"/>
    <n v="103"/>
    <n v="73548"/>
    <s v="Fantasy"/>
    <s v="Horror"/>
    <s v="Mystery"/>
    <m/>
    <m/>
    <m/>
    <m/>
    <m/>
    <s v="The Midnight Meat Train "/>
    <s v="English"/>
    <s v="USA"/>
    <n v="15000000"/>
    <x v="12"/>
  </r>
  <r>
    <x v="465"/>
    <n v="104"/>
    <n v="1487477"/>
    <s v="Fantasy"/>
    <s v="Thriller"/>
    <m/>
    <m/>
    <m/>
    <m/>
    <m/>
    <m/>
    <s v="Night Watch "/>
    <s v="Russian"/>
    <s v="Russia"/>
    <n v="4200000"/>
    <x v="26"/>
  </r>
  <r>
    <x v="489"/>
    <n v="105"/>
    <n v="56362352"/>
    <s v="Fantasy"/>
    <s v="Romance"/>
    <m/>
    <m/>
    <m/>
    <m/>
    <m/>
    <m/>
    <s v="Edward Scissorhands "/>
    <s v="English"/>
    <s v="USA"/>
    <n v="20000000"/>
    <x v="13"/>
  </r>
  <r>
    <x v="641"/>
    <n v="106"/>
    <n v="83574831"/>
    <s v="Fantasy"/>
    <s v="Horror"/>
    <s v="Thriller"/>
    <m/>
    <m/>
    <m/>
    <m/>
    <m/>
    <s v="Insidious: Chapter 2 "/>
    <s v="English"/>
    <s v="USA"/>
    <n v="5000000"/>
    <x v="10"/>
  </r>
  <r>
    <x v="1675"/>
    <n v="107"/>
    <n v="18090181"/>
    <s v="Fantasy"/>
    <s v="Horror"/>
    <s v="Mystery"/>
    <s v="Thriller"/>
    <m/>
    <m/>
    <m/>
    <m/>
    <s v="New Nightmare "/>
    <s v="English"/>
    <s v="USA"/>
    <n v="8000000"/>
    <x v="55"/>
  </r>
  <r>
    <x v="671"/>
    <n v="113"/>
    <n v="91188905"/>
    <s v="Fantasy"/>
    <s v="Horror"/>
    <s v="Mystery"/>
    <s v="Thriller"/>
    <m/>
    <m/>
    <m/>
    <m/>
    <s v="The Haunting "/>
    <s v="English"/>
    <s v="USA"/>
    <n v="80000000"/>
    <x v="54"/>
  </r>
  <r>
    <x v="686"/>
    <n v="114"/>
    <n v="71975611"/>
    <s v="Fantasy"/>
    <s v="Horror"/>
    <m/>
    <m/>
    <m/>
    <m/>
    <m/>
    <m/>
    <s v="1408 "/>
    <s v="English"/>
    <s v="USA"/>
    <n v="25000000"/>
    <x v="4"/>
  </r>
  <r>
    <x v="898"/>
    <n v="146"/>
    <m/>
    <s v="Drama"/>
    <s v="Horror"/>
    <m/>
    <m/>
    <m/>
    <m/>
    <m/>
    <m/>
    <s v="The Shining "/>
    <s v="English"/>
    <s v="USA"/>
    <n v="19000000"/>
    <x v="15"/>
  </r>
  <r>
    <x v="2300"/>
    <n v="118"/>
    <n v="1705139"/>
    <s v="Fantasy"/>
    <s v="Horror"/>
    <s v="Mystery"/>
    <s v="Thriller"/>
    <m/>
    <m/>
    <m/>
    <m/>
    <s v="Lady in White "/>
    <s v="English"/>
    <s v="USA"/>
    <n v="4700000"/>
    <x v="6"/>
  </r>
  <r>
    <x v="1344"/>
    <n v="120"/>
    <n v="76600000"/>
    <s v="Fantasy"/>
    <s v="Horror"/>
    <m/>
    <m/>
    <m/>
    <m/>
    <m/>
    <m/>
    <s v="Poltergeist "/>
    <s v="English"/>
    <s v="USA"/>
    <n v="10700000"/>
    <x v="18"/>
  </r>
  <r>
    <x v="401"/>
    <n v="130"/>
    <n v="31165421"/>
    <s v="Fantasy"/>
    <s v="Horror"/>
    <s v="Mystery"/>
    <s v="Romance"/>
    <m/>
    <m/>
    <m/>
    <m/>
    <s v="The Mortal Instruments: City of Bones "/>
    <s v="English"/>
    <s v="USA"/>
    <n v="60000000"/>
    <x v="25"/>
  </r>
  <r>
    <x v="1177"/>
    <n v="141"/>
    <n v="100614858"/>
    <s v="Fantasy"/>
    <s v="Mystery"/>
    <s v="Romance"/>
    <s v="Sci-Fi"/>
    <s v="Thriller"/>
    <m/>
    <m/>
    <m/>
    <s v="Vanilla Sky "/>
    <s v="English"/>
    <s v="USA"/>
    <n v="68000000"/>
    <x v="24"/>
  </r>
  <r>
    <x v="491"/>
    <n v="155"/>
    <n v="82522790"/>
    <s v="Fantasy"/>
    <s v="Horror"/>
    <s v="Romance"/>
    <m/>
    <m/>
    <m/>
    <m/>
    <m/>
    <s v="Bram Stoker's Dracula "/>
    <s v="English"/>
    <s v="USA"/>
    <n v="40000000"/>
    <x v="20"/>
  </r>
  <r>
    <x v="2301"/>
    <n v="66"/>
    <n v="38108"/>
    <s v="Horror"/>
    <s v="Mystery"/>
    <s v="Sci-Fi"/>
    <s v="Thriller"/>
    <m/>
    <m/>
    <m/>
    <m/>
    <s v="Timecrimes "/>
    <s v="Spanish"/>
    <s v="Spain"/>
    <n v="2600000"/>
    <x v="5"/>
  </r>
  <r>
    <x v="2302"/>
    <n v="75"/>
    <n v="23078294"/>
    <s v="Horror"/>
    <s v="Thriller"/>
    <m/>
    <m/>
    <m/>
    <m/>
    <m/>
    <m/>
    <s v="Stay Alive "/>
    <s v="English"/>
    <s v="USA"/>
    <n v="9000000"/>
    <x v="52"/>
  </r>
  <r>
    <x v="437"/>
    <n v="80"/>
    <n v="33583175"/>
    <s v="Horror"/>
    <s v="Mystery"/>
    <s v="Thriller"/>
    <m/>
    <m/>
    <m/>
    <m/>
    <m/>
    <s v="Devil "/>
    <s v="English"/>
    <s v="USA"/>
    <n v="10000000"/>
    <x v="46"/>
  </r>
  <r>
    <x v="2303"/>
    <n v="81"/>
    <n v="56536016"/>
    <s v="Horror"/>
    <m/>
    <m/>
    <m/>
    <m/>
    <m/>
    <m/>
    <m/>
    <s v="Lights Out "/>
    <s v="English"/>
    <s v="USA"/>
    <n v="4900000"/>
    <x v="24"/>
  </r>
  <r>
    <x v="2304"/>
    <n v="81"/>
    <n v="140530114"/>
    <s v="Horror"/>
    <m/>
    <m/>
    <m/>
    <m/>
    <m/>
    <m/>
    <m/>
    <s v="The Blair Witch Project "/>
    <s v="English"/>
    <s v="USA"/>
    <n v="60000"/>
    <x v="55"/>
  </r>
  <r>
    <x v="2305"/>
    <n v="148"/>
    <m/>
    <s v="Action"/>
    <s v="Animation"/>
    <s v="Crime"/>
    <s v="Sci-Fi"/>
    <s v="Thriller"/>
    <m/>
    <m/>
    <m/>
    <s v="Batman: The Dark Knight Returns, Part 2 "/>
    <s v="English"/>
    <s v="USA"/>
    <n v="3500000"/>
    <x v="15"/>
  </r>
  <r>
    <x v="1182"/>
    <n v="148"/>
    <n v="5100937"/>
    <s v="Drama"/>
    <m/>
    <m/>
    <m/>
    <m/>
    <m/>
    <m/>
    <m/>
    <s v="Biutiful "/>
    <s v="Spanish"/>
    <s v="Mexico"/>
    <m/>
    <x v="20"/>
  </r>
  <r>
    <x v="2306"/>
    <n v="81"/>
    <n v="22757819"/>
    <s v="Horror"/>
    <s v="Thriller"/>
    <m/>
    <m/>
    <m/>
    <m/>
    <m/>
    <m/>
    <s v="The Gallows "/>
    <s v="English"/>
    <s v="USA"/>
    <n v="100000"/>
    <x v="42"/>
  </r>
  <r>
    <x v="2307"/>
    <n v="82"/>
    <n v="126387"/>
    <s v="Horror"/>
    <m/>
    <m/>
    <m/>
    <m/>
    <m/>
    <m/>
    <m/>
    <s v="The Beyond "/>
    <s v="Italian"/>
    <s v="Italy"/>
    <n v="400000"/>
    <x v="24"/>
  </r>
  <r>
    <x v="200"/>
    <n v="82"/>
    <n v="66466372"/>
    <s v="Horror"/>
    <m/>
    <m/>
    <m/>
    <m/>
    <m/>
    <m/>
    <m/>
    <s v="The Final Destination "/>
    <s v="English"/>
    <s v="USA"/>
    <n v="40000000"/>
    <x v="1"/>
  </r>
  <r>
    <x v="2308"/>
    <n v="83"/>
    <n v="4930798"/>
    <s v="Horror"/>
    <s v="Thriller"/>
    <m/>
    <m/>
    <m/>
    <m/>
    <m/>
    <m/>
    <s v="The Apparition "/>
    <s v="English"/>
    <s v="USA"/>
    <n v="17000000"/>
    <x v="38"/>
  </r>
  <r>
    <x v="2302"/>
    <n v="83"/>
    <n v="53245055"/>
    <s v="Horror"/>
    <m/>
    <m/>
    <m/>
    <m/>
    <m/>
    <m/>
    <m/>
    <s v="The Devil Inside "/>
    <s v="English"/>
    <s v="USA"/>
    <n v="1000000"/>
    <x v="42"/>
  </r>
  <r>
    <x v="2309"/>
    <n v="83"/>
    <n v="25799043"/>
    <s v="Horror"/>
    <s v="Sci-Fi"/>
    <s v="Thriller"/>
    <m/>
    <m/>
    <m/>
    <m/>
    <m/>
    <s v="The Lazarus Effect "/>
    <s v="English"/>
    <s v="USA"/>
    <n v="3300000"/>
    <x v="1"/>
  </r>
  <r>
    <x v="340"/>
    <n v="83"/>
    <n v="39511038"/>
    <s v="Horror"/>
    <m/>
    <m/>
    <m/>
    <m/>
    <m/>
    <m/>
    <m/>
    <s v="The Texas Chainsaw Massacre: The Beginning "/>
    <s v="English"/>
    <s v="USA"/>
    <n v="16000000"/>
    <x v="19"/>
  </r>
  <r>
    <x v="2310"/>
    <n v="83"/>
    <n v="31537320"/>
    <s v="Horror"/>
    <s v="Mystery"/>
    <s v="Thriller"/>
    <m/>
    <m/>
    <m/>
    <m/>
    <m/>
    <s v="Unfriended "/>
    <s v="English"/>
    <s v="USA"/>
    <n v="1000000"/>
    <x v="50"/>
  </r>
  <r>
    <x v="2311"/>
    <n v="84"/>
    <n v="17411331"/>
    <s v="Horror"/>
    <s v="Mystery"/>
    <s v="Sci-Fi"/>
    <s v="Thriller"/>
    <m/>
    <m/>
    <m/>
    <m/>
    <s v="Disturbing Behavior "/>
    <s v="English"/>
    <s v="Australia"/>
    <n v="15000000"/>
    <x v="41"/>
  </r>
  <r>
    <x v="681"/>
    <n v="84"/>
    <n v="107917283"/>
    <s v="Horror"/>
    <m/>
    <m/>
    <m/>
    <m/>
    <m/>
    <m/>
    <m/>
    <s v="Paranormal Activity "/>
    <s v="English"/>
    <s v="USA"/>
    <n v="15000"/>
    <x v="46"/>
  </r>
  <r>
    <x v="2312"/>
    <n v="84"/>
    <n v="15417771"/>
    <s v="Horror"/>
    <s v="Thriller"/>
    <m/>
    <m/>
    <m/>
    <m/>
    <m/>
    <m/>
    <s v="Wrong Turn "/>
    <s v="English"/>
    <s v="USA"/>
    <n v="12600000"/>
    <x v="12"/>
  </r>
  <r>
    <x v="297"/>
    <n v="149"/>
    <m/>
    <s v="Drama"/>
    <m/>
    <m/>
    <m/>
    <m/>
    <m/>
    <m/>
    <m/>
    <s v="The Nun's Story "/>
    <s v="English"/>
    <s v="USA"/>
    <n v="3500000"/>
    <x v="16"/>
  </r>
  <r>
    <x v="82"/>
    <n v="85"/>
    <n v="27024"/>
    <s v="Horror"/>
    <m/>
    <m/>
    <m/>
    <m/>
    <m/>
    <m/>
    <m/>
    <s v="[Rec] 2 "/>
    <s v="Spanish"/>
    <s v="Spain"/>
    <n v="5600000"/>
    <x v="10"/>
  </r>
  <r>
    <x v="445"/>
    <n v="85"/>
    <n v="64423650"/>
    <s v="Horror"/>
    <s v="Sci-Fi"/>
    <s v="Thriller"/>
    <m/>
    <m/>
    <m/>
    <m/>
    <m/>
    <s v="The Purge "/>
    <s v="English"/>
    <s v="USA"/>
    <n v="3000000"/>
    <x v="50"/>
  </r>
  <r>
    <x v="2313"/>
    <n v="86"/>
    <n v="17683670"/>
    <s v="Horror"/>
    <s v="Mystery"/>
    <s v="Sci-Fi"/>
    <s v="Thriller"/>
    <m/>
    <m/>
    <m/>
    <m/>
    <s v="Apollo 18 "/>
    <s v="English"/>
    <s v="USA"/>
    <n v="5000000"/>
    <x v="1"/>
  </r>
  <r>
    <x v="2314"/>
    <n v="86"/>
    <n v="18112929"/>
    <s v="Horror"/>
    <s v="Mystery"/>
    <s v="Sci-Fi"/>
    <s v="Thriller"/>
    <m/>
    <m/>
    <m/>
    <m/>
    <s v="Chernobyl Diaries "/>
    <s v="English"/>
    <s v="USA"/>
    <n v="1000000"/>
    <x v="65"/>
  </r>
  <r>
    <x v="59"/>
    <n v="86"/>
    <n v="54098051"/>
    <s v="Horror"/>
    <m/>
    <m/>
    <m/>
    <m/>
    <m/>
    <m/>
    <m/>
    <s v="Final Destination 3 "/>
    <s v="English"/>
    <s v="Germany"/>
    <n v="25000000"/>
    <x v="27"/>
  </r>
  <r>
    <x v="2315"/>
    <n v="86"/>
    <n v="19472057"/>
    <s v="Horror"/>
    <s v="Thriller"/>
    <m/>
    <m/>
    <m/>
    <m/>
    <m/>
    <m/>
    <s v="Jason Lives: Friday the 13th Part VI "/>
    <s v="English"/>
    <s v="USA"/>
    <n v="3000000"/>
    <x v="19"/>
  </r>
  <r>
    <x v="40"/>
    <n v="87"/>
    <n v="19100000"/>
    <s v="Horror"/>
    <s v="Mystery"/>
    <s v="Thriller"/>
    <m/>
    <m/>
    <m/>
    <m/>
    <m/>
    <s v="Friday the 13th Part 2 "/>
    <s v="English"/>
    <s v="USA"/>
    <n v="1250000"/>
    <x v="12"/>
  </r>
  <r>
    <x v="867"/>
    <n v="87"/>
    <n v="26876529"/>
    <s v="Horror"/>
    <s v="Mystery"/>
    <m/>
    <m/>
    <m/>
    <m/>
    <m/>
    <m/>
    <s v="One Missed Call "/>
    <s v="English"/>
    <s v="Japan"/>
    <n v="27000000"/>
    <x v="36"/>
  </r>
  <r>
    <x v="2316"/>
    <n v="150"/>
    <m/>
    <s v="Comedy"/>
    <s v="Drama"/>
    <m/>
    <m/>
    <m/>
    <m/>
    <m/>
    <m/>
    <s v="Rocket Singh: Salesman of the Year "/>
    <s v="Hindi"/>
    <s v="India"/>
    <m/>
    <x v="20"/>
  </r>
  <r>
    <x v="194"/>
    <n v="87"/>
    <n v="47860214"/>
    <s v="Horror"/>
    <s v="Thriller"/>
    <m/>
    <m/>
    <m/>
    <m/>
    <m/>
    <m/>
    <s v="When a Stranger Calls "/>
    <s v="English"/>
    <s v="USA"/>
    <n v="15000000"/>
    <x v="65"/>
  </r>
  <r>
    <x v="2317"/>
    <n v="88"/>
    <n v="143000"/>
    <s v="Horror"/>
    <s v="Thriller"/>
    <m/>
    <m/>
    <m/>
    <m/>
    <m/>
    <m/>
    <s v="Chain Letter "/>
    <s v="English"/>
    <s v="USA"/>
    <n v="5000000"/>
    <x v="38"/>
  </r>
  <r>
    <x v="2318"/>
    <n v="88"/>
    <n v="19170001"/>
    <s v="Horror"/>
    <m/>
    <m/>
    <m/>
    <m/>
    <m/>
    <m/>
    <m/>
    <s v="Friday the 13th Part VII: The New Blood "/>
    <s v="English"/>
    <s v="USA"/>
    <n v="2800000"/>
    <x v="35"/>
  </r>
  <r>
    <x v="272"/>
    <n v="88"/>
    <n v="17768000"/>
    <s v="Horror"/>
    <s v="Thriller"/>
    <m/>
    <m/>
    <m/>
    <m/>
    <m/>
    <m/>
    <s v="Halloween 4: The Return of Michael Myers "/>
    <s v="English"/>
    <s v="USA"/>
    <n v="5000000"/>
    <x v="19"/>
  </r>
  <r>
    <x v="1344"/>
    <n v="88"/>
    <n v="30859000"/>
    <s v="Horror"/>
    <s v="Thriller"/>
    <m/>
    <m/>
    <m/>
    <m/>
    <m/>
    <m/>
    <s v="The Texas Chain Saw Massacre "/>
    <s v="English"/>
    <s v="USA"/>
    <n v="83532"/>
    <x v="20"/>
  </r>
  <r>
    <x v="2319"/>
    <n v="89"/>
    <n v="12947763"/>
    <s v="Horror"/>
    <s v="Mystery"/>
    <m/>
    <m/>
    <m/>
    <m/>
    <m/>
    <m/>
    <s v="April Fool's Day "/>
    <s v="English"/>
    <s v="USA"/>
    <n v="5000000"/>
    <x v="3"/>
  </r>
  <r>
    <x v="2320"/>
    <n v="89"/>
    <n v="15818967"/>
    <s v="Horror"/>
    <s v="Mystery"/>
    <m/>
    <m/>
    <m/>
    <m/>
    <m/>
    <m/>
    <s v="Devil's Due "/>
    <s v="English"/>
    <s v="USA"/>
    <n v="7000000"/>
    <x v="43"/>
  </r>
  <r>
    <x v="1456"/>
    <n v="89"/>
    <n v="3645438"/>
    <s v="Horror"/>
    <m/>
    <m/>
    <m/>
    <m/>
    <m/>
    <m/>
    <m/>
    <s v="High Tension "/>
    <s v="French"/>
    <s v="France"/>
    <n v="2200000"/>
    <x v="4"/>
  </r>
  <r>
    <x v="2321"/>
    <n v="89"/>
    <n v="12843"/>
    <s v="Horror"/>
    <s v="Thriller"/>
    <m/>
    <m/>
    <m/>
    <m/>
    <m/>
    <m/>
    <s v="Maniac "/>
    <s v="English"/>
    <s v="France"/>
    <n v="6000000"/>
    <x v="12"/>
  </r>
  <r>
    <x v="1368"/>
    <n v="89"/>
    <n v="43818159"/>
    <s v="Horror"/>
    <s v="Mystery"/>
    <m/>
    <m/>
    <m/>
    <m/>
    <m/>
    <m/>
    <s v="Prom Night "/>
    <s v="English"/>
    <s v="USA"/>
    <n v="20000000"/>
    <x v="36"/>
  </r>
  <r>
    <x v="2265"/>
    <n v="151"/>
    <m/>
    <s v="Drama"/>
    <s v="Romance"/>
    <s v="War"/>
    <m/>
    <m/>
    <m/>
    <m/>
    <m/>
    <s v="The Big Parade "/>
    <s v=""/>
    <s v="USA"/>
    <n v="245000"/>
    <x v="0"/>
  </r>
  <r>
    <x v="437"/>
    <n v="89"/>
    <n v="31691811"/>
    <s v="Horror"/>
    <s v="Sci-Fi"/>
    <s v="Thriller"/>
    <m/>
    <m/>
    <m/>
    <m/>
    <m/>
    <s v="Quarantine "/>
    <s v="English"/>
    <s v="USA"/>
    <n v="12000000"/>
    <x v="25"/>
  </r>
  <r>
    <x v="2322"/>
    <n v="89"/>
    <n v="20801344"/>
    <s v="Horror"/>
    <m/>
    <m/>
    <m/>
    <m/>
    <m/>
    <m/>
    <m/>
    <s v="The Hills Have Eyes II "/>
    <s v="English"/>
    <s v="USA"/>
    <n v="15000000"/>
    <x v="52"/>
  </r>
  <r>
    <x v="208"/>
    <n v="89"/>
    <n v="12693621"/>
    <s v="Horror"/>
    <s v="Mystery"/>
    <s v="Thriller"/>
    <m/>
    <m/>
    <m/>
    <m/>
    <m/>
    <s v="They "/>
    <s v="English"/>
    <s v="USA"/>
    <n v="17000000"/>
    <x v="47"/>
  </r>
  <r>
    <x v="200"/>
    <n v="90"/>
    <n v="46455802"/>
    <s v="Horror"/>
    <s v="Thriller"/>
    <m/>
    <m/>
    <m/>
    <m/>
    <m/>
    <m/>
    <s v="Final Destination 2 "/>
    <s v="English"/>
    <s v="USA"/>
    <n v="26000000"/>
    <x v="3"/>
  </r>
  <r>
    <x v="1924"/>
    <n v="152"/>
    <n v="23807"/>
    <s v="Documentary"/>
    <m/>
    <m/>
    <m/>
    <m/>
    <m/>
    <m/>
    <m/>
    <s v="Lake of Fire "/>
    <s v="English"/>
    <s v="USA"/>
    <m/>
    <x v="0"/>
  </r>
  <r>
    <x v="898"/>
    <n v="152"/>
    <m/>
    <s v="Crime"/>
    <s v="Drama"/>
    <s v="Romance"/>
    <m/>
    <m/>
    <m/>
    <m/>
    <m/>
    <s v="Lolita "/>
    <s v="English"/>
    <s v="UK"/>
    <n v="2000000"/>
    <x v="28"/>
  </r>
  <r>
    <x v="2234"/>
    <n v="90"/>
    <n v="37470017"/>
    <s v="Horror"/>
    <s v="Mystery"/>
    <m/>
    <m/>
    <m/>
    <m/>
    <m/>
    <m/>
    <s v="Jeepers Creepers "/>
    <s v="English"/>
    <s v="Germany"/>
    <n v="10000000"/>
    <x v="12"/>
  </r>
  <r>
    <x v="2323"/>
    <n v="90"/>
    <n v="45670855"/>
    <s v="Horror"/>
    <s v="Mystery"/>
    <m/>
    <m/>
    <m/>
    <m/>
    <m/>
    <m/>
    <s v="Saw 3D: The Final Chapter "/>
    <s v="English"/>
    <s v="Canada"/>
    <n v="20000000"/>
    <x v="39"/>
  </r>
  <r>
    <x v="200"/>
    <n v="90"/>
    <n v="18860403"/>
    <s v="Horror"/>
    <s v="Thriller"/>
    <m/>
    <m/>
    <m/>
    <m/>
    <m/>
    <m/>
    <s v="Shark Night 3D "/>
    <s v="English"/>
    <s v="USA"/>
    <n v="25000000"/>
    <x v="43"/>
  </r>
  <r>
    <x v="2324"/>
    <n v="90"/>
    <n v="25926543"/>
    <s v="Horror"/>
    <s v="Mystery"/>
    <s v="Thriller"/>
    <m/>
    <m/>
    <m/>
    <m/>
    <m/>
    <s v="Shutter "/>
    <s v="English"/>
    <s v="USA"/>
    <n v="8000000"/>
    <x v="1"/>
  </r>
  <r>
    <x v="387"/>
    <n v="90"/>
    <n v="101055"/>
    <s v="Horror"/>
    <m/>
    <m/>
    <m/>
    <m/>
    <m/>
    <m/>
    <m/>
    <s v="Survival of the Dead "/>
    <s v="English"/>
    <s v="USA"/>
    <n v="4000000"/>
    <x v="65"/>
  </r>
  <r>
    <x v="2325"/>
    <n v="90"/>
    <n v="6755271"/>
    <s v="Horror"/>
    <s v="Thriller"/>
    <m/>
    <m/>
    <m/>
    <m/>
    <m/>
    <m/>
    <s v="The Forsaken "/>
    <s v="English"/>
    <s v="USA"/>
    <n v="5000000"/>
    <x v="35"/>
  </r>
  <r>
    <x v="133"/>
    <n v="91"/>
    <n v="16298046"/>
    <s v="Horror"/>
    <s v="Mystery"/>
    <s v="Thriller"/>
    <m/>
    <m/>
    <m/>
    <m/>
    <m/>
    <s v="An American Haunting "/>
    <s v="English"/>
    <s v="UK"/>
    <n v="14000000"/>
    <x v="65"/>
  </r>
  <r>
    <x v="2326"/>
    <n v="91"/>
    <n v="10149779"/>
    <s v="Horror"/>
    <s v="Sci-Fi"/>
    <s v="Thriller"/>
    <m/>
    <m/>
    <m/>
    <m/>
    <m/>
    <s v="Bats "/>
    <s v="English"/>
    <s v="USA"/>
    <n v="6500000"/>
    <x v="57"/>
  </r>
  <r>
    <x v="40"/>
    <n v="91"/>
    <n v="36200000"/>
    <s v="Horror"/>
    <s v="Thriller"/>
    <m/>
    <m/>
    <m/>
    <m/>
    <m/>
    <m/>
    <s v="Friday the 13th Part III "/>
    <s v="English"/>
    <s v="USA"/>
    <n v="4000000"/>
    <x v="50"/>
  </r>
  <r>
    <x v="2327"/>
    <n v="91"/>
    <n v="30079316"/>
    <s v="Horror"/>
    <m/>
    <m/>
    <m/>
    <m/>
    <m/>
    <m/>
    <m/>
    <s v="Ghost Ship "/>
    <s v="English"/>
    <s v="USA"/>
    <n v="35000000"/>
    <x v="41"/>
  </r>
  <r>
    <x v="160"/>
    <n v="91"/>
    <n v="14218868"/>
    <s v="Horror"/>
    <s v="Sci-Fi"/>
    <s v="Thriller"/>
    <m/>
    <m/>
    <m/>
    <m/>
    <m/>
    <s v="Supernova "/>
    <s v="English"/>
    <s v="USA"/>
    <n v="65000000"/>
    <x v="47"/>
  </r>
  <r>
    <x v="2328"/>
    <n v="153"/>
    <m/>
    <s v="Biography"/>
    <s v="Drama"/>
    <s v="History"/>
    <m/>
    <m/>
    <m/>
    <m/>
    <m/>
    <s v="Ramanujan "/>
    <s v="English"/>
    <s v="India"/>
    <m/>
    <x v="14"/>
  </r>
  <r>
    <x v="546"/>
    <n v="91"/>
    <n v="17986000"/>
    <s v="Horror"/>
    <m/>
    <m/>
    <m/>
    <m/>
    <m/>
    <m/>
    <m/>
    <s v="The Howling "/>
    <s v="English"/>
    <s v="USA"/>
    <n v="1000000"/>
    <x v="10"/>
  </r>
  <r>
    <x v="185"/>
    <n v="91"/>
    <n v="1712111"/>
    <s v="Horror"/>
    <s v="Thriller"/>
    <m/>
    <m/>
    <m/>
    <m/>
    <m/>
    <m/>
    <s v="The Vatican Tapes "/>
    <s v="English"/>
    <s v="USA"/>
    <n v="8495000"/>
    <x v="40"/>
  </r>
  <r>
    <x v="2327"/>
    <n v="91"/>
    <n v="41867960"/>
    <s v="Horror"/>
    <m/>
    <m/>
    <m/>
    <m/>
    <m/>
    <m/>
    <m/>
    <s v="Thir13en Ghosts "/>
    <s v="English"/>
    <s v="USA"/>
    <n v="20000000"/>
    <x v="41"/>
  </r>
  <r>
    <x v="117"/>
    <n v="92"/>
    <n v="42575718"/>
    <s v="Horror"/>
    <m/>
    <m/>
    <m/>
    <m/>
    <m/>
    <m/>
    <m/>
    <s v="Final Destination 5 "/>
    <s v="English"/>
    <s v="USA"/>
    <n v="40000000"/>
    <x v="19"/>
  </r>
  <r>
    <x v="2329"/>
    <n v="92"/>
    <n v="21300000"/>
    <s v="Horror"/>
    <s v="Mystery"/>
    <s v="Thriller"/>
    <m/>
    <m/>
    <m/>
    <m/>
    <m/>
    <s v="Friday the 13th: A New Beginning "/>
    <s v="English"/>
    <s v="USA"/>
    <n v="2200000"/>
    <x v="33"/>
  </r>
  <r>
    <x v="2330"/>
    <n v="154"/>
    <m/>
    <s v="Action"/>
    <s v="Adventure"/>
    <s v="Drama"/>
    <s v="History"/>
    <s v="War"/>
    <m/>
    <m/>
    <m/>
    <s v="55 Days at Peking "/>
    <s v="English"/>
    <s v="USA"/>
    <n v="9000000"/>
    <x v="4"/>
  </r>
  <r>
    <x v="2323"/>
    <n v="92"/>
    <n v="27669413"/>
    <s v="Horror"/>
    <s v="Mystery"/>
    <m/>
    <m/>
    <m/>
    <m/>
    <m/>
    <m/>
    <s v="Saw VI "/>
    <s v="English"/>
    <s v="Canada"/>
    <n v="11000000"/>
    <x v="25"/>
  </r>
  <r>
    <x v="524"/>
    <n v="92"/>
    <n v="34334256"/>
    <s v="Horror"/>
    <s v="Thriller"/>
    <m/>
    <m/>
    <m/>
    <m/>
    <m/>
    <m/>
    <s v="Texas Chainsaw 3D "/>
    <s v="English"/>
    <s v="USA"/>
    <n v="11000000"/>
    <x v="47"/>
  </r>
  <r>
    <x v="2331"/>
    <n v="92"/>
    <n v="31397498"/>
    <s v="Horror"/>
    <s v="Mystery"/>
    <m/>
    <m/>
    <m/>
    <m/>
    <m/>
    <m/>
    <s v="The Eye "/>
    <s v="English"/>
    <s v="USA"/>
    <n v="12000000"/>
    <x v="53"/>
  </r>
  <r>
    <x v="2332"/>
    <n v="92"/>
    <n v="49122319"/>
    <s v="Horror"/>
    <s v="Thriller"/>
    <m/>
    <m/>
    <m/>
    <m/>
    <m/>
    <m/>
    <s v="The Possession "/>
    <s v="English"/>
    <s v="USA"/>
    <n v="14000000"/>
    <x v="19"/>
  </r>
  <r>
    <x v="2083"/>
    <n v="154"/>
    <m/>
    <s v="Comedy"/>
    <s v="Drama"/>
    <s v="Music"/>
    <s v="Musical"/>
    <s v="Romance"/>
    <m/>
    <m/>
    <m/>
    <s v="Sweet Charity "/>
    <s v="English"/>
    <s v="USA"/>
    <n v="20000000"/>
    <x v="14"/>
  </r>
  <r>
    <x v="2333"/>
    <n v="92"/>
    <n v="25138292"/>
    <s v="Horror"/>
    <s v="Mystery"/>
    <m/>
    <m/>
    <m/>
    <m/>
    <m/>
    <m/>
    <s v="The Witch "/>
    <s v="English"/>
    <s v="USA"/>
    <n v="3500000"/>
    <x v="4"/>
  </r>
  <r>
    <x v="437"/>
    <n v="93"/>
    <n v="21197315"/>
    <s v="Horror"/>
    <s v="Mystery"/>
    <s v="Thriller"/>
    <m/>
    <m/>
    <m/>
    <m/>
    <m/>
    <s v="As Above, So Below "/>
    <s v="English"/>
    <s v="USA"/>
    <n v="5000000"/>
    <x v="12"/>
  </r>
  <r>
    <x v="2334"/>
    <n v="93"/>
    <n v="15126948"/>
    <s v="Horror"/>
    <s v="Thriller"/>
    <m/>
    <m/>
    <m/>
    <m/>
    <m/>
    <m/>
    <s v="Halloween: The Curse of Michael Myers "/>
    <s v="English"/>
    <s v="USA"/>
    <n v="5000000"/>
    <x v="54"/>
  </r>
  <r>
    <x v="1071"/>
    <n v="93"/>
    <n v="47277326"/>
    <s v="Horror"/>
    <m/>
    <m/>
    <m/>
    <m/>
    <m/>
    <m/>
    <m/>
    <s v="Hostel "/>
    <s v="English"/>
    <s v="USA"/>
    <n v="4800000"/>
    <x v="19"/>
  </r>
  <r>
    <x v="1926"/>
    <n v="93"/>
    <n v="40846082"/>
    <s v="Horror"/>
    <s v="Mystery"/>
    <s v="Thriller"/>
    <m/>
    <m/>
    <m/>
    <m/>
    <m/>
    <s v="House on Haunted Hill "/>
    <s v="English"/>
    <s v="USA"/>
    <n v="19000000"/>
    <x v="39"/>
  </r>
  <r>
    <x v="2335"/>
    <n v="93"/>
    <n v="26583369"/>
    <s v="Horror"/>
    <s v="Mystery"/>
    <s v="Thriller"/>
    <m/>
    <m/>
    <m/>
    <m/>
    <m/>
    <s v="The Forest "/>
    <s v="English"/>
    <s v="USA"/>
    <n v="10000000"/>
    <x v="47"/>
  </r>
  <r>
    <x v="2336"/>
    <n v="93"/>
    <n v="17427926"/>
    <s v="Horror"/>
    <m/>
    <m/>
    <m/>
    <m/>
    <m/>
    <m/>
    <m/>
    <s v="The Ruins "/>
    <s v="English"/>
    <s v="USA"/>
    <n v="8000000"/>
    <x v="19"/>
  </r>
  <r>
    <x v="294"/>
    <n v="93"/>
    <n v="13008928"/>
    <s v="Horror"/>
    <s v="Sci-Fi"/>
    <s v="Thriller"/>
    <m/>
    <m/>
    <m/>
    <m/>
    <m/>
    <s v="They Live "/>
    <s v="English"/>
    <s v="USA"/>
    <n v="4000000"/>
    <x v="9"/>
  </r>
  <r>
    <x v="127"/>
    <n v="94"/>
    <n v="5132655"/>
    <s v="Horror"/>
    <s v="Sci-Fi"/>
    <m/>
    <m/>
    <m/>
    <m/>
    <m/>
    <m/>
    <s v="Alone in the Dark "/>
    <s v="English"/>
    <s v="Canada"/>
    <n v="20000000"/>
    <x v="72"/>
  </r>
  <r>
    <x v="2115"/>
    <n v="94"/>
    <n v="16235293"/>
    <s v="Horror"/>
    <m/>
    <m/>
    <m/>
    <m/>
    <m/>
    <m/>
    <m/>
    <s v="Black Christmas "/>
    <s v="English"/>
    <s v="USA"/>
    <n v="9000000"/>
    <x v="40"/>
  </r>
  <r>
    <x v="2337"/>
    <n v="155"/>
    <m/>
    <s v="Comedy"/>
    <s v="Romance"/>
    <m/>
    <m/>
    <m/>
    <m/>
    <m/>
    <m/>
    <s v="Vaalu "/>
    <s v="Tamil"/>
    <s v="India"/>
    <n v="150000000"/>
    <x v="52"/>
  </r>
  <r>
    <x v="1071"/>
    <n v="94"/>
    <n v="17544812"/>
    <s v="Horror"/>
    <m/>
    <m/>
    <m/>
    <m/>
    <m/>
    <m/>
    <m/>
    <s v="Hostel: Part II "/>
    <s v="English"/>
    <s v="USA"/>
    <n v="10000000"/>
    <x v="53"/>
  </r>
  <r>
    <x v="1041"/>
    <n v="94"/>
    <n v="104007828"/>
    <s v="Horror"/>
    <m/>
    <m/>
    <m/>
    <m/>
    <m/>
    <m/>
    <m/>
    <s v="Paranormal Activity 3 "/>
    <s v="English"/>
    <s v="USA"/>
    <n v="5000000"/>
    <x v="27"/>
  </r>
  <r>
    <x v="2338"/>
    <n v="156"/>
    <m/>
    <s v="Biography"/>
    <s v="Drama"/>
    <s v="History"/>
    <s v="War"/>
    <m/>
    <m/>
    <m/>
    <m/>
    <s v="Lion of the Desert "/>
    <s v="English"/>
    <s v="Libya"/>
    <n v="35000000"/>
    <x v="15"/>
  </r>
  <r>
    <x v="343"/>
    <n v="94"/>
    <n v="65069140"/>
    <s v="Horror"/>
    <s v="Thriller"/>
    <m/>
    <m/>
    <m/>
    <m/>
    <m/>
    <m/>
    <s v="The Visit "/>
    <s v="English"/>
    <s v="USA"/>
    <n v="5000000"/>
    <x v="3"/>
  </r>
  <r>
    <x v="387"/>
    <n v="95"/>
    <n v="952620"/>
    <s v="Horror"/>
    <m/>
    <m/>
    <m/>
    <m/>
    <m/>
    <m/>
    <m/>
    <s v="Diary of the Dead "/>
    <s v="English"/>
    <s v="USA"/>
    <n v="2000000"/>
    <x v="50"/>
  </r>
  <r>
    <x v="1024"/>
    <n v="95"/>
    <n v="87025093"/>
    <s v="Horror"/>
    <s v="Mystery"/>
    <m/>
    <m/>
    <m/>
    <m/>
    <m/>
    <m/>
    <s v="Saw II "/>
    <s v="English"/>
    <s v="USA"/>
    <n v="4000000"/>
    <x v="10"/>
  </r>
  <r>
    <x v="2339"/>
    <n v="156"/>
    <n v="770629"/>
    <s v="Fantasy"/>
    <s v="Horror"/>
    <s v="Mystery"/>
    <s v="Thriller"/>
    <m/>
    <m/>
    <m/>
    <m/>
    <s v="The Wailing "/>
    <s v="Korean"/>
    <s v="South Korea"/>
    <m/>
    <x v="28"/>
  </r>
  <r>
    <x v="858"/>
    <n v="95"/>
    <n v="56729973"/>
    <s v="Horror"/>
    <s v="Mystery"/>
    <m/>
    <m/>
    <m/>
    <m/>
    <m/>
    <m/>
    <s v="Saw V "/>
    <s v="English"/>
    <s v="USA"/>
    <n v="10800000"/>
    <x v="27"/>
  </r>
  <r>
    <x v="2340"/>
    <n v="157"/>
    <n v="2197331"/>
    <s v="Comedy"/>
    <s v="Drama"/>
    <s v="History"/>
    <s v="Romance"/>
    <m/>
    <m/>
    <m/>
    <m/>
    <s v="Rang De Basanti "/>
    <s v="Hindi"/>
    <s v="India"/>
    <m/>
    <x v="15"/>
  </r>
  <r>
    <x v="2341"/>
    <n v="95"/>
    <n v="100659"/>
    <s v="Horror"/>
    <m/>
    <m/>
    <m/>
    <m/>
    <m/>
    <m/>
    <m/>
    <s v="The House of the Devil "/>
    <s v="English"/>
    <s v="USA"/>
    <n v="900000"/>
    <x v="55"/>
  </r>
  <r>
    <x v="340"/>
    <n v="96"/>
    <n v="32131483"/>
    <s v="Horror"/>
    <s v="Mystery"/>
    <s v="Thriller"/>
    <m/>
    <m/>
    <m/>
    <m/>
    <m/>
    <s v="Darkness Falls "/>
    <s v="English"/>
    <s v="USA"/>
    <n v="11000000"/>
    <x v="54"/>
  </r>
  <r>
    <x v="2342"/>
    <n v="96"/>
    <n v="54239856"/>
    <s v="Horror"/>
    <m/>
    <m/>
    <m/>
    <m/>
    <m/>
    <m/>
    <m/>
    <s v="Evil Dead "/>
    <s v="English"/>
    <s v="USA"/>
    <n v="17000000"/>
    <x v="26"/>
  </r>
  <r>
    <x v="2343"/>
    <n v="96"/>
    <n v="11642254"/>
    <s v="Horror"/>
    <s v="Thriller"/>
    <m/>
    <m/>
    <m/>
    <m/>
    <m/>
    <m/>
    <s v="Halloween 5 "/>
    <s v="English"/>
    <s v="USA"/>
    <n v="3000000"/>
    <x v="1"/>
  </r>
  <r>
    <x v="2344"/>
    <n v="158"/>
    <m/>
    <s v="Comedy"/>
    <s v="Drama"/>
    <s v="Musical"/>
    <s v="Romance"/>
    <s v="Western"/>
    <m/>
    <m/>
    <m/>
    <s v="Paint Your Wagon "/>
    <s v="English"/>
    <s v="USA"/>
    <n v="20000000"/>
    <x v="6"/>
  </r>
  <r>
    <x v="1041"/>
    <n v="96"/>
    <n v="53884821"/>
    <s v="Horror"/>
    <m/>
    <m/>
    <m/>
    <m/>
    <m/>
    <m/>
    <m/>
    <s v="Paranormal Activity 4 "/>
    <s v="English"/>
    <s v="USA"/>
    <n v="5000000"/>
    <x v="56"/>
  </r>
  <r>
    <x v="1024"/>
    <n v="96"/>
    <n v="63270259"/>
    <s v="Horror"/>
    <s v="Mystery"/>
    <m/>
    <m/>
    <m/>
    <m/>
    <m/>
    <m/>
    <s v="Saw IV "/>
    <s v="English"/>
    <s v="USA"/>
    <n v="10000000"/>
    <x v="19"/>
  </r>
  <r>
    <x v="2345"/>
    <n v="96"/>
    <n v="20384136"/>
    <s v="Horror"/>
    <s v="Mystery"/>
    <s v="Thriller"/>
    <m/>
    <m/>
    <m/>
    <m/>
    <m/>
    <s v="Valentine "/>
    <s v="English"/>
    <s v="USA"/>
    <n v="10000000"/>
    <x v="33"/>
  </r>
  <r>
    <x v="1666"/>
    <n v="97"/>
    <n v="32600000"/>
    <s v="Horror"/>
    <s v="Thriller"/>
    <m/>
    <m/>
    <m/>
    <m/>
    <m/>
    <m/>
    <s v="Friday the 13th: The Final Chapter "/>
    <s v="English"/>
    <s v="USA"/>
    <n v="1800000"/>
    <x v="19"/>
  </r>
  <r>
    <x v="2346"/>
    <n v="97"/>
    <n v="17000000"/>
    <s v="Horror"/>
    <s v="Sci-Fi"/>
    <m/>
    <m/>
    <m/>
    <m/>
    <m/>
    <m/>
    <s v="Kingdom of the Spiders "/>
    <s v="English"/>
    <s v="USA"/>
    <n v="500000"/>
    <x v="19"/>
  </r>
  <r>
    <x v="387"/>
    <n v="97"/>
    <n v="20433940"/>
    <s v="Horror"/>
    <m/>
    <m/>
    <m/>
    <m/>
    <m/>
    <m/>
    <m/>
    <s v="Land of the Dead "/>
    <s v="English"/>
    <s v="Canada"/>
    <n v="15000000"/>
    <x v="3"/>
  </r>
  <r>
    <x v="2347"/>
    <n v="160"/>
    <n v="95236"/>
    <s v="Drama"/>
    <s v="Musical"/>
    <m/>
    <m/>
    <m/>
    <m/>
    <m/>
    <m/>
    <s v="ABCD (Any Body Can Dance) "/>
    <s v="Hindi"/>
    <s v="India"/>
    <m/>
    <x v="55"/>
  </r>
  <r>
    <x v="2348"/>
    <n v="97"/>
    <n v="27736779"/>
    <s v="Horror"/>
    <s v="Mystery"/>
    <s v="Thriller"/>
    <m/>
    <m/>
    <m/>
    <m/>
    <m/>
    <s v="Sinister 2 "/>
    <s v="English"/>
    <s v="USA"/>
    <n v="10000000"/>
    <x v="1"/>
  </r>
  <r>
    <x v="2302"/>
    <n v="97"/>
    <n v="35794166"/>
    <s v="Horror"/>
    <s v="Mystery"/>
    <s v="Thriller"/>
    <m/>
    <m/>
    <m/>
    <m/>
    <m/>
    <s v="The Boy "/>
    <s v="English"/>
    <s v="USA"/>
    <n v="10000000"/>
    <x v="25"/>
  </r>
  <r>
    <x v="2349"/>
    <n v="97"/>
    <n v="21468807"/>
    <s v="Horror"/>
    <s v="Mystery"/>
    <s v="Thriller"/>
    <m/>
    <m/>
    <m/>
    <m/>
    <m/>
    <s v="Urban Legends: Final Cut "/>
    <s v="English"/>
    <s v="USA"/>
    <n v="14000000"/>
    <x v="38"/>
  </r>
  <r>
    <x v="59"/>
    <n v="98"/>
    <n v="53302314"/>
    <s v="Horror"/>
    <s v="Thriller"/>
    <m/>
    <m/>
    <m/>
    <m/>
    <m/>
    <m/>
    <s v="Final Destination "/>
    <s v="English"/>
    <s v="USA"/>
    <n v="23000000"/>
    <x v="6"/>
  </r>
  <r>
    <x v="373"/>
    <n v="98"/>
    <n v="59588068"/>
    <s v="Horror"/>
    <s v="Mystery"/>
    <s v="Thriller"/>
    <m/>
    <m/>
    <m/>
    <m/>
    <m/>
    <s v="Gothika "/>
    <s v="English"/>
    <s v="USA"/>
    <n v="40000000"/>
    <x v="27"/>
  </r>
  <r>
    <x v="2350"/>
    <n v="160"/>
    <n v="3827466"/>
    <s v="Comedy"/>
    <s v="Drama"/>
    <s v="Musical"/>
    <s v="Romance"/>
    <m/>
    <m/>
    <m/>
    <m/>
    <s v="Yeh Jawaani Hai Deewani "/>
    <s v="Hindi"/>
    <s v="India"/>
    <m/>
    <x v="24"/>
  </r>
  <r>
    <x v="2351"/>
    <n v="98"/>
    <n v="14400000"/>
    <s v="Horror"/>
    <s v="Mystery"/>
    <s v="Sci-Fi"/>
    <m/>
    <m/>
    <m/>
    <m/>
    <m/>
    <s v="Halloween III: Season of the Witch "/>
    <s v="English"/>
    <s v="USA"/>
    <n v="2500000"/>
    <x v="56"/>
  </r>
  <r>
    <x v="2352"/>
    <n v="98"/>
    <n v="84749884"/>
    <s v="Horror"/>
    <m/>
    <m/>
    <m/>
    <m/>
    <m/>
    <m/>
    <m/>
    <s v="Paranormal Activity 2 "/>
    <s v="English"/>
    <s v="USA"/>
    <n v="3000000"/>
    <x v="50"/>
  </r>
  <r>
    <x v="2353"/>
    <n v="98"/>
    <n v="14114488"/>
    <s v="Horror"/>
    <s v="Thriller"/>
    <m/>
    <m/>
    <m/>
    <m/>
    <m/>
    <m/>
    <s v="Poltergeist III "/>
    <s v="English"/>
    <s v="USA"/>
    <n v="10500000"/>
    <x v="40"/>
  </r>
  <r>
    <x v="2354"/>
    <n v="98"/>
    <n v="110175871"/>
    <s v="Horror"/>
    <s v="Mystery"/>
    <s v="Thriller"/>
    <m/>
    <m/>
    <m/>
    <m/>
    <m/>
    <s v="The Grudge "/>
    <s v="English"/>
    <s v="USA"/>
    <n v="10000000"/>
    <x v="19"/>
  </r>
  <r>
    <x v="2355"/>
    <n v="98"/>
    <n v="23838"/>
    <s v="Horror"/>
    <s v="Sci-Fi"/>
    <s v="Thriller"/>
    <m/>
    <m/>
    <m/>
    <m/>
    <m/>
    <s v="The Last Days on Mars "/>
    <s v="English"/>
    <s v="UK"/>
    <n v="7000000"/>
    <x v="41"/>
  </r>
  <r>
    <x v="2356"/>
    <n v="98"/>
    <n v="7369373"/>
    <s v="Horror"/>
    <s v="Mystery"/>
    <s v="Thriller"/>
    <m/>
    <m/>
    <m/>
    <m/>
    <m/>
    <s v="Witchboard "/>
    <s v="English"/>
    <s v="UK"/>
    <n v="2000000"/>
    <x v="50"/>
  </r>
  <r>
    <x v="245"/>
    <n v="99"/>
    <n v="84263837"/>
    <s v="Horror"/>
    <s v="Mystery"/>
    <m/>
    <m/>
    <m/>
    <m/>
    <m/>
    <m/>
    <s v="Annabelle "/>
    <s v="English"/>
    <s v="USA"/>
    <n v="6500000"/>
    <x v="53"/>
  </r>
  <r>
    <x v="529"/>
    <n v="99"/>
    <n v="42057340"/>
    <s v="Horror"/>
    <s v="Thriller"/>
    <m/>
    <m/>
    <m/>
    <m/>
    <m/>
    <m/>
    <s v="Drag Me to Hell "/>
    <s v="English"/>
    <s v="USA"/>
    <n v="30000000"/>
    <x v="10"/>
  </r>
  <r>
    <x v="974"/>
    <n v="99"/>
    <n v="72219395"/>
    <s v="Horror"/>
    <s v="Mystery"/>
    <s v="Thriller"/>
    <m/>
    <m/>
    <m/>
    <m/>
    <m/>
    <s v="I Know What You Did Last Summer "/>
    <s v="English"/>
    <s v="USA"/>
    <n v="17000000"/>
    <x v="39"/>
  </r>
  <r>
    <x v="154"/>
    <n v="99"/>
    <n v="21133087"/>
    <s v="Horror"/>
    <s v="Mystery"/>
    <s v="Thriller"/>
    <m/>
    <m/>
    <m/>
    <m/>
    <m/>
    <s v="Stir of Echoes "/>
    <s v="English"/>
    <s v="USA"/>
    <n v="12000000"/>
    <x v="14"/>
  </r>
  <r>
    <x v="767"/>
    <n v="99"/>
    <n v="27663982"/>
    <s v="Horror"/>
    <s v="Sci-Fi"/>
    <s v="Thriller"/>
    <m/>
    <m/>
    <m/>
    <m/>
    <m/>
    <s v="The Island of Dr. Moreau "/>
    <s v="English"/>
    <s v="USA"/>
    <n v="40000000"/>
    <x v="45"/>
  </r>
  <r>
    <x v="438"/>
    <n v="99"/>
    <n v="25117498"/>
    <s v="Horror"/>
    <s v="Thriller"/>
    <m/>
    <m/>
    <m/>
    <m/>
    <m/>
    <m/>
    <s v="The Reaping "/>
    <s v="English"/>
    <s v="USA"/>
    <n v="40000000"/>
    <x v="50"/>
  </r>
  <r>
    <x v="2345"/>
    <n v="99"/>
    <n v="38048637"/>
    <s v="Horror"/>
    <s v="Mystery"/>
    <s v="Thriller"/>
    <m/>
    <m/>
    <m/>
    <m/>
    <m/>
    <s v="Urban Legend "/>
    <s v="English"/>
    <s v="USA"/>
    <n v="14000000"/>
    <x v="41"/>
  </r>
  <r>
    <x v="2220"/>
    <n v="100"/>
    <n v="39989008"/>
    <s v="Horror"/>
    <s v="Mystery"/>
    <m/>
    <m/>
    <m/>
    <m/>
    <m/>
    <m/>
    <s v="I Still Know What You Did Last Summer "/>
    <s v="English"/>
    <s v="USA"/>
    <n v="24000000"/>
    <x v="56"/>
  </r>
  <r>
    <x v="1344"/>
    <n v="100"/>
    <n v="4884663"/>
    <s v="Horror"/>
    <s v="Sci-Fi"/>
    <m/>
    <m/>
    <m/>
    <m/>
    <m/>
    <m/>
    <s v="Invaders from Mars "/>
    <s v="English"/>
    <s v="USA"/>
    <n v="12000000"/>
    <x v="41"/>
  </r>
  <r>
    <x v="2357"/>
    <n v="100"/>
    <n v="14673301"/>
    <s v="Horror"/>
    <s v="Mystery"/>
    <m/>
    <m/>
    <m/>
    <m/>
    <m/>
    <m/>
    <s v="It Follows "/>
    <s v="English"/>
    <s v="USA"/>
    <n v="2000000"/>
    <x v="24"/>
  </r>
  <r>
    <x v="1756"/>
    <n v="100"/>
    <n v="373967"/>
    <s v="Horror"/>
    <s v="Mystery"/>
    <m/>
    <m/>
    <m/>
    <m/>
    <m/>
    <m/>
    <s v="Session 9 "/>
    <s v="English"/>
    <s v="USA"/>
    <n v="1500000"/>
    <x v="26"/>
  </r>
  <r>
    <x v="1675"/>
    <n v="101"/>
    <n v="26505000"/>
    <s v="Horror"/>
    <m/>
    <m/>
    <m/>
    <m/>
    <m/>
    <m/>
    <m/>
    <s v="A Nightmare on Elm Street "/>
    <s v="English"/>
    <s v="USA"/>
    <n v="1800000"/>
    <x v="20"/>
  </r>
  <r>
    <x v="294"/>
    <n v="101"/>
    <n v="47000000"/>
    <s v="Horror"/>
    <s v="Thriller"/>
    <m/>
    <m/>
    <m/>
    <m/>
    <m/>
    <m/>
    <s v="Halloween "/>
    <s v="English"/>
    <s v="USA"/>
    <n v="300000"/>
    <x v="13"/>
  </r>
  <r>
    <x v="2358"/>
    <n v="168"/>
    <m/>
    <s v="Drama"/>
    <s v="Family"/>
    <s v="History"/>
    <s v="Musical"/>
    <m/>
    <m/>
    <m/>
    <m/>
    <s v="1776 "/>
    <s v="English"/>
    <s v="USA"/>
    <n v="4000000"/>
    <x v="16"/>
  </r>
  <r>
    <x v="2359"/>
    <n v="168"/>
    <m/>
    <s v="Action"/>
    <s v="Adventure"/>
    <s v="Romance"/>
    <s v="Sci-Fi"/>
    <m/>
    <m/>
    <m/>
    <m/>
    <s v="Krrish "/>
    <s v="Hindi"/>
    <s v="India"/>
    <n v="10000000"/>
    <x v="46"/>
  </r>
  <r>
    <x v="325"/>
    <n v="101"/>
    <n v="51527787"/>
    <s v="Horror"/>
    <s v="Thriller"/>
    <m/>
    <m/>
    <m/>
    <m/>
    <m/>
    <m/>
    <s v="My Bloody Valentine "/>
    <s v="English"/>
    <s v="USA"/>
    <n v="15000000"/>
    <x v="41"/>
  </r>
  <r>
    <x v="2360"/>
    <n v="101"/>
    <n v="11956207"/>
    <s v="Horror"/>
    <s v="Mystery"/>
    <m/>
    <m/>
    <m/>
    <m/>
    <m/>
    <m/>
    <s v="Sorority Row "/>
    <s v="English"/>
    <s v="USA"/>
    <n v="16000000"/>
    <x v="52"/>
  </r>
  <r>
    <x v="502"/>
    <n v="101"/>
    <n v="39103378"/>
    <s v="Horror"/>
    <s v="Thriller"/>
    <m/>
    <m/>
    <m/>
    <m/>
    <m/>
    <m/>
    <s v="The Crazies "/>
    <s v="English"/>
    <s v="USA"/>
    <n v="20000000"/>
    <x v="26"/>
  </r>
  <r>
    <x v="2341"/>
    <n v="101"/>
    <n v="77501"/>
    <s v="Horror"/>
    <m/>
    <m/>
    <m/>
    <m/>
    <m/>
    <m/>
    <m/>
    <s v="The Innkeepers "/>
    <s v="English"/>
    <s v="USA"/>
    <n v="750000"/>
    <x v="41"/>
  </r>
  <r>
    <x v="466"/>
    <n v="103"/>
    <n v="5725"/>
    <s v="Horror"/>
    <s v="Thriller"/>
    <m/>
    <m/>
    <m/>
    <m/>
    <m/>
    <m/>
    <s v="Anatomy "/>
    <s v="German"/>
    <s v="Germany"/>
    <n v="8400000"/>
    <x v="12"/>
  </r>
  <r>
    <x v="82"/>
    <n v="103"/>
    <n v="22160085"/>
    <s v="Horror"/>
    <m/>
    <m/>
    <m/>
    <m/>
    <m/>
    <m/>
    <m/>
    <s v="Darkness "/>
    <s v="English"/>
    <s v="USA"/>
    <n v="10600000"/>
    <x v="53"/>
  </r>
  <r>
    <x v="641"/>
    <n v="103"/>
    <n v="55153403"/>
    <s v="Horror"/>
    <s v="Mystery"/>
    <s v="Thriller"/>
    <m/>
    <m/>
    <m/>
    <m/>
    <m/>
    <s v="Saw "/>
    <s v="English"/>
    <s v="USA"/>
    <n v="1200000"/>
    <x v="28"/>
  </r>
  <r>
    <x v="1675"/>
    <n v="103"/>
    <n v="103001286"/>
    <s v="Horror"/>
    <s v="Mystery"/>
    <m/>
    <m/>
    <m/>
    <m/>
    <m/>
    <m/>
    <s v="Scream "/>
    <s v="English"/>
    <s v="USA"/>
    <n v="15000000"/>
    <x v="5"/>
  </r>
  <r>
    <x v="2361"/>
    <n v="103"/>
    <n v="50041732"/>
    <s v="Horror"/>
    <m/>
    <m/>
    <m/>
    <m/>
    <m/>
    <m/>
    <m/>
    <s v="Stigmata "/>
    <s v="English"/>
    <s v="USA"/>
    <n v="29000000"/>
    <x v="3"/>
  </r>
  <r>
    <x v="2234"/>
    <n v="104"/>
    <n v="35143332"/>
    <s v="Horror"/>
    <m/>
    <m/>
    <m/>
    <m/>
    <m/>
    <m/>
    <m/>
    <s v="Jeepers Creepers II "/>
    <s v="English"/>
    <s v="USA"/>
    <n v="17000000"/>
    <x v="39"/>
  </r>
  <r>
    <x v="377"/>
    <n v="104"/>
    <n v="27689474"/>
    <s v="Horror"/>
    <s v="Mystery"/>
    <m/>
    <m/>
    <m/>
    <m/>
    <m/>
    <m/>
    <s v="Oculus "/>
    <s v="English"/>
    <s v="USA"/>
    <n v="5000000"/>
    <x v="26"/>
  </r>
  <r>
    <x v="2362"/>
    <n v="171"/>
    <m/>
    <s v="Biography"/>
    <s v="Drama"/>
    <s v="History"/>
    <s v="Romance"/>
    <m/>
    <m/>
    <m/>
    <m/>
    <s v="Quo Vadis "/>
    <s v="English"/>
    <s v="USA"/>
    <n v="7623000"/>
    <x v="5"/>
  </r>
  <r>
    <x v="17"/>
    <n v="104"/>
    <n v="40064955"/>
    <s v="Horror"/>
    <s v="Mystery"/>
    <s v="Sci-Fi"/>
    <m/>
    <m/>
    <m/>
    <m/>
    <m/>
    <s v="The Faculty "/>
    <s v="English"/>
    <s v="USA"/>
    <n v="15000000"/>
    <x v="55"/>
  </r>
  <r>
    <x v="2363"/>
    <n v="104"/>
    <n v="17757087"/>
    <s v="Horror"/>
    <s v="Sci-Fi"/>
    <s v="Thriller"/>
    <m/>
    <m/>
    <m/>
    <m/>
    <m/>
    <s v="The Rage: Carrie 2 "/>
    <s v="English"/>
    <s v="USA"/>
    <n v="21000000"/>
    <x v="56"/>
  </r>
  <r>
    <x v="1107"/>
    <n v="104"/>
    <n v="47806295"/>
    <s v="Horror"/>
    <s v="Mystery"/>
    <s v="Thriller"/>
    <m/>
    <m/>
    <m/>
    <m/>
    <m/>
    <s v="The Skeleton Key "/>
    <s v="English"/>
    <s v="USA"/>
    <n v="43000000"/>
    <x v="26"/>
  </r>
  <r>
    <x v="1939"/>
    <n v="105"/>
    <n v="12583510"/>
    <s v="Horror"/>
    <m/>
    <m/>
    <m/>
    <m/>
    <m/>
    <m/>
    <m/>
    <s v="House of 1000 Corpses "/>
    <s v="English"/>
    <s v="USA"/>
    <n v="7000000"/>
    <x v="25"/>
  </r>
  <r>
    <x v="1145"/>
    <n v="172"/>
    <m/>
    <s v="Biography"/>
    <s v="Drama"/>
    <s v="War"/>
    <m/>
    <m/>
    <m/>
    <m/>
    <m/>
    <s v="Patton "/>
    <s v="English"/>
    <s v="USA"/>
    <n v="12000000"/>
    <x v="58"/>
  </r>
  <r>
    <x v="2364"/>
    <n v="105"/>
    <n v="92401"/>
    <s v="Horror"/>
    <s v="Thriller"/>
    <m/>
    <m/>
    <m/>
    <m/>
    <m/>
    <m/>
    <s v="I Spit on Your Grave "/>
    <s v="English"/>
    <s v="USA"/>
    <n v="2000000"/>
    <x v="46"/>
  </r>
  <r>
    <x v="2365"/>
    <n v="172"/>
    <m/>
    <s v="Drama"/>
    <s v="History"/>
    <s v="War"/>
    <m/>
    <m/>
    <m/>
    <m/>
    <m/>
    <s v="The Fall of the Roman Empire "/>
    <s v="English"/>
    <s v="USA"/>
    <n v="19000000"/>
    <x v="6"/>
  </r>
  <r>
    <x v="1675"/>
    <n v="107"/>
    <n v="14637490"/>
    <s v="Horror"/>
    <s v="Mystery"/>
    <s v="Thriller"/>
    <m/>
    <m/>
    <m/>
    <m/>
    <m/>
    <s v="My Soul to Take "/>
    <s v="English"/>
    <s v="USA"/>
    <n v="25000000"/>
    <x v="47"/>
  </r>
  <r>
    <x v="2366"/>
    <n v="172"/>
    <m/>
    <s v="Adventure"/>
    <s v="Drama"/>
    <s v="History"/>
    <s v="Thriller"/>
    <s v="War"/>
    <m/>
    <m/>
    <m/>
    <s v="The Great Escape "/>
    <s v="English"/>
    <s v="USA"/>
    <n v="4000000"/>
    <x v="0"/>
  </r>
  <r>
    <x v="495"/>
    <n v="108"/>
    <n v="32048809"/>
    <s v="Horror"/>
    <m/>
    <m/>
    <m/>
    <m/>
    <m/>
    <m/>
    <m/>
    <s v="House of Wax "/>
    <s v="English"/>
    <s v="Australia"/>
    <n v="30000000"/>
    <x v="35"/>
  </r>
  <r>
    <x v="2"/>
    <n v="173"/>
    <m/>
    <s v="Horror"/>
    <s v="Sci-Fi"/>
    <s v="Thriller"/>
    <m/>
    <m/>
    <m/>
    <m/>
    <m/>
    <s v="Creature             "/>
    <s v="English"/>
    <s v="USA"/>
    <m/>
    <x v="65"/>
  </r>
  <r>
    <x v="931"/>
    <n v="108"/>
    <n v="32000000"/>
    <s v="Horror"/>
    <s v="Mystery"/>
    <s v="Thriller"/>
    <m/>
    <m/>
    <m/>
    <m/>
    <m/>
    <s v="Psycho "/>
    <s v="English"/>
    <s v="USA"/>
    <n v="806947"/>
    <x v="17"/>
  </r>
  <r>
    <x v="1456"/>
    <n v="108"/>
    <n v="41777564"/>
    <s v="Horror"/>
    <m/>
    <m/>
    <m/>
    <m/>
    <m/>
    <m/>
    <m/>
    <s v="The Hills Have Eyes "/>
    <s v="English"/>
    <s v="USA"/>
    <n v="15000000"/>
    <x v="55"/>
  </r>
  <r>
    <x v="544"/>
    <n v="109"/>
    <n v="13248477"/>
    <s v="Horror"/>
    <s v="Mystery"/>
    <s v="Thriller"/>
    <m/>
    <m/>
    <m/>
    <m/>
    <m/>
    <s v="Case 39 "/>
    <s v="English"/>
    <s v="USA"/>
    <n v="27000000"/>
    <x v="3"/>
  </r>
  <r>
    <x v="610"/>
    <n v="109"/>
    <n v="61280963"/>
    <s v="Horror"/>
    <s v="Sci-Fi"/>
    <s v="Thriller"/>
    <m/>
    <m/>
    <m/>
    <m/>
    <m/>
    <s v="The Cell "/>
    <s v="English"/>
    <s v="USA"/>
    <n v="33000000"/>
    <x v="46"/>
  </r>
  <r>
    <x v="294"/>
    <n v="109"/>
    <n v="13782838"/>
    <s v="Horror"/>
    <s v="Mystery"/>
    <s v="Sci-Fi"/>
    <m/>
    <m/>
    <m/>
    <m/>
    <m/>
    <s v="The Thing "/>
    <s v="English"/>
    <s v="USA"/>
    <n v="15000000"/>
    <x v="7"/>
  </r>
  <r>
    <x v="2140"/>
    <n v="110"/>
    <n v="48056940"/>
    <s v="Horror"/>
    <s v="Mystery"/>
    <m/>
    <m/>
    <m/>
    <m/>
    <m/>
    <m/>
    <s v="Sinister "/>
    <s v="English"/>
    <s v="USA"/>
    <n v="3000000"/>
    <x v="4"/>
  </r>
  <r>
    <x v="339"/>
    <n v="110"/>
    <n v="33927476"/>
    <s v="Horror"/>
    <s v="Mystery"/>
    <s v="Sci-Fi"/>
    <s v="Thriller"/>
    <m/>
    <m/>
    <m/>
    <m/>
    <s v="The Relic "/>
    <s v="English"/>
    <s v="UK"/>
    <n v="40000000"/>
    <x v="50"/>
  </r>
  <r>
    <x v="1675"/>
    <n v="111"/>
    <n v="38176892"/>
    <s v="Horror"/>
    <s v="Mystery"/>
    <m/>
    <m/>
    <m/>
    <m/>
    <m/>
    <m/>
    <s v="Scream 4 "/>
    <s v="English"/>
    <s v="USA"/>
    <n v="40000000"/>
    <x v="3"/>
  </r>
  <r>
    <x v="1456"/>
    <n v="112"/>
    <n v="30691439"/>
    <s v="Horror"/>
    <s v="Mystery"/>
    <m/>
    <m/>
    <m/>
    <m/>
    <m/>
    <m/>
    <s v="Mirrors "/>
    <s v="English"/>
    <s v="USA"/>
    <n v="35000000"/>
    <x v="3"/>
  </r>
  <r>
    <x v="816"/>
    <n v="112"/>
    <n v="39235088"/>
    <s v="Horror"/>
    <s v="Sci-Fi"/>
    <m/>
    <m/>
    <m/>
    <m/>
    <m/>
    <m/>
    <s v="Pitch Black "/>
    <s v="English"/>
    <s v="USA"/>
    <n v="23000000"/>
    <x v="23"/>
  </r>
  <r>
    <x v="2367"/>
    <n v="177"/>
    <m/>
    <s v="Drama"/>
    <s v="Sci-Fi"/>
    <m/>
    <m/>
    <m/>
    <m/>
    <m/>
    <m/>
    <s v="Hard to Be a God "/>
    <s v="Russian"/>
    <s v="Russia"/>
    <n v="7000000"/>
    <x v="6"/>
  </r>
  <r>
    <x v="641"/>
    <n v="112"/>
    <n v="137387272"/>
    <s v="Horror"/>
    <s v="Mystery"/>
    <s v="Thriller"/>
    <m/>
    <m/>
    <m/>
    <m/>
    <m/>
    <s v="The Conjuring "/>
    <s v="English"/>
    <s v="USA"/>
    <n v="20000000"/>
    <x v="20"/>
  </r>
  <r>
    <x v="1154"/>
    <n v="113"/>
    <n v="39568996"/>
    <s v="Horror"/>
    <m/>
    <m/>
    <m/>
    <m/>
    <m/>
    <m/>
    <m/>
    <s v="30 Days of Night "/>
    <s v="English"/>
    <s v="USA"/>
    <n v="32000000"/>
    <x v="10"/>
  </r>
  <r>
    <x v="559"/>
    <n v="115"/>
    <n v="2840417"/>
    <s v="Horror"/>
    <s v="Sci-Fi"/>
    <s v="Thriller"/>
    <m/>
    <m/>
    <m/>
    <m/>
    <m/>
    <s v="eXistenZ "/>
    <s v="English"/>
    <s v="Canada"/>
    <n v="31000000"/>
    <x v="4"/>
  </r>
  <r>
    <x v="790"/>
    <n v="116"/>
    <n v="78900000"/>
    <s v="Horror"/>
    <s v="Sci-Fi"/>
    <m/>
    <m/>
    <m/>
    <m/>
    <m/>
    <m/>
    <s v="Alien "/>
    <s v="English"/>
    <s v="UK"/>
    <n v="11000000"/>
    <x v="17"/>
  </r>
  <r>
    <x v="1675"/>
    <n v="116"/>
    <n v="89138076"/>
    <s v="Horror"/>
    <s v="Mystery"/>
    <m/>
    <m/>
    <m/>
    <m/>
    <m/>
    <m/>
    <s v="Scream 3 "/>
    <s v="English"/>
    <s v="USA"/>
    <n v="40000000"/>
    <x v="41"/>
  </r>
  <r>
    <x v="2140"/>
    <n v="118"/>
    <n v="30523568"/>
    <s v="Horror"/>
    <s v="Mystery"/>
    <s v="Thriller"/>
    <m/>
    <m/>
    <m/>
    <m/>
    <m/>
    <s v="Deliver Us from Evil "/>
    <s v="English"/>
    <s v="USA"/>
    <n v="30000000"/>
    <x v="3"/>
  </r>
  <r>
    <x v="736"/>
    <n v="118"/>
    <n v="1330827"/>
    <s v="Horror"/>
    <s v="Thriller"/>
    <m/>
    <m/>
    <m/>
    <m/>
    <m/>
    <m/>
    <s v="The Neon Demon "/>
    <s v="English"/>
    <s v="France"/>
    <n v="7000000"/>
    <x v="14"/>
  </r>
  <r>
    <x v="1939"/>
    <n v="119"/>
    <n v="33386128"/>
    <s v="Horror"/>
    <m/>
    <m/>
    <m/>
    <m/>
    <m/>
    <m/>
    <m/>
    <s v="Halloween II "/>
    <s v="English"/>
    <s v="USA"/>
    <n v="15000000"/>
    <x v="54"/>
  </r>
  <r>
    <x v="2368"/>
    <n v="178"/>
    <m/>
    <s v="Action"/>
    <s v="Drama"/>
    <s v="History"/>
    <s v="War"/>
    <m/>
    <m/>
    <m/>
    <m/>
    <s v="The Longest Day "/>
    <s v="English"/>
    <s v="USA"/>
    <n v="10000000"/>
    <x v="2"/>
  </r>
  <r>
    <x v="1675"/>
    <n v="120"/>
    <n v="101334374"/>
    <s v="Horror"/>
    <s v="Mystery"/>
    <m/>
    <m/>
    <m/>
    <m/>
    <m/>
    <m/>
    <s v="Scream 2 "/>
    <s v="English"/>
    <s v="USA"/>
    <n v="24000000"/>
    <x v="12"/>
  </r>
  <r>
    <x v="2369"/>
    <n v="180"/>
    <m/>
    <s v="Drama"/>
    <s v="Romance"/>
    <m/>
    <m/>
    <m/>
    <m/>
    <m/>
    <m/>
    <s v="Restless "/>
    <s v="English"/>
    <s v="UK"/>
    <m/>
    <x v="5"/>
  </r>
  <r>
    <x v="2370"/>
    <n v="120"/>
    <n v="349618"/>
    <s v="Horror"/>
    <m/>
    <m/>
    <m/>
    <m/>
    <m/>
    <m/>
    <m/>
    <s v="Two Evil Eyes "/>
    <s v="English"/>
    <s v="Italy"/>
    <n v="9000000"/>
    <x v="12"/>
  </r>
  <r>
    <x v="1024"/>
    <n v="121"/>
    <n v="80150343"/>
    <s v="Horror"/>
    <s v="Mystery"/>
    <m/>
    <m/>
    <m/>
    <m/>
    <m/>
    <m/>
    <s v="Saw III "/>
    <s v="English"/>
    <s v="USA"/>
    <n v="10000000"/>
    <x v="3"/>
  </r>
  <r>
    <x v="722"/>
    <n v="122"/>
    <n v="31598308"/>
    <s v="Horror"/>
    <s v="Mystery"/>
    <s v="Thriller"/>
    <m/>
    <m/>
    <m/>
    <m/>
    <m/>
    <s v="From Hell "/>
    <s v="English"/>
    <s v="USA"/>
    <n v="35000000"/>
    <x v="4"/>
  </r>
  <r>
    <x v="1191"/>
    <n v="183"/>
    <m/>
    <s v="Drama"/>
    <s v="War"/>
    <m/>
    <m/>
    <m/>
    <m/>
    <m/>
    <m/>
    <s v="The Deer Hunter "/>
    <s v="English"/>
    <s v="UK"/>
    <n v="15000000"/>
    <x v="7"/>
  </r>
  <r>
    <x v="898"/>
    <n v="184"/>
    <m/>
    <s v="Adventure"/>
    <s v="Drama"/>
    <s v="History"/>
    <s v="War"/>
    <m/>
    <m/>
    <m/>
    <m/>
    <s v="Barry Lyndon "/>
    <s v="English"/>
    <s v="UK"/>
    <n v="11000000"/>
    <x v="11"/>
  </r>
  <r>
    <x v="289"/>
    <n v="125"/>
    <n v="41814863"/>
    <s v="Horror"/>
    <s v="Mystery"/>
    <s v="Thriller"/>
    <m/>
    <m/>
    <m/>
    <m/>
    <m/>
    <s v="Exorcist: The Beginning "/>
    <s v="English"/>
    <s v="USA"/>
    <n v="50000000"/>
    <x v="52"/>
  </r>
  <r>
    <x v="1981"/>
    <n v="126"/>
    <n v="25592632"/>
    <s v="Horror"/>
    <m/>
    <m/>
    <m/>
    <m/>
    <m/>
    <m/>
    <m/>
    <s v="The Mist "/>
    <s v="English"/>
    <s v="USA"/>
    <n v="18000000"/>
    <x v="5"/>
  </r>
  <r>
    <x v="258"/>
    <n v="130"/>
    <n v="26616590"/>
    <s v="Horror"/>
    <s v="Sci-Fi"/>
    <s v="Thriller"/>
    <m/>
    <m/>
    <m/>
    <m/>
    <m/>
    <s v="Event Horizon "/>
    <s v="English"/>
    <s v="UK"/>
    <n v="60000000"/>
    <x v="6"/>
  </r>
  <r>
    <x v="910"/>
    <n v="186"/>
    <m/>
    <s v="Drama"/>
    <s v="War"/>
    <m/>
    <m/>
    <m/>
    <m/>
    <m/>
    <m/>
    <s v="Judgment at Nuremberg "/>
    <s v="English"/>
    <s v="USA"/>
    <n v="3000000"/>
    <x v="0"/>
  </r>
  <r>
    <x v="219"/>
    <n v="132"/>
    <n v="204565000"/>
    <s v="Horror"/>
    <m/>
    <m/>
    <m/>
    <m/>
    <m/>
    <m/>
    <m/>
    <s v="The Exorcist "/>
    <s v="English"/>
    <s v="USA"/>
    <n v="8000000"/>
    <x v="58"/>
  </r>
  <r>
    <x v="641"/>
    <n v="134"/>
    <n v="102310175"/>
    <s v="Horror"/>
    <s v="Mystery"/>
    <s v="Thriller"/>
    <m/>
    <m/>
    <m/>
    <m/>
    <m/>
    <s v="The Conjuring 2 "/>
    <s v="English"/>
    <s v="USA"/>
    <n v="40000000"/>
    <x v="2"/>
  </r>
  <r>
    <x v="2354"/>
    <n v="137"/>
    <n v="39143839"/>
    <s v="Horror"/>
    <s v="Thriller"/>
    <m/>
    <m/>
    <m/>
    <m/>
    <m/>
    <m/>
    <s v="The Grudge 2 "/>
    <s v="English"/>
    <s v="USA"/>
    <n v="20000000"/>
    <x v="65"/>
  </r>
  <r>
    <x v="503"/>
    <n v="140"/>
    <n v="32101000"/>
    <s v="Horror"/>
    <s v="Sci-Fi"/>
    <m/>
    <m/>
    <m/>
    <m/>
    <m/>
    <m/>
    <s v="The Lawnmower Man "/>
    <s v="English"/>
    <s v="UK"/>
    <n v="10000000"/>
    <x v="53"/>
  </r>
  <r>
    <x v="1024"/>
    <n v="150"/>
    <n v="140244"/>
    <s v="Horror"/>
    <s v="Musical"/>
    <s v="Sci-Fi"/>
    <m/>
    <m/>
    <m/>
    <m/>
    <m/>
    <s v="Repo! The Genetic Opera "/>
    <s v="English"/>
    <s v="USA"/>
    <n v="8500000"/>
    <x v="6"/>
  </r>
  <r>
    <x v="2371"/>
    <n v="100"/>
    <n v="2808000"/>
    <s v="Musical"/>
    <s v="Romance"/>
    <m/>
    <m/>
    <m/>
    <m/>
    <m/>
    <m/>
    <s v="The Broadway Melody "/>
    <s v="English"/>
    <s v="USA"/>
    <n v="379000"/>
    <x v="46"/>
  </r>
  <r>
    <x v="1120"/>
    <n v="110"/>
    <n v="181360000"/>
    <s v="Musical"/>
    <s v="Romance"/>
    <m/>
    <m/>
    <m/>
    <m/>
    <m/>
    <m/>
    <s v="Grease "/>
    <s v="English"/>
    <s v="USA"/>
    <n v="6000000"/>
    <x v="5"/>
  </r>
  <r>
    <x v="1675"/>
    <n v="85"/>
    <n v="57859105"/>
    <s v="Mystery"/>
    <s v="Thriller"/>
    <m/>
    <m/>
    <m/>
    <m/>
    <m/>
    <m/>
    <s v="Red Eye "/>
    <s v="English"/>
    <s v="USA"/>
    <n v="26000000"/>
    <x v="26"/>
  </r>
  <r>
    <x v="639"/>
    <n v="90"/>
    <n v="489220"/>
    <s v="Mystery"/>
    <s v="Sci-Fi"/>
    <s v="Thriller"/>
    <m/>
    <m/>
    <m/>
    <m/>
    <m/>
    <s v="Cube "/>
    <s v="English"/>
    <s v="Canada"/>
    <n v="365000"/>
    <x v="9"/>
  </r>
  <r>
    <x v="715"/>
    <n v="91"/>
    <n v="51475962"/>
    <s v="Mystery"/>
    <s v="Thriller"/>
    <m/>
    <m/>
    <m/>
    <m/>
    <m/>
    <m/>
    <s v="Identity "/>
    <s v="English"/>
    <s v="USA"/>
    <n v="30000000"/>
    <x v="9"/>
  </r>
  <r>
    <x v="372"/>
    <n v="91"/>
    <n v="35385560"/>
    <s v="Mystery"/>
    <s v="Thriller"/>
    <m/>
    <m/>
    <m/>
    <m/>
    <m/>
    <m/>
    <s v="The Boy Next Door "/>
    <s v="English"/>
    <s v="USA"/>
    <n v="4000000"/>
    <x v="56"/>
  </r>
  <r>
    <x v="777"/>
    <n v="93"/>
    <n v="54696902"/>
    <s v="Mystery"/>
    <s v="Sci-Fi"/>
    <s v="Thriller"/>
    <m/>
    <m/>
    <m/>
    <m/>
    <m/>
    <s v="Source Code "/>
    <s v="English"/>
    <s v="USA"/>
    <n v="32000000"/>
    <x v="20"/>
  </r>
  <r>
    <x v="154"/>
    <n v="96"/>
    <n v="47781388"/>
    <s v="Mystery"/>
    <s v="Thriller"/>
    <m/>
    <m/>
    <m/>
    <m/>
    <m/>
    <m/>
    <s v="Secret Window "/>
    <s v="English"/>
    <s v="USA"/>
    <n v="40000000"/>
    <x v="10"/>
  </r>
  <r>
    <x v="842"/>
    <n v="97"/>
    <n v="21973182"/>
    <s v="Mystery"/>
    <s v="Thriller"/>
    <m/>
    <m/>
    <m/>
    <m/>
    <m/>
    <m/>
    <s v="Joy Ride "/>
    <s v="English"/>
    <s v="USA"/>
    <n v="23000000"/>
    <x v="10"/>
  </r>
  <r>
    <x v="2372"/>
    <n v="98"/>
    <n v="25464480"/>
    <s v="Mystery"/>
    <s v="Sci-Fi"/>
    <s v="Thriller"/>
    <m/>
    <m/>
    <m/>
    <m/>
    <m/>
    <s v="The Fourth Kind "/>
    <s v="English"/>
    <s v="USA"/>
    <n v="10000000"/>
    <x v="19"/>
  </r>
  <r>
    <x v="468"/>
    <n v="195"/>
    <m/>
    <s v="Biography"/>
    <s v="Drama"/>
    <s v="History"/>
    <s v="Romance"/>
    <m/>
    <m/>
    <m/>
    <m/>
    <s v="Reds "/>
    <s v="English"/>
    <s v="USA"/>
    <n v="35000000"/>
    <x v="20"/>
  </r>
  <r>
    <x v="700"/>
    <n v="98"/>
    <n v="35063732"/>
    <s v="Mystery"/>
    <s v="Thriller"/>
    <m/>
    <m/>
    <m/>
    <m/>
    <m/>
    <m/>
    <s v="The Number 23 "/>
    <s v="English"/>
    <s v="USA"/>
    <n v="32000000"/>
    <x v="55"/>
  </r>
  <r>
    <x v="2"/>
    <n v="197"/>
    <m/>
    <s v="Drama"/>
    <s v="War"/>
    <m/>
    <m/>
    <m/>
    <m/>
    <m/>
    <m/>
    <s v="Deadline Gallipoli             "/>
    <s v="English"/>
    <s v="Australia"/>
    <n v="15000000"/>
    <x v="18"/>
  </r>
  <r>
    <x v="2373"/>
    <n v="100"/>
    <n v="15500000"/>
    <s v="Mystery"/>
    <s v="Sci-Fi"/>
    <s v="Thriller"/>
    <m/>
    <m/>
    <m/>
    <m/>
    <m/>
    <s v="The Thirteenth Floor "/>
    <s v="English"/>
    <s v="Germany"/>
    <n v="16000000"/>
    <x v="14"/>
  </r>
  <r>
    <x v="2"/>
    <n v="199"/>
    <m/>
    <s v="Drama"/>
    <s v="Family"/>
    <m/>
    <m/>
    <m/>
    <m/>
    <m/>
    <m/>
    <s v="Anne of Green Gables             "/>
    <s v="English"/>
    <s v="Canada"/>
    <m/>
    <x v="15"/>
  </r>
  <r>
    <x v="2374"/>
    <n v="103"/>
    <n v="23616"/>
    <s v="Mystery"/>
    <s v="Thriller"/>
    <m/>
    <m/>
    <m/>
    <m/>
    <m/>
    <m/>
    <s v="Arnolds Park "/>
    <s v="English"/>
    <s v="USA"/>
    <n v="600000"/>
    <x v="39"/>
  </r>
  <r>
    <x v="2375"/>
    <n v="103"/>
    <n v="16066"/>
    <s v="Mystery"/>
    <s v="Romance"/>
    <s v="Thriller"/>
    <m/>
    <m/>
    <m/>
    <m/>
    <m/>
    <s v="Fascination "/>
    <s v="English"/>
    <s v="Germany"/>
    <n v="5000000"/>
    <x v="51"/>
  </r>
  <r>
    <x v="622"/>
    <n v="104"/>
    <n v="31899000"/>
    <s v="Mystery"/>
    <s v="Romance"/>
    <s v="Thriller"/>
    <m/>
    <m/>
    <m/>
    <m/>
    <m/>
    <s v="Dressed to Kill "/>
    <s v="English"/>
    <s v="USA"/>
    <n v="6500000"/>
    <x v="23"/>
  </r>
  <r>
    <x v="2376"/>
    <n v="108"/>
    <n v="43771291"/>
    <s v="Mystery"/>
    <s v="Thriller"/>
    <m/>
    <m/>
    <m/>
    <m/>
    <m/>
    <m/>
    <s v="The Gift "/>
    <s v="English"/>
    <s v="USA"/>
    <n v="5000000"/>
    <x v="23"/>
  </r>
  <r>
    <x v="781"/>
    <n v="112"/>
    <n v="126975169"/>
    <s v="Mystery"/>
    <s v="Sci-Fi"/>
    <s v="Thriller"/>
    <m/>
    <m/>
    <m/>
    <m/>
    <m/>
    <s v="Super 8 "/>
    <s v="English"/>
    <s v="USA"/>
    <n v="50000000"/>
    <x v="23"/>
  </r>
  <r>
    <x v="1301"/>
    <n v="113"/>
    <n v="4717455"/>
    <s v="Mystery"/>
    <s v="Thriller"/>
    <m/>
    <m/>
    <m/>
    <m/>
    <m/>
    <m/>
    <s v="In the Cut "/>
    <s v="English"/>
    <s v="Australia"/>
    <n v="12000000"/>
    <x v="35"/>
  </r>
  <r>
    <x v="820"/>
    <n v="113"/>
    <n v="25530884"/>
    <s v="Mystery"/>
    <s v="Thriller"/>
    <m/>
    <m/>
    <m/>
    <m/>
    <m/>
    <m/>
    <s v="Memento "/>
    <s v="English"/>
    <s v="USA"/>
    <n v="9000000"/>
    <x v="17"/>
  </r>
  <r>
    <x v="700"/>
    <n v="123"/>
    <n v="36283504"/>
    <s v="Mystery"/>
    <s v="Thriller"/>
    <m/>
    <m/>
    <m/>
    <m/>
    <m/>
    <m/>
    <s v="8MM "/>
    <s v="English"/>
    <s v="Germany"/>
    <n v="40000000"/>
    <x v="26"/>
  </r>
  <r>
    <x v="107"/>
    <n v="128"/>
    <n v="15523168"/>
    <s v="Mystery"/>
    <s v="Thriller"/>
    <m/>
    <m/>
    <m/>
    <m/>
    <m/>
    <m/>
    <s v="The Ghost Writer "/>
    <s v="English"/>
    <s v="France"/>
    <n v="45000000"/>
    <x v="5"/>
  </r>
  <r>
    <x v="107"/>
    <n v="133"/>
    <n v="18653746"/>
    <s v="Mystery"/>
    <s v="Thriller"/>
    <m/>
    <m/>
    <m/>
    <m/>
    <m/>
    <m/>
    <s v="The Ninth Gate "/>
    <s v="English"/>
    <s v="Spain"/>
    <n v="38000000"/>
    <x v="6"/>
  </r>
  <r>
    <x v="1159"/>
    <n v="138"/>
    <n v="127968405"/>
    <s v="Mystery"/>
    <s v="Thriller"/>
    <m/>
    <m/>
    <m/>
    <m/>
    <m/>
    <m/>
    <s v="Shutter Island "/>
    <s v="English"/>
    <s v="USA"/>
    <n v="80000000"/>
    <x v="11"/>
  </r>
  <r>
    <x v="762"/>
    <n v="146"/>
    <n v="133375846"/>
    <s v="Mystery"/>
    <s v="Thriller"/>
    <m/>
    <m/>
    <m/>
    <m/>
    <m/>
    <m/>
    <s v="Angels &amp; Demons "/>
    <s v="English"/>
    <s v="USA"/>
    <n v="150000000"/>
    <x v="6"/>
  </r>
  <r>
    <x v="762"/>
    <n v="174"/>
    <n v="217536138"/>
    <s v="Mystery"/>
    <s v="Thriller"/>
    <m/>
    <m/>
    <m/>
    <m/>
    <m/>
    <m/>
    <s v="The Da Vinci Code "/>
    <s v="English"/>
    <s v="USA"/>
    <n v="125000000"/>
    <x v="10"/>
  </r>
  <r>
    <x v="2377"/>
    <n v="88"/>
    <n v="76382"/>
    <s v="Romance"/>
    <m/>
    <m/>
    <m/>
    <m/>
    <m/>
    <m/>
    <m/>
    <s v="Breaking Upwards "/>
    <s v="English"/>
    <s v="USA"/>
    <n v="15000"/>
    <x v="3"/>
  </r>
  <r>
    <x v="2378"/>
    <n v="106"/>
    <n v="62453315"/>
    <s v="Romance"/>
    <s v="Sci-Fi"/>
    <s v="Thriller"/>
    <m/>
    <m/>
    <m/>
    <m/>
    <m/>
    <s v="The Adjustment Bureau "/>
    <s v="English"/>
    <s v="USA"/>
    <n v="50200000"/>
    <x v="23"/>
  </r>
  <r>
    <x v="2379"/>
    <n v="81"/>
    <n v="18195"/>
    <s v="Sci-Fi"/>
    <m/>
    <m/>
    <m/>
    <m/>
    <m/>
    <m/>
    <m/>
    <s v="The Sticky Fingers of Time "/>
    <s v="English"/>
    <s v="USA"/>
    <n v="250000"/>
    <x v="46"/>
  </r>
  <r>
    <x v="343"/>
    <n v="91"/>
    <n v="64505912"/>
    <s v="Sci-Fi"/>
    <s v="Thriller"/>
    <m/>
    <m/>
    <m/>
    <m/>
    <m/>
    <m/>
    <s v="The Happening "/>
    <s v="English"/>
    <s v="USA"/>
    <n v="48000000"/>
    <x v="65"/>
  </r>
  <r>
    <x v="1362"/>
    <n v="99"/>
    <n v="15071514"/>
    <s v="Sci-Fi"/>
    <s v="Thriller"/>
    <m/>
    <m/>
    <m/>
    <m/>
    <m/>
    <m/>
    <s v="The Invasion "/>
    <s v="English"/>
    <s v="USA"/>
    <n v="80000000"/>
    <x v="19"/>
  </r>
  <r>
    <x v="2380"/>
    <n v="106"/>
    <n v="22331028"/>
    <s v="Sci-Fi"/>
    <s v="Thriller"/>
    <m/>
    <m/>
    <m/>
    <m/>
    <m/>
    <m/>
    <s v="Project Almanac "/>
    <s v="English"/>
    <s v="USA"/>
    <n v="12000000"/>
    <x v="55"/>
  </r>
  <r>
    <x v="2"/>
    <n v="240"/>
    <m/>
    <s v="Comedy"/>
    <s v="Drama"/>
    <s v="Romance"/>
    <m/>
    <m/>
    <m/>
    <m/>
    <m/>
    <s v="Emma             "/>
    <s v="English"/>
    <s v="UK"/>
    <m/>
    <x v="7"/>
  </r>
  <r>
    <x v="1286"/>
    <n v="240"/>
    <m/>
    <s v="Biography"/>
    <s v="Drama"/>
    <s v="History"/>
    <m/>
    <m/>
    <m/>
    <m/>
    <m/>
    <s v="Gandhi "/>
    <s v="English"/>
    <s v="UK"/>
    <n v="22000000"/>
    <x v="11"/>
  </r>
  <r>
    <x v="2381"/>
    <n v="110"/>
    <n v="56129"/>
    <s v="Sci-Fi"/>
    <s v="Thriller"/>
    <m/>
    <m/>
    <m/>
    <m/>
    <m/>
    <m/>
    <s v="Beyond the Black Rainbow "/>
    <s v="English"/>
    <s v="Canada"/>
    <n v="1100000"/>
    <x v="12"/>
  </r>
  <r>
    <x v="2382"/>
    <n v="114"/>
    <n v="79568000"/>
    <s v="Sci-Fi"/>
    <s v="Thriller"/>
    <m/>
    <m/>
    <m/>
    <m/>
    <m/>
    <m/>
    <s v="WarGames "/>
    <s v="English"/>
    <s v="USA"/>
    <n v="12000000"/>
    <x v="23"/>
  </r>
  <r>
    <x v="790"/>
    <n v="117"/>
    <n v="27000000"/>
    <s v="Sci-Fi"/>
    <s v="Thriller"/>
    <m/>
    <m/>
    <m/>
    <m/>
    <m/>
    <m/>
    <s v="Blade Runner "/>
    <s v="English"/>
    <s v="USA"/>
    <n v="28000000"/>
    <x v="7"/>
  </r>
  <r>
    <x v="2383"/>
    <n v="270"/>
    <m/>
    <s v="Action"/>
    <s v="Adventure"/>
    <s v="Drama"/>
    <s v="Romance"/>
    <s v="War"/>
    <m/>
    <m/>
    <m/>
    <s v="Arn: The Knight Templar "/>
    <s v="Swedish"/>
    <s v="Sweden"/>
    <n v="25000000"/>
    <x v="10"/>
  </r>
  <r>
    <x v="2384"/>
    <n v="120"/>
    <n v="23947"/>
    <s v="Sci-Fi"/>
    <s v="Thriller"/>
    <m/>
    <m/>
    <m/>
    <m/>
    <m/>
    <m/>
    <s v="The Butterfly Effect "/>
    <s v="English"/>
    <s v="USA"/>
    <n v="13000000"/>
    <x v="28"/>
  </r>
  <r>
    <x v="2385"/>
    <n v="80"/>
    <n v="70071"/>
    <s v="Thriller"/>
    <m/>
    <m/>
    <m/>
    <m/>
    <m/>
    <m/>
    <m/>
    <s v="Cavite "/>
    <s v="English"/>
    <s v="Philippines"/>
    <n v="7000"/>
    <x v="46"/>
  </r>
  <r>
    <x v="2"/>
    <n v="286"/>
    <m/>
    <s v="Drama"/>
    <s v="History"/>
    <s v="Thriller"/>
    <m/>
    <m/>
    <m/>
    <m/>
    <m/>
    <s v="The Company             "/>
    <s v="English"/>
    <s v="USA"/>
    <m/>
    <x v="13"/>
  </r>
  <r>
    <x v="2386"/>
    <n v="95"/>
    <n v="2468"/>
    <s v="Thriller"/>
    <m/>
    <m/>
    <m/>
    <m/>
    <m/>
    <m/>
    <m/>
    <s v="Locker 13 "/>
    <s v="English"/>
    <s v="USA"/>
    <n v="300000"/>
    <x v="47"/>
  </r>
  <r>
    <x v="2387"/>
    <n v="160"/>
    <n v="49000"/>
    <s v="Thriller"/>
    <m/>
    <m/>
    <m/>
    <m/>
    <m/>
    <m/>
    <m/>
    <s v="Chocolate: Deep Dark Secrets "/>
    <s v="Hindi"/>
    <s v="India"/>
    <n v="1500000"/>
    <x v="47"/>
  </r>
  <r>
    <x v="2388"/>
    <n v="78"/>
    <n v="243768"/>
    <s v="Western"/>
    <m/>
    <m/>
    <m/>
    <m/>
    <m/>
    <m/>
    <m/>
    <s v="The Legend of God's Gun "/>
    <s v="English"/>
    <s v="USA"/>
    <n v="30000"/>
    <x v="38"/>
  </r>
  <r>
    <x v="592"/>
    <n v="115"/>
    <n v="41400000"/>
    <s v="Western"/>
    <m/>
    <m/>
    <m/>
    <m/>
    <m/>
    <m/>
    <m/>
    <s v="Pale Rider "/>
    <s v="English"/>
    <s v="USA"/>
    <n v="6900000"/>
    <x v="9"/>
  </r>
  <r>
    <x v="322"/>
    <n v="142"/>
    <n v="6100000"/>
    <s v="Western"/>
    <m/>
    <m/>
    <m/>
    <m/>
    <m/>
    <m/>
    <m/>
    <s v="The Good, the Bad and the Ugly "/>
    <s v="Italian"/>
    <s v="Italy"/>
    <n v="1200000"/>
    <x v="71"/>
  </r>
  <r>
    <x v="2"/>
    <n v="334"/>
    <n v="145118"/>
    <s v="Biography|Crime|Drama|Thriller"/>
    <m/>
    <m/>
    <m/>
    <m/>
    <m/>
    <m/>
    <m/>
    <s v="Carlos             "/>
    <s v="English"/>
    <s v="France"/>
    <m/>
    <x v="28"/>
  </r>
  <r>
    <x v="2"/>
    <n v="511"/>
    <m/>
    <s v="Crime|Drama|Thriller"/>
    <m/>
    <m/>
    <m/>
    <m/>
    <m/>
    <m/>
    <m/>
    <s v="Trapped             "/>
    <s v="Icelandic"/>
    <s v="Iceland"/>
    <m/>
    <x v="7"/>
  </r>
  <r>
    <x v="2389"/>
    <m/>
    <m/>
    <s v="Comedy|Romance"/>
    <m/>
    <m/>
    <m/>
    <m/>
    <m/>
    <m/>
    <m/>
    <s v="Barfi "/>
    <s v="Kannada"/>
    <s v="India"/>
    <m/>
    <x v="23"/>
  </r>
  <r>
    <x v="1924"/>
    <m/>
    <m/>
    <s v="Crime|Drama"/>
    <m/>
    <m/>
    <m/>
    <m/>
    <m/>
    <m/>
    <m/>
    <s v="Black Water Transit "/>
    <s v="English"/>
    <s v="USA"/>
    <n v="23000000"/>
    <x v="5"/>
  </r>
  <r>
    <x v="782"/>
    <m/>
    <m/>
    <s v="Action|Adventure|Fantasy|Sci-Fi"/>
    <m/>
    <m/>
    <m/>
    <m/>
    <m/>
    <m/>
    <m/>
    <s v="Destiny "/>
    <s v="English"/>
    <s v="USA"/>
    <m/>
    <x v="11"/>
  </r>
  <r>
    <x v="2390"/>
    <m/>
    <n v="129319"/>
    <s v="Romance"/>
    <m/>
    <m/>
    <m/>
    <m/>
    <m/>
    <m/>
    <m/>
    <s v="Dil Jo Bhi Kahey... "/>
    <s v="English"/>
    <s v="India"/>
    <n v="70000000"/>
    <x v="52"/>
  </r>
  <r>
    <x v="2391"/>
    <m/>
    <m/>
    <s v="Fantasy"/>
    <m/>
    <m/>
    <m/>
    <m/>
    <m/>
    <m/>
    <m/>
    <s v="Harry Potter and the Deathly Hallows: Part I "/>
    <s v="English"/>
    <s v="UK"/>
    <m/>
    <x v="55"/>
  </r>
  <r>
    <x v="2391"/>
    <m/>
    <m/>
    <s v="Action|Fantasy"/>
    <m/>
    <m/>
    <m/>
    <m/>
    <m/>
    <m/>
    <m/>
    <s v="Harry Potter and the Deathly Hallows: Part II "/>
    <s v="English"/>
    <s v="UK"/>
    <m/>
    <x v="20"/>
  </r>
  <r>
    <x v="2392"/>
    <m/>
    <m/>
    <s v="Action|Comedy|Romance|Thriller"/>
    <m/>
    <m/>
    <m/>
    <m/>
    <m/>
    <m/>
    <m/>
    <s v="Hum To Mohabbat Karega "/>
    <s v="Hindi"/>
    <s v="India"/>
    <m/>
    <x v="60"/>
  </r>
  <r>
    <x v="2393"/>
    <m/>
    <m/>
    <s v="Comedy|Family"/>
    <m/>
    <m/>
    <m/>
    <m/>
    <m/>
    <m/>
    <m/>
    <s v="Karachi se Lahore "/>
    <s v="Urdu"/>
    <s v="Pakistan"/>
    <n v="1000000"/>
    <x v="14"/>
  </r>
  <r>
    <x v="2394"/>
    <m/>
    <n v="2592808"/>
    <s v="Crime|Drama|Thriller"/>
    <m/>
    <m/>
    <m/>
    <m/>
    <m/>
    <m/>
    <m/>
    <s v="N-Secure "/>
    <s v="English"/>
    <s v="USA"/>
    <m/>
    <x v="21"/>
  </r>
  <r>
    <x v="2395"/>
    <m/>
    <m/>
    <s v="Romance"/>
    <m/>
    <m/>
    <m/>
    <m/>
    <m/>
    <m/>
    <m/>
    <s v="Romantic Schemer "/>
    <s v="English"/>
    <s v="USA"/>
    <n v="125000"/>
    <x v="52"/>
  </r>
  <r>
    <x v="2396"/>
    <m/>
    <m/>
    <s v="Comedy|Drama"/>
    <m/>
    <m/>
    <m/>
    <m/>
    <m/>
    <m/>
    <m/>
    <s v="Should've Been Romeo "/>
    <s v="English"/>
    <s v="USA"/>
    <n v="5000000"/>
    <x v="6"/>
  </r>
  <r>
    <x v="2397"/>
    <m/>
    <m/>
    <s v="Documentary"/>
    <m/>
    <m/>
    <m/>
    <m/>
    <m/>
    <m/>
    <m/>
    <s v="Star Wars: Episode VII - The Force Awakens             "/>
    <s v=""/>
    <s v=""/>
    <m/>
    <x v="23"/>
  </r>
  <r>
    <x v="2398"/>
    <m/>
    <m/>
    <s v="Comedy|Drama"/>
    <m/>
    <m/>
    <m/>
    <m/>
    <m/>
    <m/>
    <m/>
    <s v="The Naked Ape "/>
    <s v="English"/>
    <s v="USA"/>
    <m/>
    <x v="33"/>
  </r>
  <r>
    <x v="2"/>
    <m/>
    <m/>
    <s v="Drama|History|Romance|War"/>
    <m/>
    <m/>
    <m/>
    <m/>
    <m/>
    <m/>
    <m/>
    <s v="War &amp; Peace             "/>
    <s v="English"/>
    <s v="UK"/>
    <m/>
    <x v="7"/>
  </r>
  <r>
    <x v="2"/>
    <m/>
    <m/>
    <s v="Drama|Horror|Thriller"/>
    <m/>
    <m/>
    <m/>
    <m/>
    <m/>
    <m/>
    <m/>
    <s v="Wolf Creek             "/>
    <s v="English"/>
    <s v="Australia"/>
    <m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67B63-D107-4AE3-87FC-92441DD6403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401" firstHeaderRow="1" firstDataRow="1" firstDataCol="1"/>
  <pivotFields count="16">
    <pivotField axis="axisRow" showAll="0" sortType="descending">
      <items count="2400">
        <item h="1" x="2"/>
        <item x="1090"/>
        <item x="385"/>
        <item x="2111"/>
        <item x="1420"/>
        <item x="1921"/>
        <item x="1830"/>
        <item x="1659"/>
        <item x="2187"/>
        <item x="805"/>
        <item x="61"/>
        <item x="2289"/>
        <item x="711"/>
        <item x="1671"/>
        <item x="927"/>
        <item x="249"/>
        <item x="2061"/>
        <item x="1803"/>
        <item x="1248"/>
        <item x="2135"/>
        <item x="2295"/>
        <item x="1551"/>
        <item x="911"/>
        <item x="2226"/>
        <item x="426"/>
        <item x="1004"/>
        <item x="829"/>
        <item x="1545"/>
        <item x="1686"/>
        <item x="1612"/>
        <item x="647"/>
        <item x="742"/>
        <item x="1400"/>
        <item x="1345"/>
        <item x="1758"/>
        <item x="1812"/>
        <item x="1031"/>
        <item x="658"/>
        <item x="1958"/>
        <item x="1644"/>
        <item x="722"/>
        <item x="178"/>
        <item x="2104"/>
        <item x="1171"/>
        <item x="1182"/>
        <item x="2046"/>
        <item x="2021"/>
        <item x="2367"/>
        <item x="239"/>
        <item x="765"/>
        <item x="1440"/>
        <item x="1931"/>
        <item x="2168"/>
        <item x="1897"/>
        <item x="1998"/>
        <item x="315"/>
        <item x="1359"/>
        <item x="2041"/>
        <item x="2200"/>
        <item x="935"/>
        <item x="1589"/>
        <item x="1140"/>
        <item x="308"/>
        <item x="1456"/>
        <item x="1003"/>
        <item x="931"/>
        <item x="993"/>
        <item x="2163"/>
        <item x="1125"/>
        <item x="89"/>
        <item x="1753"/>
        <item x="2205"/>
        <item x="1938"/>
        <item x="1535"/>
        <item x="1238"/>
        <item x="20"/>
        <item x="1151"/>
        <item x="1566"/>
        <item x="599"/>
        <item x="460"/>
        <item x="776"/>
        <item x="1232"/>
        <item x="1748"/>
        <item x="1594"/>
        <item x="2090"/>
        <item x="1964"/>
        <item x="1901"/>
        <item x="556"/>
        <item x="2296"/>
        <item x="688"/>
        <item x="656"/>
        <item x="1235"/>
        <item x="295"/>
        <item x="1549"/>
        <item x="507"/>
        <item x="1355"/>
        <item x="2042"/>
        <item x="1655"/>
        <item x="1528"/>
        <item x="2087"/>
        <item x="936"/>
        <item x="1323"/>
        <item x="15"/>
        <item x="329"/>
        <item x="576"/>
        <item x="839"/>
        <item x="1740"/>
        <item x="880"/>
        <item x="1689"/>
        <item x="287"/>
        <item x="1220"/>
        <item x="1889"/>
        <item x="265"/>
        <item x="1709"/>
        <item x="209"/>
        <item x="2266"/>
        <item x="634"/>
        <item x="744"/>
        <item x="147"/>
        <item x="1347"/>
        <item x="1297"/>
        <item x="1715"/>
        <item x="887"/>
        <item x="1837"/>
        <item x="1104"/>
        <item x="77"/>
        <item x="1274"/>
        <item x="994"/>
        <item x="1074"/>
        <item x="793"/>
        <item x="2293"/>
        <item x="2365"/>
        <item x="1181"/>
        <item x="167"/>
        <item x="1000"/>
        <item x="864"/>
        <item x="300"/>
        <item x="275"/>
        <item x="267"/>
        <item x="1306"/>
        <item x="2298"/>
        <item x="1822"/>
        <item x="632"/>
        <item x="498"/>
        <item x="134"/>
        <item x="1214"/>
        <item x="250"/>
        <item x="1721"/>
        <item x="1801"/>
        <item x="661"/>
        <item x="1639"/>
        <item x="1431"/>
        <item x="409"/>
        <item x="2241"/>
        <item x="1108"/>
        <item x="1204"/>
        <item x="2272"/>
        <item x="1880"/>
        <item x="1844"/>
        <item x="1336"/>
        <item x="1527"/>
        <item x="2350"/>
        <item x="332"/>
        <item x="646"/>
        <item x="552"/>
        <item x="381"/>
        <item x="1868"/>
        <item x="29"/>
        <item x="976"/>
        <item x="1133"/>
        <item x="1678"/>
        <item x="106"/>
        <item x="1262"/>
        <item x="1508"/>
        <item x="1186"/>
        <item x="497"/>
        <item x="1795"/>
        <item x="1339"/>
        <item x="1687"/>
        <item x="1236"/>
        <item x="435"/>
        <item x="757"/>
        <item x="797"/>
        <item x="1963"/>
        <item x="1823"/>
        <item x="1383"/>
        <item x="2053"/>
        <item x="2079"/>
        <item x="58"/>
        <item x="1272"/>
        <item x="414"/>
        <item x="49"/>
        <item x="2178"/>
        <item x="1366"/>
        <item x="1583"/>
        <item x="279"/>
        <item x="567"/>
        <item x="1357"/>
        <item x="37"/>
        <item x="1141"/>
        <item x="2099"/>
        <item x="6"/>
        <item x="1094"/>
        <item x="1922"/>
        <item x="1195"/>
        <item x="756"/>
        <item x="1555"/>
        <item x="2269"/>
        <item x="485"/>
        <item x="1814"/>
        <item x="1364"/>
        <item x="379"/>
        <item x="951"/>
        <item x="1862"/>
        <item x="211"/>
        <item x="946"/>
        <item x="652"/>
        <item x="215"/>
        <item x="835"/>
        <item x="1664"/>
        <item x="2083"/>
        <item x="1180"/>
        <item x="1569"/>
        <item x="627"/>
        <item x="1925"/>
        <item x="115"/>
        <item x="1558"/>
        <item x="246"/>
        <item x="1985"/>
        <item x="1227"/>
        <item x="1851"/>
        <item x="1399"/>
        <item x="1756"/>
        <item x="144"/>
        <item x="386"/>
        <item x="1334"/>
        <item x="1403"/>
        <item x="34"/>
        <item x="1086"/>
        <item x="2314"/>
        <item x="104"/>
        <item x="2173"/>
        <item x="1701"/>
        <item x="2281"/>
        <item x="1393"/>
        <item x="502"/>
        <item x="1061"/>
        <item x="1482"/>
        <item x="247"/>
        <item x="503"/>
        <item x="126"/>
        <item x="140"/>
        <item x="827"/>
        <item x="2236"/>
        <item x="843"/>
        <item x="1533"/>
        <item x="622"/>
        <item x="1091"/>
        <item x="1972"/>
        <item x="137"/>
        <item x="1488"/>
        <item x="2129"/>
        <item x="751"/>
        <item x="222"/>
        <item x="2253"/>
        <item x="997"/>
        <item x="101"/>
        <item x="1072"/>
        <item x="962"/>
        <item x="1695"/>
        <item x="1515"/>
        <item x="1408"/>
        <item x="2386"/>
        <item x="1021"/>
        <item x="878"/>
        <item x="1194"/>
        <item x="1386"/>
        <item x="2290"/>
        <item x="1831"/>
        <item x="1185"/>
        <item x="1965"/>
        <item x="463"/>
        <item x="545"/>
        <item x="1039"/>
        <item x="1597"/>
        <item x="1697"/>
        <item x="988"/>
        <item x="1754"/>
        <item x="1177"/>
        <item x="270"/>
        <item x="1949"/>
        <item x="819"/>
        <item x="2167"/>
        <item x="2219"/>
        <item x="204"/>
        <item x="2214"/>
        <item x="2143"/>
        <item x="1599"/>
        <item x="1352"/>
        <item x="1064"/>
        <item x="2336"/>
        <item x="86"/>
        <item x="1541"/>
        <item x="1075"/>
        <item x="33"/>
        <item x="1199"/>
        <item x="425"/>
        <item x="327"/>
        <item x="960"/>
        <item x="2270"/>
        <item x="1523"/>
        <item x="747"/>
        <item x="234"/>
        <item x="1146"/>
        <item x="1944"/>
        <item x="1943"/>
        <item x="953"/>
        <item x="2137"/>
        <item x="1444"/>
        <item x="1571"/>
        <item x="1465"/>
        <item x="1647"/>
        <item x="607"/>
        <item x="1646"/>
        <item x="1269"/>
        <item x="1738"/>
        <item x="1755"/>
        <item x="180"/>
        <item x="1874"/>
        <item x="587"/>
        <item x="913"/>
        <item x="359"/>
        <item x="422"/>
        <item x="1479"/>
        <item x="1083"/>
        <item x="1013"/>
        <item x="2170"/>
        <item x="496"/>
        <item x="891"/>
        <item x="1485"/>
        <item x="128"/>
        <item x="939"/>
        <item x="989"/>
        <item x="18"/>
        <item x="139"/>
        <item x="304"/>
        <item x="1223"/>
        <item x="2006"/>
        <item x="370"/>
        <item x="1552"/>
        <item x="855"/>
        <item x="216"/>
        <item x="153"/>
        <item x="1008"/>
        <item x="1138"/>
        <item x="544"/>
        <item x="2218"/>
        <item x="1815"/>
        <item x="186"/>
        <item x="2048"/>
        <item x="173"/>
        <item x="479"/>
        <item x="1518"/>
        <item x="98"/>
        <item x="2085"/>
        <item x="1166"/>
        <item x="5"/>
        <item x="534"/>
        <item x="1637"/>
        <item x="678"/>
        <item x="894"/>
        <item x="2297"/>
        <item x="1607"/>
        <item x="490"/>
        <item x="740"/>
        <item x="1046"/>
        <item x="820"/>
        <item x="1406"/>
        <item x="1224"/>
        <item x="1358"/>
        <item x="2255"/>
        <item x="554"/>
        <item x="91"/>
        <item x="1202"/>
        <item x="2348"/>
        <item x="1506"/>
        <item x="3"/>
        <item x="1524"/>
        <item x="530"/>
        <item x="1532"/>
        <item x="1739"/>
        <item x="2077"/>
        <item x="1486"/>
        <item x="288"/>
        <item x="592"/>
        <item x="2283"/>
        <item x="1217"/>
        <item x="1847"/>
        <item x="749"/>
        <item x="285"/>
        <item x="780"/>
        <item x="52"/>
        <item x="579"/>
        <item x="366"/>
        <item x="367"/>
        <item x="920"/>
        <item x="1804"/>
        <item x="75"/>
        <item x="11"/>
        <item x="1340"/>
        <item x="1912"/>
        <item x="133"/>
        <item x="2098"/>
        <item x="1955"/>
        <item x="1321"/>
        <item x="828"/>
        <item x="41"/>
        <item x="105"/>
        <item x="108"/>
        <item x="1228"/>
        <item x="2202"/>
        <item x="649"/>
        <item x="2190"/>
        <item x="879"/>
        <item x="574"/>
        <item x="2094"/>
        <item x="2103"/>
        <item x="1414"/>
        <item x="1928"/>
        <item x="2165"/>
        <item x="94"/>
        <item x="1614"/>
        <item x="515"/>
        <item x="1668"/>
        <item x="1219"/>
        <item x="2009"/>
        <item x="1770"/>
        <item x="1957"/>
        <item x="1824"/>
        <item x="1304"/>
        <item x="1807"/>
        <item x="1729"/>
        <item x="1282"/>
        <item x="110"/>
        <item x="1633"/>
        <item x="1103"/>
        <item x="2134"/>
        <item x="1156"/>
        <item x="1923"/>
        <item x="278"/>
        <item x="2030"/>
        <item x="577"/>
        <item x="902"/>
        <item x="695"/>
        <item x="1281"/>
        <item x="430"/>
        <item x="2398"/>
        <item x="2304"/>
        <item x="446"/>
        <item x="1932"/>
        <item x="415"/>
        <item x="2032"/>
        <item x="284"/>
        <item x="1116"/>
        <item x="1023"/>
        <item x="2220"/>
        <item x="1350"/>
        <item x="979"/>
        <item x="323"/>
        <item x="837"/>
        <item x="1308"/>
        <item x="2329"/>
        <item x="1643"/>
        <item x="930"/>
        <item x="2370"/>
        <item x="1266"/>
        <item x="1546"/>
        <item x="870"/>
        <item x="1853"/>
        <item x="1024"/>
        <item x="651"/>
        <item x="2377"/>
        <item x="2176"/>
        <item x="933"/>
        <item x="733"/>
        <item x="654"/>
        <item x="1073"/>
        <item x="1405"/>
        <item x="462"/>
        <item x="1144"/>
        <item x="2121"/>
        <item x="1601"/>
        <item x="582"/>
        <item x="197"/>
        <item x="2204"/>
        <item x="454"/>
        <item x="720"/>
        <item x="559"/>
        <item x="981"/>
        <item x="224"/>
        <item x="680"/>
        <item x="1618"/>
        <item x="1611"/>
        <item x="2303"/>
        <item x="889"/>
        <item x="1696"/>
        <item x="2122"/>
        <item x="2309"/>
        <item x="423"/>
        <item x="858"/>
        <item x="730"/>
        <item x="433"/>
        <item x="1838"/>
        <item x="2166"/>
        <item x="612"/>
        <item x="154"/>
        <item x="362"/>
        <item x="779"/>
        <item x="1183"/>
        <item x="1100"/>
        <item x="1421"/>
        <item x="510"/>
        <item x="2394"/>
        <item x="2101"/>
        <item x="118"/>
        <item x="1872"/>
        <item x="2331"/>
        <item x="2180"/>
        <item x="2311"/>
        <item x="683"/>
        <item x="1335"/>
        <item x="350"/>
        <item x="242"/>
        <item x="200"/>
        <item x="395"/>
        <item x="883"/>
        <item x="2357"/>
        <item x="759"/>
        <item x="1788"/>
        <item x="1279"/>
        <item x="973"/>
        <item x="2015"/>
        <item x="1154"/>
        <item x="1048"/>
        <item x="816"/>
        <item x="233"/>
        <item x="142"/>
        <item x="189"/>
        <item x="508"/>
        <item x="701"/>
        <item x="636"/>
        <item x="1396"/>
        <item x="957"/>
        <item x="408"/>
        <item x="2380"/>
        <item x="707"/>
        <item x="2267"/>
        <item x="1564"/>
        <item x="25"/>
        <item x="2116"/>
        <item x="1771"/>
        <item x="789"/>
        <item x="916"/>
        <item x="755"/>
        <item x="1006"/>
        <item x="672"/>
        <item x="1691"/>
        <item x="863"/>
        <item x="1950"/>
        <item x="1836"/>
        <item x="1289"/>
        <item x="2317"/>
        <item x="1979"/>
        <item x="547"/>
        <item x="1624"/>
        <item x="419"/>
        <item x="1014"/>
        <item x="1435"/>
        <item x="1254"/>
        <item x="1848"/>
        <item x="1568"/>
        <item x="1114"/>
        <item x="1997"/>
        <item x="1904"/>
        <item x="1388"/>
        <item x="1322"/>
        <item x="338"/>
        <item x="2343"/>
        <item x="223"/>
        <item x="283"/>
        <item x="403"/>
        <item x="14"/>
        <item x="1461"/>
        <item x="296"/>
        <item x="1703"/>
        <item x="1276"/>
        <item x="1123"/>
        <item x="580"/>
        <item x="1826"/>
        <item x="565"/>
        <item x="420"/>
        <item x="102"/>
        <item x="2397"/>
        <item x="260"/>
        <item x="961"/>
        <item x="1298"/>
        <item x="536"/>
        <item x="2037"/>
        <item x="2191"/>
        <item x="2291"/>
        <item x="1360"/>
        <item x="347"/>
        <item x="1212"/>
        <item x="777"/>
        <item x="1102"/>
        <item x="1658"/>
        <item x="272"/>
        <item x="1239"/>
        <item x="1919"/>
        <item x="1450"/>
        <item x="1537"/>
        <item x="2058"/>
        <item x="1310"/>
        <item x="2171"/>
        <item x="589"/>
        <item x="1471"/>
        <item x="1859"/>
        <item x="2369"/>
        <item x="1877"/>
        <item x="702"/>
        <item x="1376"/>
        <item x="263"/>
        <item x="514"/>
        <item x="1172"/>
        <item x="557"/>
        <item x="1071"/>
        <item x="1937"/>
        <item x="1098"/>
        <item x="1573"/>
        <item x="326"/>
        <item x="2280"/>
        <item x="1530"/>
        <item x="2195"/>
        <item x="440"/>
        <item x="1494"/>
        <item x="1373"/>
        <item x="374"/>
        <item x="1712"/>
        <item x="2384"/>
        <item x="191"/>
        <item x="429"/>
        <item x="1131"/>
        <item x="120"/>
        <item x="99"/>
        <item x="156"/>
        <item x="1616"/>
        <item x="1110"/>
        <item x="944"/>
        <item x="432"/>
        <item x="1898"/>
        <item x="1657"/>
        <item x="2049"/>
        <item x="1213"/>
        <item x="867"/>
        <item x="675"/>
        <item x="1911"/>
        <item x="1190"/>
        <item x="172"/>
        <item x="434"/>
        <item x="1966"/>
        <item x="1782"/>
        <item x="1135"/>
        <item x="476"/>
        <item x="1111"/>
        <item x="942"/>
        <item x="1849"/>
        <item x="1792"/>
        <item x="1500"/>
        <item x="553"/>
        <item x="1948"/>
        <item x="1685"/>
        <item x="2342"/>
        <item x="1894"/>
        <item x="1226"/>
        <item x="1363"/>
        <item x="1842"/>
        <item x="1976"/>
        <item x="2256"/>
        <item x="1778"/>
        <item x="1538"/>
        <item x="1631"/>
        <item x="1525"/>
        <item x="665"/>
        <item x="1257"/>
        <item x="449"/>
        <item x="1690"/>
        <item x="2211"/>
        <item x="2073"/>
        <item x="491"/>
        <item x="1150"/>
        <item x="2321"/>
        <item x="1854"/>
        <item x="2250"/>
        <item x="1429"/>
        <item x="1970"/>
        <item x="96"/>
        <item x="22"/>
        <item x="473"/>
        <item x="1981"/>
        <item x="2300"/>
        <item x="1404"/>
        <item x="569"/>
        <item x="416"/>
        <item x="1192"/>
        <item x="1416"/>
        <item x="2210"/>
        <item x="1432"/>
        <item x="1623"/>
        <item x="1145"/>
        <item x="456"/>
        <item x="1234"/>
        <item x="1474"/>
        <item x="2172"/>
        <item x="2319"/>
        <item x="971"/>
        <item x="297"/>
        <item x="1796"/>
        <item x="1909"/>
        <item x="968"/>
        <item x="2268"/>
        <item x="1736"/>
        <item x="1040"/>
        <item x="431"/>
        <item x="1291"/>
        <item x="2059"/>
        <item x="424"/>
        <item x="1827"/>
        <item x="1129"/>
        <item x="932"/>
        <item x="1656"/>
        <item x="352"/>
        <item x="921"/>
        <item x="1774"/>
        <item x="705"/>
        <item x="1152"/>
        <item x="1149"/>
        <item x="873"/>
        <item x="2353"/>
        <item x="161"/>
        <item x="866"/>
        <item x="231"/>
        <item x="1032"/>
        <item x="1188"/>
        <item x="673"/>
        <item x="303"/>
        <item x="226"/>
        <item x="48"/>
        <item x="2374"/>
        <item x="1210"/>
        <item x="177"/>
        <item x="183"/>
        <item x="1780"/>
        <item x="387"/>
        <item x="511"/>
        <item x="1233"/>
        <item x="2275"/>
        <item x="95"/>
        <item x="1241"/>
        <item x="1570"/>
        <item x="794"/>
        <item x="80"/>
        <item x="2378"/>
        <item x="257"/>
        <item x="259"/>
        <item x="1271"/>
        <item x="1258"/>
        <item x="1367"/>
        <item x="293"/>
        <item x="2071"/>
        <item x="615"/>
        <item x="1662"/>
        <item x="228"/>
        <item x="1563"/>
        <item x="1275"/>
        <item x="882"/>
        <item x="1029"/>
        <item x="996"/>
        <item x="2188"/>
        <item x="2213"/>
        <item x="261"/>
        <item x="2182"/>
        <item x="1215"/>
        <item x="986"/>
        <item x="1975"/>
        <item x="2115"/>
        <item x="1244"/>
        <item x="2328"/>
        <item x="2313"/>
        <item x="1468"/>
        <item x="551"/>
        <item x="886"/>
        <item x="1047"/>
        <item x="1579"/>
        <item x="1577"/>
        <item x="1742"/>
        <item x="2024"/>
        <item x="281"/>
        <item x="1128"/>
        <item x="533"/>
        <item x="1155"/>
        <item x="1929"/>
        <item x="1850"/>
        <item x="1331"/>
        <item x="1610"/>
        <item x="317"/>
        <item x="630"/>
        <item x="1884"/>
        <item x="113"/>
        <item x="713"/>
        <item x="1263"/>
        <item x="1095"/>
        <item x="608"/>
        <item x="1371"/>
        <item x="677"/>
        <item x="679"/>
        <item x="1385"/>
        <item x="334"/>
        <item x="2260"/>
        <item x="558"/>
        <item x="1402"/>
        <item x="2149"/>
        <item x="1118"/>
        <item x="136"/>
        <item x="401"/>
        <item x="149"/>
        <item x="171"/>
        <item x="586"/>
        <item x="1907"/>
        <item x="644"/>
        <item x="2231"/>
        <item x="1054"/>
        <item x="2371"/>
        <item x="1651"/>
        <item x="1779"/>
        <item x="1584"/>
        <item x="1375"/>
        <item x="1076"/>
        <item x="617"/>
        <item x="2008"/>
        <item x="2000"/>
        <item x="2093"/>
        <item x="758"/>
        <item x="2062"/>
        <item x="1935"/>
        <item x="1041"/>
        <item x="1605"/>
        <item x="2262"/>
        <item x="1216"/>
        <item x="977"/>
        <item x="2161"/>
        <item x="2001"/>
        <item x="2198"/>
        <item x="2379"/>
        <item x="487"/>
        <item x="1681"/>
        <item x="2339"/>
        <item x="1667"/>
        <item x="2169"/>
        <item x="978"/>
        <item x="1734"/>
        <item x="100"/>
        <item x="482"/>
        <item x="1436"/>
        <item x="1425"/>
        <item x="1139"/>
        <item x="405"/>
        <item x="1374"/>
        <item x="2052"/>
        <item x="509"/>
        <item x="1107"/>
        <item x="464"/>
        <item x="854"/>
        <item x="1437"/>
        <item x="1760"/>
        <item x="950"/>
        <item x="689"/>
        <item x="311"/>
        <item x="1711"/>
        <item x="753"/>
        <item x="682"/>
        <item x="109"/>
        <item x="2154"/>
        <item x="1750"/>
        <item x="1828"/>
        <item x="235"/>
        <item x="309"/>
        <item x="655"/>
        <item x="444"/>
        <item x="2148"/>
        <item x="1606"/>
        <item x="484"/>
        <item x="781"/>
        <item x="2325"/>
        <item x="1974"/>
        <item x="597"/>
        <item x="1077"/>
        <item x="2284"/>
        <item x="692"/>
        <item x="844"/>
        <item x="566"/>
        <item x="1903"/>
        <item x="1991"/>
        <item x="2043"/>
        <item x="814"/>
        <item x="391"/>
        <item x="1575"/>
        <item x="1559"/>
        <item x="1483"/>
        <item x="1797"/>
        <item x="1197"/>
        <item x="2033"/>
        <item x="1326"/>
        <item x="35"/>
        <item x="2022"/>
        <item x="1099"/>
        <item x="2160"/>
        <item x="531"/>
        <item x="716"/>
        <item x="1418"/>
        <item x="445"/>
        <item x="1777"/>
        <item x="809"/>
        <item x="635"/>
        <item x="941"/>
        <item x="1959"/>
        <item x="1952"/>
        <item x="750"/>
        <item x="54"/>
        <item x="1349"/>
        <item x="562"/>
        <item x="1866"/>
        <item x="2097"/>
        <item x="715"/>
        <item x="1229"/>
        <item x="241"/>
        <item x="335"/>
        <item x="198"/>
        <item x="2045"/>
        <item x="801"/>
        <item x="1600"/>
        <item x="1609"/>
        <item x="1773"/>
        <item x="1413"/>
        <item x="641"/>
        <item x="696"/>
        <item x="59"/>
        <item x="1417"/>
        <item x="2345"/>
        <item x="1293"/>
        <item x="1452"/>
        <item x="1665"/>
        <item x="671"/>
        <item x="1301"/>
        <item x="1"/>
        <item x="2081"/>
        <item x="512"/>
        <item x="1638"/>
        <item x="1470"/>
        <item x="660"/>
        <item x="64"/>
        <item x="1018"/>
        <item x="79"/>
        <item x="1833"/>
        <item x="8"/>
        <item x="1536"/>
        <item x="1724"/>
        <item x="84"/>
        <item x="2335"/>
        <item x="82"/>
        <item x="495"/>
        <item x="276"/>
        <item x="526"/>
        <item x="240"/>
        <item x="1893"/>
        <item x="2305"/>
        <item x="199"/>
        <item x="690"/>
        <item x="555"/>
        <item x="1130"/>
        <item x="914"/>
        <item x="885"/>
        <item x="1142"/>
        <item x="1407"/>
        <item x="1165"/>
        <item x="1846"/>
        <item x="477"/>
        <item x="1961"/>
        <item x="527"/>
        <item x="163"/>
        <item x="645"/>
        <item x="1572"/>
        <item x="1377"/>
        <item x="1105"/>
        <item x="1602"/>
        <item x="825"/>
        <item x="771"/>
        <item x="1547"/>
        <item x="378"/>
        <item x="436"/>
        <item x="581"/>
        <item x="1596"/>
        <item x="1730"/>
        <item x="890"/>
        <item x="1802"/>
        <item x="1096"/>
        <item x="1043"/>
        <item x="2164"/>
        <item x="135"/>
        <item x="1121"/>
        <item x="963"/>
        <item x="1630"/>
        <item x="1902"/>
        <item x="2055"/>
        <item x="138"/>
        <item x="1106"/>
        <item x="1982"/>
        <item x="1798"/>
        <item x="402"/>
        <item x="769"/>
        <item x="734"/>
        <item x="657"/>
        <item x="2091"/>
        <item x="853"/>
        <item x="1372"/>
        <item x="1497"/>
        <item x="1512"/>
        <item x="1481"/>
        <item x="1786"/>
        <item x="1534"/>
        <item x="893"/>
        <item x="1543"/>
        <item x="964"/>
        <item x="1448"/>
        <item x="604"/>
        <item x="19"/>
        <item x="1028"/>
        <item x="1757"/>
        <item x="974"/>
        <item x="1051"/>
        <item x="1124"/>
        <item x="252"/>
        <item x="1915"/>
        <item x="2092"/>
        <item x="1290"/>
        <item x="2039"/>
        <item x="21"/>
        <item x="1841"/>
        <item x="1491"/>
        <item x="785"/>
        <item x="2131"/>
        <item x="1899"/>
        <item x="1743"/>
        <item x="1434"/>
        <item x="995"/>
        <item x="966"/>
        <item x="583"/>
        <item x="2334"/>
        <item x="1916"/>
        <item x="93"/>
        <item x="1045"/>
        <item x="546"/>
        <item x="169"/>
        <item x="16"/>
        <item x="69"/>
        <item x="1484"/>
        <item x="985"/>
        <item x="1674"/>
        <item x="594"/>
        <item x="642"/>
        <item x="518"/>
        <item x="1115"/>
        <item x="2376"/>
        <item x="1679"/>
        <item x="1714"/>
        <item x="700"/>
        <item x="1548"/>
        <item x="2078"/>
        <item x="1598"/>
        <item x="39"/>
        <item x="2382"/>
        <item x="24"/>
        <item x="175"/>
        <item x="763"/>
        <item x="2346"/>
        <item x="1595"/>
        <item x="2318"/>
        <item x="2028"/>
        <item x="294"/>
        <item x="538"/>
        <item x="1365"/>
        <item x="2186"/>
        <item x="2144"/>
        <item x="1790"/>
        <item x="842"/>
        <item x="1733"/>
        <item x="940"/>
        <item x="437"/>
        <item x="1477"/>
        <item x="1389"/>
        <item x="1062"/>
        <item x="767"/>
        <item x="808"/>
        <item x="2089"/>
        <item x="811"/>
        <item x="158"/>
        <item x="1945"/>
        <item x="900"/>
        <item x="693"/>
        <item x="1459"/>
        <item x="743"/>
        <item x="699"/>
        <item x="1443"/>
        <item x="1892"/>
        <item x="2282"/>
        <item x="330"/>
        <item x="230"/>
        <item x="923"/>
        <item x="1329"/>
        <item x="524"/>
        <item x="268"/>
        <item x="1869"/>
        <item x="2060"/>
        <item x="1953"/>
        <item x="291"/>
        <item x="1622"/>
        <item x="687"/>
        <item x="371"/>
        <item x="505"/>
        <item x="2349"/>
        <item x="691"/>
        <item x="2136"/>
        <item x="2029"/>
        <item x="2184"/>
        <item x="245"/>
        <item x="32"/>
        <item x="1160"/>
        <item x="1688"/>
        <item x="965"/>
        <item x="1184"/>
        <item x="337"/>
        <item x="143"/>
        <item x="1292"/>
        <item x="616"/>
        <item x="2366"/>
        <item x="1582"/>
        <item x="1439"/>
        <item x="1708"/>
        <item x="217"/>
        <item x="537"/>
        <item x="602"/>
        <item x="650"/>
        <item x="220"/>
        <item x="390"/>
        <item x="605"/>
        <item x="397"/>
        <item x="494"/>
        <item x="76"/>
        <item x="1085"/>
        <item x="1636"/>
        <item x="621"/>
        <item x="1539"/>
        <item x="761"/>
        <item x="1629"/>
        <item x="2158"/>
        <item x="1247"/>
        <item x="588"/>
        <item x="851"/>
        <item x="999"/>
        <item x="1640"/>
        <item x="1225"/>
        <item x="1716"/>
        <item x="1857"/>
        <item x="2036"/>
        <item x="202"/>
        <item x="535"/>
        <item x="876"/>
        <item x="1565"/>
        <item x="2109"/>
        <item x="1445"/>
        <item x="573"/>
        <item x="340"/>
        <item x="321"/>
        <item x="1799"/>
        <item x="125"/>
        <item x="1070"/>
        <item x="417"/>
        <item x="1288"/>
        <item x="798"/>
        <item x="804"/>
        <item x="1007"/>
        <item x="213"/>
        <item x="1035"/>
        <item x="2230"/>
        <item x="243"/>
        <item x="1699"/>
        <item x="685"/>
        <item x="2373"/>
        <item x="2010"/>
        <item x="1489"/>
        <item x="36"/>
        <item x="51"/>
        <item x="782"/>
        <item x="1369"/>
        <item x="595"/>
        <item x="478"/>
        <item x="1010"/>
        <item x="1666"/>
        <item x="2257"/>
        <item x="1544"/>
        <item x="967"/>
        <item x="349"/>
        <item x="2344"/>
        <item x="1927"/>
        <item x="1864"/>
        <item x="1237"/>
        <item x="532"/>
        <item x="2017"/>
        <item x="737"/>
        <item x="2106"/>
        <item x="1641"/>
        <item x="1879"/>
        <item x="818"/>
        <item x="1168"/>
        <item x="1303"/>
        <item x="1261"/>
        <item x="151"/>
        <item x="351"/>
        <item x="1313"/>
        <item x="2127"/>
        <item x="1501"/>
        <item x="1198"/>
        <item x="2271"/>
        <item x="1287"/>
        <item x="1995"/>
        <item x="1677"/>
        <item x="458"/>
        <item x="795"/>
        <item x="667"/>
        <item x="1173"/>
        <item x="121"/>
        <item x="1487"/>
        <item x="833"/>
        <item x="2246"/>
        <item x="443"/>
        <item x="1162"/>
        <item x="823"/>
        <item x="1783"/>
        <item x="1936"/>
        <item x="2150"/>
        <item x="772"/>
        <item x="181"/>
        <item x="1592"/>
        <item x="1698"/>
        <item x="2031"/>
        <item x="2110"/>
        <item x="65"/>
        <item x="1493"/>
        <item x="2254"/>
        <item x="205"/>
        <item x="1112"/>
        <item x="441"/>
        <item x="2363"/>
        <item x="1882"/>
        <item x="341"/>
        <item x="1811"/>
        <item x="1002"/>
        <item x="949"/>
        <item x="1732"/>
        <item x="1513"/>
        <item x="2368"/>
        <item x="593"/>
        <item x="1259"/>
        <item x="2185"/>
        <item x="1749"/>
        <item x="1522"/>
        <item x="815"/>
        <item x="475"/>
        <item x="286"/>
        <item x="2193"/>
        <item x="1132"/>
        <item x="1682"/>
        <item x="499"/>
        <item x="346"/>
        <item x="71"/>
        <item x="2107"/>
        <item x="442"/>
        <item x="906"/>
        <item x="319"/>
        <item x="2323"/>
        <item x="563"/>
        <item x="471"/>
        <item x="1499"/>
        <item x="1063"/>
        <item x="1305"/>
        <item x="87"/>
        <item x="519"/>
        <item x="1766"/>
        <item x="469"/>
        <item x="1295"/>
        <item x="1871"/>
        <item x="2356"/>
        <item x="2274"/>
        <item x="1270"/>
        <item x="1126"/>
        <item x="2007"/>
        <item x="1845"/>
        <item x="1020"/>
        <item x="1296"/>
        <item x="784"/>
        <item x="2265"/>
        <item x="752"/>
        <item x="943"/>
        <item x="1059"/>
        <item x="896"/>
        <item x="157"/>
        <item x="2209"/>
        <item x="1942"/>
        <item x="2375"/>
        <item x="1510"/>
        <item x="611"/>
        <item x="764"/>
        <item x="2392"/>
        <item x="817"/>
        <item x="1722"/>
        <item x="1451"/>
        <item x="225"/>
        <item x="150"/>
        <item x="2258"/>
        <item x="812"/>
        <item x="754"/>
        <item x="659"/>
        <item x="628"/>
        <item x="155"/>
        <item x="1087"/>
        <item x="1503"/>
        <item x="1381"/>
        <item x="1881"/>
        <item x="1978"/>
        <item x="1634"/>
        <item x="803"/>
        <item x="1852"/>
        <item x="1876"/>
        <item x="1472"/>
        <item x="2196"/>
        <item x="708"/>
        <item x="2072"/>
        <item x="73"/>
        <item x="698"/>
        <item x="852"/>
        <item x="1084"/>
        <item x="1341"/>
        <item x="396"/>
        <item x="738"/>
        <item x="1101"/>
        <item x="2292"/>
        <item x="427"/>
        <item x="1669"/>
        <item x="2222"/>
        <item x="614"/>
        <item x="2242"/>
        <item x="500"/>
        <item x="481"/>
        <item x="1888"/>
        <item x="44"/>
        <item x="1554"/>
        <item x="517"/>
        <item x="1438"/>
        <item x="2310"/>
        <item x="718"/>
        <item x="439"/>
        <item x="748"/>
        <item x="520"/>
        <item x="1781"/>
        <item x="60"/>
        <item x="810"/>
        <item x="1058"/>
        <item x="1776"/>
        <item x="1460"/>
        <item x="2208"/>
        <item x="539"/>
        <item x="2223"/>
        <item x="1469"/>
        <item x="1745"/>
        <item x="760"/>
        <item x="2108"/>
        <item x="1078"/>
        <item x="826"/>
        <item x="360"/>
        <item x="27"/>
        <item x="90"/>
        <item x="2326"/>
        <item x="26"/>
        <item x="119"/>
        <item x="1988"/>
        <item x="2232"/>
        <item x="148"/>
        <item x="2307"/>
        <item x="2056"/>
        <item x="2156"/>
        <item x="116"/>
        <item x="2124"/>
        <item x="1265"/>
        <item x="1746"/>
        <item x="273"/>
        <item x="1410"/>
        <item x="1507"/>
        <item x="1065"/>
        <item x="343"/>
        <item x="2216"/>
        <item x="193"/>
        <item x="1762"/>
        <item x="2174"/>
        <item x="2179"/>
        <item x="2034"/>
        <item x="282"/>
        <item x="67"/>
        <item x="956"/>
        <item x="38"/>
        <item x="114"/>
        <item x="1302"/>
        <item x="2396"/>
        <item x="1026"/>
        <item x="2082"/>
        <item x="393"/>
        <item x="908"/>
        <item x="2112"/>
        <item x="1910"/>
        <item x="884"/>
        <item x="305"/>
        <item x="1661"/>
        <item x="1446"/>
        <item x="251"/>
        <item x="42"/>
        <item x="697"/>
        <item x="318"/>
        <item x="1578"/>
        <item x="345"/>
        <item x="2126"/>
        <item x="88"/>
        <item x="1574"/>
        <item x="918"/>
        <item x="2003"/>
        <item x="312"/>
        <item x="1016"/>
        <item x="1504"/>
        <item x="2237"/>
        <item x="938"/>
        <item x="254"/>
        <item x="1710"/>
        <item x="1057"/>
        <item x="1650"/>
        <item x="9"/>
        <item x="1855"/>
        <item x="185"/>
        <item x="170"/>
        <item x="1956"/>
        <item x="2068"/>
        <item x="2069"/>
        <item x="1586"/>
        <item x="2244"/>
        <item x="1387"/>
        <item x="773"/>
        <item x="1621"/>
        <item x="2119"/>
        <item x="1117"/>
        <item x="778"/>
        <item x="2100"/>
        <item x="1818"/>
        <item x="467"/>
        <item x="774"/>
        <item x="2133"/>
        <item x="1793"/>
        <item x="1784"/>
        <item x="1834"/>
        <item x="1159"/>
        <item x="2322"/>
        <item x="70"/>
        <item x="1930"/>
        <item x="2146"/>
        <item x="2235"/>
        <item x="410"/>
        <item x="1652"/>
        <item x="2324"/>
        <item x="1391"/>
        <item x="68"/>
        <item x="373"/>
        <item x="2320"/>
        <item x="2391"/>
        <item x="1706"/>
        <item x="1954"/>
        <item x="1060"/>
        <item x="229"/>
        <item x="62"/>
        <item x="1401"/>
        <item x="53"/>
        <item x="400"/>
        <item x="1865"/>
        <item x="1398"/>
        <item x="987"/>
        <item x="897"/>
        <item x="934"/>
        <item x="548"/>
        <item x="542"/>
        <item x="714"/>
        <item x="358"/>
        <item x="1787"/>
        <item x="1196"/>
        <item x="1993"/>
        <item x="1324"/>
        <item x="2076"/>
        <item x="1170"/>
        <item x="201"/>
        <item x="1645"/>
        <item x="412"/>
        <item x="872"/>
        <item x="63"/>
        <item x="561"/>
        <item x="1825"/>
        <item x="1913"/>
        <item x="2070"/>
        <item x="1772"/>
        <item x="2362"/>
        <item x="45"/>
        <item x="729"/>
        <item x="821"/>
        <item x="725"/>
        <item x="877"/>
        <item x="786"/>
        <item x="1055"/>
        <item x="1191"/>
        <item x="1423"/>
        <item x="1285"/>
        <item x="1619"/>
        <item x="1785"/>
        <item x="2221"/>
        <item x="1277"/>
        <item x="176"/>
        <item x="1694"/>
        <item x="1463"/>
        <item x="1653"/>
        <item x="620"/>
        <item x="1419"/>
        <item x="1941"/>
        <item x="269"/>
        <item x="1278"/>
        <item x="1509"/>
        <item x="1034"/>
        <item x="638"/>
        <item x="55"/>
        <item x="404"/>
        <item x="353"/>
        <item x="1761"/>
        <item x="717"/>
        <item x="1550"/>
        <item x="1030"/>
        <item x="1673"/>
        <item x="1660"/>
        <item x="1521"/>
        <item x="1427"/>
        <item x="1316"/>
        <item x="1632"/>
        <item x="1891"/>
        <item x="578"/>
        <item x="112"/>
        <item x="1044"/>
        <item x="218"/>
        <item x="2063"/>
        <item x="1908"/>
        <item x="585"/>
        <item x="292"/>
        <item x="2142"/>
        <item x="2264"/>
        <item x="1430"/>
        <item x="1268"/>
        <item x="2019"/>
        <item x="1158"/>
        <item x="1161"/>
        <item x="1608"/>
        <item x="1260"/>
        <item x="739"/>
        <item x="1702"/>
        <item x="1705"/>
        <item x="2011"/>
        <item x="461"/>
        <item x="2025"/>
        <item x="383"/>
        <item x="735"/>
        <item x="686"/>
        <item x="277"/>
        <item x="1147"/>
        <item x="1397"/>
        <item x="1858"/>
        <item x="2388"/>
        <item x="1615"/>
        <item x="1206"/>
        <item x="2157"/>
        <item x="377"/>
        <item x="955"/>
        <item x="1806"/>
        <item x="255"/>
        <item x="1354"/>
        <item x="196"/>
        <item x="472"/>
        <item x="590"/>
        <item x="1625"/>
        <item x="969"/>
        <item x="945"/>
        <item x="706"/>
        <item x="1243"/>
        <item x="1967"/>
        <item x="980"/>
        <item x="1299"/>
        <item x="745"/>
        <item x="1843"/>
        <item x="1516"/>
        <item x="895"/>
        <item x="376"/>
        <item x="868"/>
        <item x="1999"/>
        <item x="726"/>
        <item x="1052"/>
        <item x="1992"/>
        <item x="1496"/>
        <item x="1900"/>
        <item x="2004"/>
        <item x="1502"/>
        <item x="1626"/>
        <item x="1283"/>
        <item x="2338"/>
        <item x="1222"/>
        <item x="2301"/>
        <item x="333"/>
        <item x="1588"/>
        <item x="1829"/>
        <item x="1861"/>
        <item x="1319"/>
        <item x="1728"/>
        <item x="1747"/>
        <item x="674"/>
        <item x="2018"/>
        <item x="1394"/>
        <item x="1069"/>
        <item x="81"/>
        <item x="550"/>
        <item x="1905"/>
        <item x="1169"/>
        <item x="584"/>
        <item x="1635"/>
        <item x="662"/>
        <item x="72"/>
        <item x="572"/>
        <item x="2385"/>
        <item x="1368"/>
        <item x="159"/>
        <item x="1875"/>
        <item x="2038"/>
        <item x="1808"/>
        <item x="2159"/>
        <item x="629"/>
        <item x="2330"/>
        <item x="1531"/>
        <item x="613"/>
        <item x="1810"/>
        <item x="1613"/>
        <item x="2125"/>
        <item x="1767"/>
        <item x="331"/>
        <item x="1684"/>
        <item x="1561"/>
        <item x="1587"/>
        <item x="1542"/>
        <item x="736"/>
        <item x="640"/>
        <item x="448"/>
        <item x="1280"/>
        <item x="1338"/>
        <item x="770"/>
        <item x="1556"/>
        <item x="92"/>
        <item x="1680"/>
        <item x="342"/>
        <item x="2066"/>
        <item x="399"/>
        <item x="1089"/>
        <item x="1314"/>
        <item x="1209"/>
        <item x="1353"/>
        <item x="1467"/>
        <item x="2372"/>
        <item x="2332"/>
        <item x="2020"/>
        <item x="1693"/>
        <item x="1917"/>
        <item x="1362"/>
        <item x="380"/>
        <item x="912"/>
        <item x="1863"/>
        <item x="1458"/>
        <item x="313"/>
        <item x="2147"/>
        <item x="681"/>
        <item x="1906"/>
        <item x="1036"/>
        <item x="1768"/>
        <item x="1886"/>
        <item x="2381"/>
        <item x="1250"/>
        <item x="2277"/>
        <item x="2065"/>
        <item x="1498"/>
        <item x="375"/>
        <item x="2228"/>
        <item x="2201"/>
        <item x="521"/>
        <item x="1333"/>
        <item x="2120"/>
        <item x="888"/>
        <item x="575"/>
        <item x="958"/>
        <item x="834"/>
        <item x="325"/>
        <item x="164"/>
        <item x="1056"/>
        <item x="146"/>
        <item x="271"/>
        <item x="179"/>
        <item x="1267"/>
        <item x="50"/>
        <item x="302"/>
        <item x="111"/>
        <item x="925"/>
        <item x="1775"/>
        <item x="2014"/>
        <item x="447"/>
        <item x="703"/>
        <item x="214"/>
        <item x="132"/>
        <item x="549"/>
        <item x="1731"/>
        <item x="1951"/>
        <item x="453"/>
        <item x="1218"/>
        <item x="1511"/>
        <item x="1940"/>
        <item x="394"/>
        <item x="791"/>
        <item x="1604"/>
        <item x="1015"/>
        <item x="670"/>
        <item x="258"/>
        <item x="1717"/>
        <item x="560"/>
        <item x="184"/>
        <item x="860"/>
        <item x="2051"/>
        <item x="1581"/>
        <item x="1342"/>
        <item x="1380"/>
        <item x="66"/>
        <item x="1011"/>
        <item x="2047"/>
        <item x="236"/>
        <item x="354"/>
        <item x="407"/>
        <item x="1839"/>
        <item x="1759"/>
        <item x="1519"/>
        <item x="1300"/>
        <item x="850"/>
        <item x="306"/>
        <item x="1017"/>
        <item x="1840"/>
        <item x="2383"/>
        <item x="2358"/>
        <item x="1462"/>
        <item x="1379"/>
        <item x="46"/>
        <item x="669"/>
        <item x="78"/>
        <item x="339"/>
        <item x="905"/>
        <item x="2233"/>
        <item x="2177"/>
        <item x="1312"/>
        <item x="959"/>
        <item x="954"/>
        <item x="1395"/>
        <item x="85"/>
        <item x="363"/>
        <item x="881"/>
        <item x="1050"/>
        <item x="603"/>
        <item x="824"/>
        <item x="1246"/>
        <item x="1590"/>
        <item x="1253"/>
        <item x="869"/>
        <item x="1920"/>
        <item x="1475"/>
        <item x="712"/>
        <item x="787"/>
        <item x="492"/>
        <item x="830"/>
        <item x="364"/>
        <item x="1648"/>
        <item x="1672"/>
        <item x="450"/>
        <item x="1187"/>
        <item x="1330"/>
        <item x="123"/>
        <item x="392"/>
        <item x="1252"/>
        <item x="1207"/>
        <item x="47"/>
        <item x="74"/>
        <item x="1692"/>
        <item x="1984"/>
        <item x="648"/>
        <item x="232"/>
        <item x="861"/>
        <item x="1392"/>
        <item x="643"/>
        <item x="1883"/>
        <item x="2162"/>
        <item x="822"/>
        <item x="1449"/>
        <item x="457"/>
        <item x="2243"/>
        <item x="324"/>
        <item x="2217"/>
        <item x="2288"/>
        <item x="2359"/>
        <item x="2340"/>
        <item x="2088"/>
        <item x="1447"/>
        <item x="728"/>
        <item x="1720"/>
        <item x="2175"/>
        <item x="1120"/>
        <item x="1370"/>
        <item x="1189"/>
        <item x="788"/>
        <item x="598"/>
        <item x="802"/>
        <item x="506"/>
        <item x="2005"/>
        <item x="1960"/>
        <item x="1751"/>
        <item x="2199"/>
        <item x="1987"/>
        <item x="1914"/>
        <item x="1412"/>
        <item x="783"/>
        <item x="2347"/>
        <item x="2012"/>
        <item x="289"/>
        <item x="732"/>
        <item x="653"/>
        <item x="2067"/>
        <item x="2145"/>
        <item x="1082"/>
        <item x="1286"/>
        <item x="1080"/>
        <item x="1378"/>
        <item x="571"/>
        <item x="388"/>
        <item x="1878"/>
        <item x="398"/>
        <item x="1962"/>
        <item x="2086"/>
        <item x="1231"/>
        <item x="428"/>
        <item x="2040"/>
        <item x="2245"/>
        <item x="1896"/>
        <item x="813"/>
        <item x="874"/>
        <item x="710"/>
        <item x="775"/>
        <item x="1670"/>
        <item x="856"/>
        <item x="493"/>
        <item x="1249"/>
        <item x="12"/>
        <item x="421"/>
        <item x="796"/>
        <item x="947"/>
        <item x="13"/>
        <item x="1230"/>
        <item x="2013"/>
        <item x="1741"/>
        <item x="31"/>
        <item x="1567"/>
        <item x="1933"/>
        <item x="1704"/>
        <item x="790"/>
        <item x="384"/>
        <item x="1707"/>
        <item x="1025"/>
        <item x="2141"/>
        <item x="348"/>
        <item x="372"/>
        <item x="600"/>
        <item x="1068"/>
        <item x="207"/>
        <item x="865"/>
        <item x="1580"/>
        <item x="459"/>
        <item x="1433"/>
        <item x="990"/>
        <item x="2312"/>
        <item x="1939"/>
        <item x="2123"/>
        <item x="731"/>
        <item x="1763"/>
        <item x="1816"/>
        <item x="1409"/>
        <item x="606"/>
        <item x="369"/>
        <item x="1079"/>
        <item x="1713"/>
        <item x="522"/>
        <item x="2259"/>
        <item x="2333"/>
        <item x="1971"/>
        <item x="4"/>
        <item x="899"/>
        <item x="208"/>
        <item x="1019"/>
        <item x="1490"/>
        <item x="848"/>
        <item x="1424"/>
        <item x="1821"/>
        <item x="355"/>
        <item x="1591"/>
        <item x="365"/>
        <item x="1934"/>
        <item x="2215"/>
        <item x="1969"/>
        <item x="17"/>
        <item x="2248"/>
        <item x="256"/>
        <item x="1890"/>
        <item x="280"/>
        <item x="1294"/>
        <item x="1382"/>
        <item x="1174"/>
        <item x="684"/>
        <item x="917"/>
        <item x="1466"/>
        <item x="631"/>
        <item x="1529"/>
        <item x="1873"/>
        <item x="2203"/>
        <item x="922"/>
        <item x="1819"/>
        <item x="727"/>
        <item x="540"/>
        <item x="1505"/>
        <item x="1789"/>
        <item x="1996"/>
        <item x="741"/>
        <item x="1109"/>
        <item x="2192"/>
        <item x="2002"/>
        <item x="2273"/>
        <item x="746"/>
        <item x="1245"/>
        <item x="664"/>
        <item x="107"/>
        <item x="2390"/>
        <item x="992"/>
        <item x="2016"/>
        <item x="762"/>
        <item x="2279"/>
        <item x="704"/>
        <item x="248"/>
        <item x="1718"/>
        <item x="1986"/>
        <item x="187"/>
        <item x="1800"/>
        <item x="676"/>
        <item x="2355"/>
        <item x="2054"/>
        <item x="43"/>
        <item x="972"/>
        <item x="841"/>
        <item x="2361"/>
        <item x="480"/>
        <item x="1805"/>
        <item x="2189"/>
        <item x="832"/>
        <item x="2224"/>
        <item x="195"/>
        <item x="1663"/>
        <item x="1221"/>
        <item x="2151"/>
        <item x="141"/>
        <item x="1867"/>
        <item x="570"/>
        <item x="2299"/>
        <item x="528"/>
        <item x="1426"/>
        <item x="903"/>
        <item x="1351"/>
        <item x="2251"/>
        <item x="501"/>
        <item x="2287"/>
        <item x="1832"/>
        <item x="2117"/>
        <item x="2153"/>
        <item x="1022"/>
        <item x="131"/>
        <item x="1973"/>
        <item x="28"/>
        <item x="792"/>
        <item x="1540"/>
        <item x="1178"/>
        <item x="529"/>
        <item x="1143"/>
        <item x="165"/>
        <item x="357"/>
        <item x="1264"/>
        <item x="210"/>
        <item x="1990"/>
        <item x="1473"/>
        <item x="1327"/>
        <item x="1049"/>
        <item x="836"/>
        <item x="1273"/>
        <item x="2118"/>
        <item x="1384"/>
        <item x="1311"/>
        <item x="2140"/>
        <item x="488"/>
        <item x="188"/>
        <item x="1946"/>
        <item x="1251"/>
        <item x="253"/>
        <item x="807"/>
        <item x="624"/>
        <item x="411"/>
        <item x="2102"/>
        <item x="83"/>
        <item x="1593"/>
        <item x="840"/>
        <item x="2035"/>
        <item x="1164"/>
        <item x="274"/>
        <item x="1415"/>
        <item x="1256"/>
        <item x="1175"/>
        <item x="2080"/>
        <item x="413"/>
        <item x="2249"/>
        <item x="322"/>
        <item x="1453"/>
        <item x="1835"/>
        <item x="2074"/>
        <item x="7"/>
        <item x="909"/>
        <item x="2023"/>
        <item x="1553"/>
        <item x="568"/>
        <item x="1325"/>
        <item x="838"/>
        <item x="1627"/>
        <item x="97"/>
        <item x="543"/>
        <item x="2389"/>
        <item x="1157"/>
        <item x="336"/>
        <item x="2132"/>
        <item x="2316"/>
        <item x="1887"/>
        <item x="1620"/>
        <item x="1560"/>
        <item x="596"/>
        <item x="1895"/>
        <item x="2026"/>
        <item x="857"/>
        <item x="952"/>
        <item x="831"/>
        <item x="1242"/>
        <item x="168"/>
        <item x="103"/>
        <item x="194"/>
        <item x="301"/>
        <item x="1428"/>
        <item x="368"/>
        <item x="1315"/>
        <item x="1520"/>
        <item x="2152"/>
        <item x="1081"/>
        <item x="904"/>
        <item x="694"/>
        <item x="1478"/>
        <item x="910"/>
        <item x="898"/>
        <item x="122"/>
        <item x="1067"/>
        <item x="637"/>
        <item x="466"/>
        <item x="1683"/>
        <item x="455"/>
        <item x="1042"/>
        <item x="1200"/>
        <item x="2027"/>
        <item x="2128"/>
        <item x="56"/>
        <item x="1163"/>
        <item x="1066"/>
        <item x="2096"/>
        <item x="361"/>
        <item x="975"/>
        <item x="438"/>
        <item x="915"/>
        <item x="406"/>
        <item x="924"/>
        <item x="182"/>
        <item x="1856"/>
        <item x="591"/>
        <item x="486"/>
        <item x="2113"/>
        <item x="633"/>
        <item x="2227"/>
        <item x="998"/>
        <item x="2327"/>
        <item x="1495"/>
        <item x="1205"/>
        <item x="130"/>
        <item x="1514"/>
        <item x="152"/>
        <item x="516"/>
        <item x="928"/>
        <item x="1001"/>
        <item x="1255"/>
        <item x="982"/>
        <item x="1343"/>
        <item x="40"/>
        <item x="23"/>
        <item x="1676"/>
        <item x="1476"/>
        <item x="1794"/>
        <item x="919"/>
        <item x="1038"/>
        <item x="418"/>
        <item x="117"/>
        <item x="2364"/>
        <item x="389"/>
        <item x="1307"/>
        <item x="190"/>
        <item x="525"/>
        <item x="2212"/>
        <item x="2360"/>
        <item x="721"/>
        <item x="937"/>
        <item x="2286"/>
        <item x="709"/>
        <item x="166"/>
        <item x="266"/>
        <item x="237"/>
        <item x="1332"/>
        <item x="1617"/>
        <item x="1764"/>
        <item x="1885"/>
        <item x="1719"/>
        <item x="2225"/>
        <item x="124"/>
        <item x="1356"/>
        <item x="1201"/>
        <item x="290"/>
        <item x="666"/>
        <item x="504"/>
        <item x="262"/>
        <item x="299"/>
        <item x="328"/>
        <item x="2354"/>
        <item x="2263"/>
        <item x="1947"/>
        <item x="1517"/>
        <item x="1390"/>
        <item x="1726"/>
        <item x="1317"/>
        <item x="610"/>
        <item x="1348"/>
        <item x="1983"/>
        <item x="719"/>
        <item x="1318"/>
        <item x="799"/>
        <item x="892"/>
        <item x="356"/>
        <item x="2261"/>
        <item x="601"/>
        <item x="845"/>
        <item x="806"/>
        <item x="2239"/>
        <item x="723"/>
        <item x="1649"/>
        <item x="2075"/>
        <item x="2181"/>
        <item x="1735"/>
        <item x="2139"/>
        <item x="1127"/>
        <item x="2197"/>
        <item x="192"/>
        <item x="1411"/>
        <item x="1725"/>
        <item x="1113"/>
        <item x="623"/>
        <item x="2341"/>
        <item x="2064"/>
        <item x="2114"/>
        <item x="489"/>
        <item x="2105"/>
        <item x="1134"/>
        <item x="1562"/>
        <item x="344"/>
        <item x="1918"/>
        <item x="948"/>
        <item x="1037"/>
        <item x="541"/>
        <item x="1968"/>
        <item x="162"/>
        <item x="1193"/>
        <item x="2183"/>
        <item x="1033"/>
        <item x="465"/>
        <item x="1603"/>
        <item x="1344"/>
        <item x="2352"/>
        <item x="1977"/>
        <item x="1820"/>
        <item x="1346"/>
        <item x="2308"/>
        <item x="1455"/>
        <item x="1137"/>
        <item x="991"/>
        <item x="1628"/>
        <item x="626"/>
        <item x="1053"/>
        <item x="1361"/>
        <item x="2095"/>
        <item x="1576"/>
        <item x="1441"/>
        <item x="1654"/>
        <item x="2285"/>
        <item x="1240"/>
        <item x="2084"/>
        <item x="1337"/>
        <item x="244"/>
        <item x="2315"/>
        <item x="1994"/>
        <item x="800"/>
        <item x="1817"/>
        <item x="1585"/>
        <item x="1153"/>
        <item x="1284"/>
        <item x="724"/>
        <item x="1723"/>
        <item x="1122"/>
        <item x="2247"/>
        <item x="926"/>
        <item x="1119"/>
        <item x="2351"/>
        <item x="1442"/>
        <item x="564"/>
        <item x="298"/>
        <item x="984"/>
        <item x="875"/>
        <item x="1309"/>
        <item x="862"/>
        <item x="1642"/>
        <item x="625"/>
        <item x="1924"/>
        <item x="1860"/>
        <item x="264"/>
        <item x="1809"/>
        <item x="320"/>
        <item x="1870"/>
        <item x="2306"/>
        <item x="221"/>
        <item x="30"/>
        <item x="1176"/>
        <item x="1480"/>
        <item x="314"/>
        <item x="871"/>
        <item x="1422"/>
        <item x="2294"/>
        <item x="929"/>
        <item x="1980"/>
        <item x="1454"/>
        <item x="1464"/>
        <item x="1989"/>
        <item x="2130"/>
        <item x="907"/>
        <item x="2155"/>
        <item x="127"/>
        <item x="2044"/>
        <item x="2395"/>
        <item x="470"/>
        <item x="1744"/>
        <item x="618"/>
        <item x="1320"/>
        <item x="2050"/>
        <item x="1457"/>
        <item x="1737"/>
        <item x="1093"/>
        <item x="2206"/>
        <item x="2234"/>
        <item x="1328"/>
        <item x="2337"/>
        <item x="1813"/>
        <item x="1211"/>
        <item x="2207"/>
        <item x="1092"/>
        <item x="639"/>
        <item x="2194"/>
        <item x="2387"/>
        <item x="129"/>
        <item x="2138"/>
        <item x="619"/>
        <item x="57"/>
        <item x="2393"/>
        <item x="1557"/>
        <item x="2229"/>
        <item x="1009"/>
        <item x="160"/>
        <item x="227"/>
        <item x="1752"/>
        <item x="1167"/>
        <item x="212"/>
        <item x="468"/>
        <item x="483"/>
        <item x="847"/>
        <item x="2057"/>
        <item x="768"/>
        <item x="238"/>
        <item x="1136"/>
        <item x="1148"/>
        <item x="970"/>
        <item x="668"/>
        <item x="1675"/>
        <item x="1179"/>
        <item x="1005"/>
        <item x="206"/>
        <item x="983"/>
        <item x="1526"/>
        <item x="609"/>
        <item x="316"/>
        <item x="1088"/>
        <item x="1765"/>
        <item x="859"/>
        <item x="2302"/>
        <item x="1203"/>
        <item x="849"/>
        <item x="1097"/>
        <item x="219"/>
        <item x="1012"/>
        <item x="1769"/>
        <item x="663"/>
        <item x="1926"/>
        <item x="513"/>
        <item x="901"/>
        <item x="523"/>
        <item x="2276"/>
        <item x="474"/>
        <item x="2238"/>
        <item x="307"/>
        <item x="174"/>
        <item x="2252"/>
        <item x="145"/>
        <item x="2240"/>
        <item x="203"/>
        <item x="1208"/>
        <item x="2278"/>
        <item x="10"/>
        <item x="846"/>
        <item x="452"/>
        <item x="451"/>
        <item x="1727"/>
        <item x="1492"/>
        <item x="382"/>
        <item x="766"/>
        <item x="1791"/>
        <item x="1027"/>
        <item x="310"/>
        <item x="1700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9">
        <item x="77"/>
        <item x="68"/>
        <item x="73"/>
        <item x="74"/>
        <item x="63"/>
        <item x="62"/>
        <item x="72"/>
        <item x="69"/>
        <item x="70"/>
        <item x="49"/>
        <item x="61"/>
        <item x="60"/>
        <item x="32"/>
        <item x="64"/>
        <item x="67"/>
        <item x="59"/>
        <item x="51"/>
        <item x="66"/>
        <item x="21"/>
        <item x="57"/>
        <item x="44"/>
        <item x="48"/>
        <item x="36"/>
        <item x="43"/>
        <item x="38"/>
        <item x="42"/>
        <item x="37"/>
        <item x="45"/>
        <item x="40"/>
        <item x="56"/>
        <item x="33"/>
        <item x="47"/>
        <item x="54"/>
        <item x="65"/>
        <item x="52"/>
        <item x="1"/>
        <item x="35"/>
        <item x="53"/>
        <item x="41"/>
        <item x="39"/>
        <item x="50"/>
        <item x="27"/>
        <item x="19"/>
        <item x="25"/>
        <item x="12"/>
        <item x="3"/>
        <item x="46"/>
        <item x="55"/>
        <item x="26"/>
        <item x="10"/>
        <item x="6"/>
        <item x="4"/>
        <item x="24"/>
        <item x="14"/>
        <item x="23"/>
        <item x="5"/>
        <item x="9"/>
        <item x="18"/>
        <item x="20"/>
        <item x="16"/>
        <item x="28"/>
        <item x="2"/>
        <item x="13"/>
        <item x="58"/>
        <item x="11"/>
        <item x="7"/>
        <item x="0"/>
        <item x="15"/>
        <item x="17"/>
        <item x="29"/>
        <item x="22"/>
        <item x="8"/>
        <item x="71"/>
        <item x="30"/>
        <item x="31"/>
        <item x="76"/>
        <item x="75"/>
        <item x="34"/>
        <item t="default"/>
      </items>
    </pivotField>
  </pivotFields>
  <rowFields count="1">
    <field x="0"/>
  </rowFields>
  <rowItems count="2398">
    <i>
      <x v="1090"/>
    </i>
    <i>
      <x v="2015"/>
    </i>
    <i>
      <x v="1626"/>
    </i>
    <i>
      <x v="301"/>
    </i>
    <i>
      <x v="1612"/>
    </i>
    <i>
      <x v="318"/>
    </i>
    <i>
      <x v="1982"/>
    </i>
    <i>
      <x v="1839"/>
    </i>
    <i>
      <x v="1423"/>
    </i>
    <i>
      <x v="429"/>
    </i>
    <i>
      <x v="2065"/>
    </i>
    <i>
      <x v="376"/>
    </i>
    <i>
      <x v="2013"/>
    </i>
    <i>
      <x v="1842"/>
    </i>
    <i>
      <x v="1947"/>
    </i>
    <i>
      <x v="1890"/>
    </i>
    <i>
      <x v="1638"/>
    </i>
    <i>
      <x v="1451"/>
    </i>
    <i>
      <x v="984"/>
    </i>
    <i>
      <x v="307"/>
    </i>
    <i>
      <x v="153"/>
    </i>
    <i>
      <x v="201"/>
    </i>
    <i>
      <x v="2178"/>
    </i>
    <i>
      <x v="2106"/>
    </i>
    <i>
      <x v="1363"/>
    </i>
    <i>
      <x v="1247"/>
    </i>
    <i>
      <x v="1367"/>
    </i>
    <i>
      <x v="1153"/>
    </i>
    <i>
      <x v="729"/>
    </i>
    <i>
      <x v="1769"/>
    </i>
    <i>
      <x v="846"/>
    </i>
    <i>
      <x v="1831"/>
    </i>
    <i>
      <x v="1840"/>
    </i>
    <i>
      <x v="1224"/>
    </i>
    <i>
      <x v="1072"/>
    </i>
    <i>
      <x v="885"/>
    </i>
    <i>
      <x v="774"/>
    </i>
    <i>
      <x v="710"/>
    </i>
    <i>
      <x v="860"/>
    </i>
    <i>
      <x v="75"/>
    </i>
    <i>
      <x v="1621"/>
    </i>
    <i>
      <x v="2231"/>
    </i>
    <i>
      <x v="2375"/>
    </i>
    <i>
      <x v="2206"/>
    </i>
    <i>
      <x v="2075"/>
    </i>
    <i>
      <x v="1584"/>
    </i>
    <i>
      <x v="1576"/>
    </i>
    <i>
      <x v="1012"/>
    </i>
    <i>
      <x v="1011"/>
    </i>
    <i>
      <x v="541"/>
    </i>
    <i>
      <x v="292"/>
    </i>
    <i>
      <x v="22"/>
    </i>
    <i>
      <x v="86"/>
    </i>
    <i>
      <x v="706"/>
    </i>
    <i>
      <x v="2108"/>
    </i>
    <i>
      <x v="2284"/>
    </i>
    <i>
      <x v="2323"/>
    </i>
    <i>
      <x v="2118"/>
    </i>
    <i>
      <x v="1950"/>
    </i>
    <i>
      <x v="1590"/>
    </i>
    <i>
      <x v="1341"/>
    </i>
    <i>
      <x v="1329"/>
    </i>
    <i>
      <x v="1350"/>
    </i>
    <i>
      <x v="761"/>
    </i>
    <i>
      <x v="425"/>
    </i>
    <i>
      <x v="518"/>
    </i>
    <i>
      <x v="145"/>
    </i>
    <i>
      <x v="110"/>
    </i>
    <i>
      <x v="210"/>
    </i>
    <i>
      <x v="708"/>
    </i>
    <i>
      <x v="563"/>
    </i>
    <i>
      <x v="2107"/>
    </i>
    <i>
      <x v="193"/>
    </i>
    <i>
      <x v="926"/>
    </i>
    <i>
      <x v="2259"/>
    </i>
    <i>
      <x v="2116"/>
    </i>
    <i>
      <x v="1940"/>
    </i>
    <i>
      <x v="1412"/>
    </i>
    <i>
      <x v="1180"/>
    </i>
    <i>
      <x v="911"/>
    </i>
    <i>
      <x v="765"/>
    </i>
    <i>
      <x v="679"/>
    </i>
    <i>
      <x v="364"/>
    </i>
    <i>
      <x v="484"/>
    </i>
    <i>
      <x v="590"/>
    </i>
    <i>
      <x v="420"/>
    </i>
    <i>
      <x v="437"/>
    </i>
    <i>
      <x v="123"/>
    </i>
    <i>
      <x v="1790"/>
    </i>
    <i>
      <x v="1227"/>
    </i>
    <i>
      <x v="636"/>
    </i>
    <i>
      <x v="319"/>
    </i>
    <i>
      <x v="1637"/>
    </i>
    <i>
      <x v="2105"/>
    </i>
    <i>
      <x v="1875"/>
    </i>
    <i>
      <x v="64"/>
    </i>
    <i>
      <x v="2180"/>
    </i>
    <i>
      <x v="2086"/>
    </i>
    <i>
      <x v="1952"/>
    </i>
    <i>
      <x v="1909"/>
    </i>
    <i>
      <x v="1870"/>
    </i>
    <i>
      <x v="1845"/>
    </i>
    <i>
      <x v="2024"/>
    </i>
    <i>
      <x v="1619"/>
    </i>
    <i>
      <x v="1526"/>
    </i>
    <i>
      <x v="1651"/>
    </i>
    <i>
      <x v="1217"/>
    </i>
    <i>
      <x v="1470"/>
    </i>
    <i>
      <x v="1249"/>
    </i>
    <i>
      <x v="1279"/>
    </i>
    <i>
      <x v="951"/>
    </i>
    <i>
      <x v="1099"/>
    </i>
    <i>
      <x v="1042"/>
    </i>
    <i>
      <x v="868"/>
    </i>
    <i>
      <x v="867"/>
    </i>
    <i>
      <x v="849"/>
    </i>
    <i>
      <x v="793"/>
    </i>
    <i>
      <x v="560"/>
    </i>
    <i>
      <x v="356"/>
    </i>
    <i>
      <x v="137"/>
    </i>
    <i>
      <x v="44"/>
    </i>
    <i>
      <x v="553"/>
    </i>
    <i>
      <x v="2317"/>
    </i>
    <i>
      <x v="1524"/>
    </i>
    <i>
      <x v="725"/>
    </i>
    <i>
      <x v="943"/>
    </i>
    <i>
      <x v="504"/>
    </i>
    <i>
      <x v="2257"/>
    </i>
    <i>
      <x v="105"/>
    </i>
    <i>
      <x v="1806"/>
    </i>
    <i>
      <x v="2364"/>
    </i>
    <i>
      <x v="2272"/>
    </i>
    <i>
      <x v="2377"/>
    </i>
    <i>
      <x v="2199"/>
    </i>
    <i>
      <x v="1903"/>
    </i>
    <i>
      <x v="2051"/>
    </i>
    <i>
      <x v="1818"/>
    </i>
    <i>
      <x v="1711"/>
    </i>
    <i>
      <x v="1717"/>
    </i>
    <i>
      <x v="1387"/>
    </i>
    <i>
      <x v="1202"/>
    </i>
    <i>
      <x v="1391"/>
    </i>
    <i>
      <x v="933"/>
    </i>
    <i>
      <x v="1087"/>
    </i>
    <i>
      <x v="685"/>
    </i>
    <i>
      <x v="865"/>
    </i>
    <i>
      <x v="702"/>
    </i>
    <i>
      <x v="648"/>
    </i>
    <i>
      <x v="569"/>
    </i>
    <i>
      <x v="347"/>
    </i>
    <i>
      <x v="380"/>
    </i>
    <i>
      <x v="317"/>
    </i>
    <i>
      <x v="53"/>
    </i>
    <i>
      <x v="52"/>
    </i>
    <i>
      <x v="99"/>
    </i>
    <i>
      <x v="260"/>
    </i>
    <i>
      <x v="298"/>
    </i>
    <i>
      <x v="2148"/>
    </i>
    <i>
      <x v="1464"/>
    </i>
    <i>
      <x v="2217"/>
    </i>
    <i>
      <x v="1484"/>
    </i>
    <i>
      <x v="1817"/>
    </i>
    <i>
      <x v="1513"/>
    </i>
    <i>
      <x v="1111"/>
    </i>
    <i>
      <x v="1096"/>
    </i>
    <i>
      <x v="177"/>
    </i>
    <i>
      <x v="521"/>
    </i>
    <i>
      <x v="1876"/>
    </i>
    <i>
      <x v="1303"/>
    </i>
    <i>
      <x v="314"/>
    </i>
    <i>
      <x v="2350"/>
    </i>
    <i>
      <x v="2252"/>
    </i>
    <i>
      <x v="2198"/>
    </i>
    <i>
      <x v="2210"/>
    </i>
    <i>
      <x v="1871"/>
    </i>
    <i>
      <x v="2005"/>
    </i>
    <i>
      <x v="1808"/>
    </i>
    <i>
      <x v="1822"/>
    </i>
    <i>
      <x v="1764"/>
    </i>
    <i>
      <x v="1566"/>
    </i>
    <i>
      <x v="1783"/>
    </i>
    <i>
      <x v="1403"/>
    </i>
    <i>
      <x v="1482"/>
    </i>
    <i>
      <x v="1272"/>
    </i>
    <i>
      <x v="1487"/>
    </i>
    <i>
      <x v="1301"/>
    </i>
    <i>
      <x v="1226"/>
    </i>
    <i>
      <x v="971"/>
    </i>
    <i>
      <x v="1069"/>
    </i>
    <i>
      <x v="913"/>
    </i>
    <i>
      <x v="1025"/>
    </i>
    <i>
      <x v="675"/>
    </i>
    <i>
      <x v="610"/>
    </i>
    <i>
      <x v="624"/>
    </i>
    <i>
      <x v="891"/>
    </i>
    <i>
      <x v="791"/>
    </i>
    <i>
      <x v="634"/>
    </i>
    <i>
      <x v="735"/>
    </i>
    <i>
      <x v="334"/>
    </i>
    <i>
      <x v="332"/>
    </i>
    <i>
      <x v="595"/>
    </i>
    <i>
      <x v="566"/>
    </i>
    <i>
      <x v="264"/>
    </i>
    <i>
      <x v="134"/>
    </i>
    <i>
      <x v="172"/>
    </i>
    <i>
      <x v="66"/>
    </i>
    <i>
      <x v="686"/>
    </i>
    <i>
      <x v="1747"/>
    </i>
    <i>
      <x v="233"/>
    </i>
    <i>
      <x v="2103"/>
    </i>
    <i>
      <x v="613"/>
    </i>
    <i>
      <x v="2146"/>
    </i>
    <i>
      <x v="990"/>
    </i>
    <i>
      <x v="831"/>
    </i>
    <i>
      <x v="2241"/>
    </i>
    <i>
      <x v="2073"/>
    </i>
    <i>
      <x v="1107"/>
    </i>
    <i>
      <x v="898"/>
    </i>
    <i>
      <x v="1756"/>
    </i>
    <i>
      <x v="2235"/>
    </i>
    <i>
      <x v="2278"/>
    </i>
    <i>
      <x v="2262"/>
    </i>
    <i>
      <x v="2139"/>
    </i>
    <i>
      <x v="2369"/>
    </i>
    <i>
      <x v="2195"/>
    </i>
    <i>
      <x v="2196"/>
    </i>
    <i>
      <x v="2061"/>
    </i>
    <i>
      <x v="2083"/>
    </i>
    <i>
      <x v="1749"/>
    </i>
    <i>
      <x v="1727"/>
    </i>
    <i>
      <x v="1539"/>
    </i>
    <i>
      <x v="1695"/>
    </i>
    <i>
      <x v="1282"/>
    </i>
    <i>
      <x v="1449"/>
    </i>
    <i>
      <x v="1353"/>
    </i>
    <i>
      <x v="1313"/>
    </i>
    <i>
      <x v="1222"/>
    </i>
    <i>
      <x v="1270"/>
    </i>
    <i>
      <x v="1347"/>
    </i>
    <i>
      <x v="1325"/>
    </i>
    <i>
      <x v="1243"/>
    </i>
    <i>
      <x v="1330"/>
    </i>
    <i>
      <x v="1051"/>
    </i>
    <i>
      <x v="1140"/>
    </i>
    <i>
      <x v="912"/>
    </i>
    <i>
      <x v="922"/>
    </i>
    <i>
      <x v="1100"/>
    </i>
    <i>
      <x v="691"/>
    </i>
    <i>
      <x v="669"/>
    </i>
    <i>
      <x v="808"/>
    </i>
    <i>
      <x v="787"/>
    </i>
    <i>
      <x v="888"/>
    </i>
    <i>
      <x v="591"/>
    </i>
    <i>
      <x v="328"/>
    </i>
    <i>
      <x v="598"/>
    </i>
    <i>
      <x v="578"/>
    </i>
    <i>
      <x v="599"/>
    </i>
    <i>
      <x v="111"/>
    </i>
    <i>
      <x v="189"/>
    </i>
    <i>
      <x v="46"/>
    </i>
    <i>
      <x v="477"/>
    </i>
    <i>
      <x v="2162"/>
    </i>
    <i>
      <x v="991"/>
    </i>
    <i>
      <x v="2025"/>
    </i>
    <i>
      <x v="1668"/>
    </i>
    <i>
      <x v="1439"/>
    </i>
    <i>
      <x v="1234"/>
    </i>
    <i>
      <x v="901"/>
    </i>
    <i>
      <x v="1229"/>
    </i>
    <i>
      <x v="570"/>
    </i>
    <i>
      <x v="464"/>
    </i>
    <i>
      <x v="1685"/>
    </i>
    <i>
      <x v="1546"/>
    </i>
    <i>
      <x v="61"/>
    </i>
    <i>
      <x v="698"/>
    </i>
    <i>
      <x v="1979"/>
    </i>
    <i>
      <x v="2385"/>
    </i>
    <i>
      <x v="2212"/>
    </i>
    <i>
      <x v="2120"/>
    </i>
    <i>
      <x v="1974"/>
    </i>
    <i>
      <x v="1857"/>
    </i>
    <i>
      <x v="2040"/>
    </i>
    <i>
      <x v="1929"/>
    </i>
    <i>
      <x v="2089"/>
    </i>
    <i>
      <x v="2070"/>
    </i>
    <i>
      <x v="2094"/>
    </i>
    <i>
      <x v="1647"/>
    </i>
    <i>
      <x v="1731"/>
    </i>
    <i>
      <x v="1624"/>
    </i>
    <i>
      <x v="1592"/>
    </i>
    <i>
      <x v="1634"/>
    </i>
    <i>
      <x v="1726"/>
    </i>
    <i>
      <x v="1326"/>
    </i>
    <i>
      <x v="1459"/>
    </i>
    <i>
      <x v="1483"/>
    </i>
    <i>
      <x v="1044"/>
    </i>
    <i>
      <x v="1122"/>
    </i>
    <i>
      <x v="1056"/>
    </i>
    <i>
      <x v="687"/>
    </i>
    <i>
      <x v="827"/>
    </i>
    <i>
      <x v="614"/>
    </i>
    <i>
      <x v="769"/>
    </i>
    <i>
      <x v="655"/>
    </i>
    <i>
      <x v="798"/>
    </i>
    <i>
      <x v="540"/>
    </i>
    <i>
      <x v="452"/>
    </i>
    <i>
      <x v="434"/>
    </i>
    <i>
      <x v="333"/>
    </i>
    <i>
      <x v="343"/>
    </i>
    <i>
      <x v="198"/>
    </i>
    <i>
      <x v="220"/>
    </i>
    <i>
      <x v="203"/>
    </i>
    <i>
      <x v="45"/>
    </i>
    <i>
      <x v="1981"/>
    </i>
    <i>
      <x v="1552"/>
    </i>
    <i>
      <x v="1080"/>
    </i>
    <i>
      <x v="1126"/>
    </i>
    <i>
      <x v="2027"/>
    </i>
    <i>
      <x v="1610"/>
    </i>
    <i>
      <x v="1964"/>
    </i>
    <i>
      <x v="752"/>
    </i>
    <i>
      <x v="572"/>
    </i>
    <i>
      <x v="65"/>
    </i>
    <i>
      <x v="299"/>
    </i>
    <i>
      <x v="995"/>
    </i>
    <i>
      <x v="2207"/>
    </i>
    <i>
      <x v="1888"/>
    </i>
    <i>
      <x v="1957"/>
    </i>
    <i>
      <x v="270"/>
    </i>
    <i>
      <x v="2327"/>
    </i>
    <i>
      <x v="2211"/>
    </i>
    <i>
      <x v="2126"/>
    </i>
    <i>
      <x v="2387"/>
    </i>
    <i>
      <x v="2128"/>
    </i>
    <i>
      <x v="2260"/>
    </i>
    <i>
      <x v="2064"/>
    </i>
    <i>
      <x v="1882"/>
    </i>
    <i>
      <x v="1883"/>
    </i>
    <i>
      <x v="1872"/>
    </i>
    <i>
      <x v="1959"/>
    </i>
    <i>
      <x v="1722"/>
    </i>
    <i>
      <x v="1700"/>
    </i>
    <i>
      <x v="1800"/>
    </i>
    <i>
      <x v="1683"/>
    </i>
    <i>
      <x v="1665"/>
    </i>
    <i>
      <x v="1736"/>
    </i>
    <i>
      <x v="1781"/>
    </i>
    <i>
      <x v="1742"/>
    </i>
    <i>
      <x v="1714"/>
    </i>
    <i>
      <x v="1518"/>
    </i>
    <i>
      <x v="1421"/>
    </i>
    <i>
      <x v="1422"/>
    </i>
    <i>
      <x v="1201"/>
    </i>
    <i>
      <x v="1211"/>
    </i>
    <i>
      <x v="1159"/>
    </i>
    <i>
      <x v="1134"/>
    </i>
    <i>
      <x v="910"/>
    </i>
    <i>
      <x v="1030"/>
    </i>
    <i>
      <x v="1017"/>
    </i>
    <i>
      <x v="677"/>
    </i>
    <i>
      <x v="688"/>
    </i>
    <i>
      <x v="680"/>
    </i>
    <i>
      <x v="612"/>
    </i>
    <i>
      <x v="830"/>
    </i>
    <i>
      <x v="375"/>
    </i>
    <i>
      <x v="446"/>
    </i>
    <i>
      <x v="438"/>
    </i>
    <i>
      <x v="520"/>
    </i>
    <i>
      <x v="441"/>
    </i>
    <i>
      <x v="530"/>
    </i>
    <i>
      <x v="445"/>
    </i>
    <i>
      <x v="84"/>
    </i>
    <i>
      <x v="257"/>
    </i>
    <i>
      <x v="102"/>
    </i>
    <i>
      <x v="186"/>
    </i>
    <i>
      <x v="221"/>
    </i>
    <i>
      <x v="31"/>
    </i>
    <i>
      <x v="132"/>
    </i>
    <i>
      <x v="281"/>
    </i>
    <i>
      <x v="1568"/>
    </i>
    <i>
      <x v="1813"/>
    </i>
    <i>
      <x v="988"/>
    </i>
    <i>
      <x v="2246"/>
    </i>
    <i>
      <x v="2232"/>
    </i>
    <i>
      <x v="2204"/>
    </i>
    <i>
      <x v="2208"/>
    </i>
    <i>
      <x v="1935"/>
    </i>
    <i>
      <x v="1880"/>
    </i>
    <i>
      <x v="1354"/>
    </i>
    <i>
      <x v="1360"/>
    </i>
    <i>
      <x v="694"/>
    </i>
    <i>
      <x v="117"/>
    </i>
    <i>
      <x v="629"/>
    </i>
    <i>
      <x v="1267"/>
    </i>
    <i>
      <x v="394"/>
    </i>
    <i>
      <x v="2268"/>
    </i>
    <i>
      <x v="953"/>
    </i>
    <i>
      <x v="2189"/>
    </i>
    <i>
      <x v="2177"/>
    </i>
    <i>
      <x v="2346"/>
    </i>
    <i>
      <x v="2303"/>
    </i>
    <i>
      <x v="2380"/>
    </i>
    <i>
      <x v="2376"/>
    </i>
    <i>
      <x v="2119"/>
    </i>
    <i>
      <x v="2382"/>
    </i>
    <i>
      <x v="2216"/>
    </i>
    <i>
      <x v="2264"/>
    </i>
    <i>
      <x v="1932"/>
    </i>
    <i>
      <x v="1954"/>
    </i>
    <i>
      <x v="1897"/>
    </i>
    <i>
      <x v="2006"/>
    </i>
    <i>
      <x v="1832"/>
    </i>
    <i>
      <x v="2016"/>
    </i>
    <i>
      <x v="1934"/>
    </i>
    <i>
      <x v="1878"/>
    </i>
    <i>
      <x v="1956"/>
    </i>
    <i>
      <x v="1709"/>
    </i>
    <i>
      <x v="1591"/>
    </i>
    <i>
      <x v="1642"/>
    </i>
    <i>
      <x v="1517"/>
    </i>
    <i>
      <x v="1751"/>
    </i>
    <i>
      <x v="1631"/>
    </i>
    <i>
      <x v="1520"/>
    </i>
    <i>
      <x v="1536"/>
    </i>
    <i>
      <x v="1527"/>
    </i>
    <i>
      <x v="1620"/>
    </i>
    <i>
      <x v="1531"/>
    </i>
    <i>
      <x v="1792"/>
    </i>
    <i>
      <x v="1640"/>
    </i>
    <i>
      <x v="1641"/>
    </i>
    <i>
      <x v="1435"/>
    </i>
    <i>
      <x v="1316"/>
    </i>
    <i>
      <x v="1453"/>
    </i>
    <i>
      <x v="934"/>
    </i>
    <i>
      <x v="1179"/>
    </i>
    <i>
      <x v="972"/>
    </i>
    <i>
      <x v="1200"/>
    </i>
    <i>
      <x v="1186"/>
    </i>
    <i>
      <x v="1024"/>
    </i>
    <i>
      <x v="920"/>
    </i>
    <i>
      <x v="806"/>
    </i>
    <i>
      <x v="731"/>
    </i>
    <i>
      <x v="627"/>
    </i>
    <i>
      <x v="704"/>
    </i>
    <i>
      <x v="850"/>
    </i>
    <i>
      <x v="567"/>
    </i>
    <i>
      <x v="550"/>
    </i>
    <i>
      <x v="366"/>
    </i>
    <i>
      <x v="538"/>
    </i>
    <i>
      <x v="410"/>
    </i>
    <i>
      <x v="559"/>
    </i>
    <i>
      <x v="413"/>
    </i>
    <i>
      <x v="449"/>
    </i>
    <i>
      <x v="339"/>
    </i>
    <i>
      <x v="71"/>
    </i>
    <i>
      <x v="28"/>
    </i>
    <i>
      <x v="295"/>
    </i>
    <i>
      <x v="21"/>
    </i>
    <i>
      <x v="70"/>
    </i>
    <i>
      <x v="48"/>
    </i>
    <i>
      <x v="179"/>
    </i>
    <i>
      <x v="6"/>
    </i>
    <i>
      <x v="121"/>
    </i>
    <i>
      <x v="2230"/>
    </i>
    <i>
      <x v="1523"/>
    </i>
    <i>
      <x v="1005"/>
    </i>
    <i>
      <x v="2386"/>
    </i>
    <i>
      <x v="2091"/>
    </i>
    <i>
      <x v="369"/>
    </i>
    <i>
      <x v="1660"/>
    </i>
    <i>
      <x v="1296"/>
    </i>
    <i>
      <x v="2390"/>
    </i>
    <i>
      <x v="2318"/>
    </i>
    <i>
      <x v="1885"/>
    </i>
    <i>
      <x v="1866"/>
    </i>
    <i>
      <x v="2093"/>
    </i>
    <i>
      <x v="1603"/>
    </i>
    <i>
      <x v="1205"/>
    </i>
    <i>
      <x v="1394"/>
    </i>
    <i>
      <x v="1433"/>
    </i>
    <i>
      <x v="43"/>
    </i>
    <i>
      <x v="297"/>
    </i>
    <i>
      <x v="2392"/>
    </i>
    <i>
      <x v="818"/>
    </i>
    <i>
      <x v="974"/>
    </i>
    <i>
      <x v="1319"/>
    </i>
    <i>
      <x v="2243"/>
    </i>
    <i>
      <x v="1437"/>
    </i>
    <i>
      <x v="936"/>
    </i>
    <i>
      <x v="807"/>
    </i>
    <i>
      <x v="790"/>
    </i>
    <i>
      <x v="1905"/>
    </i>
    <i>
      <x v="820"/>
    </i>
    <i>
      <x v="601"/>
    </i>
    <i>
      <x v="671"/>
    </i>
    <i>
      <x v="823"/>
    </i>
    <i>
      <x v="497"/>
    </i>
    <i>
      <x v="1349"/>
    </i>
    <i>
      <x v="1703"/>
    </i>
    <i>
      <x v="1094"/>
    </i>
    <i>
      <x v="746"/>
    </i>
    <i>
      <x v="2296"/>
    </i>
    <i>
      <x v="2313"/>
    </i>
    <i>
      <x v="2368"/>
    </i>
    <i>
      <x v="2397"/>
    </i>
    <i>
      <x v="2228"/>
    </i>
    <i>
      <x v="2202"/>
    </i>
    <i>
      <x v="2276"/>
    </i>
    <i>
      <x v="2325"/>
    </i>
    <i>
      <x v="2300"/>
    </i>
    <i>
      <x v="2102"/>
    </i>
    <i>
      <x v="2271"/>
    </i>
    <i>
      <x v="2037"/>
    </i>
    <i>
      <x v="2033"/>
    </i>
    <i>
      <x v="1859"/>
    </i>
    <i>
      <x v="1944"/>
    </i>
    <i>
      <x v="2034"/>
    </i>
    <i>
      <x v="1844"/>
    </i>
    <i>
      <x v="2069"/>
    </i>
    <i>
      <x v="1827"/>
    </i>
    <i>
      <x v="2000"/>
    </i>
    <i>
      <x v="2079"/>
    </i>
    <i>
      <x v="1787"/>
    </i>
    <i>
      <x v="1793"/>
    </i>
    <i>
      <x v="1545"/>
    </i>
    <i>
      <x v="1762"/>
    </i>
    <i>
      <x v="1628"/>
    </i>
    <i>
      <x v="1706"/>
    </i>
    <i>
      <x v="1775"/>
    </i>
    <i>
      <x v="1643"/>
    </i>
    <i>
      <x v="1416"/>
    </i>
    <i>
      <x v="1337"/>
    </i>
    <i>
      <x v="1244"/>
    </i>
    <i>
      <x v="1233"/>
    </i>
    <i>
      <x v="1286"/>
    </i>
    <i>
      <x v="1372"/>
    </i>
    <i>
      <x v="1288"/>
    </i>
    <i>
      <x v="1375"/>
    </i>
    <i>
      <x v="1386"/>
    </i>
    <i>
      <x v="1480"/>
    </i>
    <i>
      <x v="950"/>
    </i>
    <i>
      <x v="903"/>
    </i>
    <i>
      <x v="1181"/>
    </i>
    <i>
      <x v="1022"/>
    </i>
    <i>
      <x v="1021"/>
    </i>
    <i>
      <x v="1089"/>
    </i>
    <i>
      <x v="1131"/>
    </i>
    <i>
      <x v="1144"/>
    </i>
    <i>
      <x v="1196"/>
    </i>
    <i>
      <x v="1081"/>
    </i>
    <i>
      <x v="851"/>
    </i>
    <i>
      <x v="602"/>
    </i>
    <i>
      <x v="651"/>
    </i>
    <i>
      <x v="892"/>
    </i>
    <i>
      <x v="829"/>
    </i>
    <i>
      <x v="771"/>
    </i>
    <i>
      <x v="516"/>
    </i>
    <i>
      <x v="436"/>
    </i>
    <i>
      <x v="310"/>
    </i>
    <i>
      <x v="472"/>
    </i>
    <i>
      <x v="3"/>
    </i>
    <i>
      <x v="253"/>
    </i>
    <i>
      <x v="17"/>
    </i>
    <i>
      <x v="261"/>
    </i>
    <i>
      <x v="140"/>
    </i>
    <i>
      <x v="1562"/>
    </i>
    <i>
      <x v="89"/>
    </i>
    <i>
      <x v="174"/>
    </i>
    <i>
      <x v="1672"/>
    </i>
    <i>
      <x v="942"/>
    </i>
    <i>
      <x v="2121"/>
    </i>
    <i>
      <x v="2295"/>
    </i>
    <i>
      <x v="40"/>
    </i>
    <i>
      <x v="938"/>
    </i>
    <i>
      <x v="2223"/>
    </i>
    <i>
      <x v="1697"/>
    </i>
    <i>
      <x v="2273"/>
    </i>
    <i>
      <x v="1127"/>
    </i>
    <i>
      <x v="523"/>
    </i>
    <i>
      <x v="2042"/>
    </i>
    <i>
      <x v="1690"/>
    </i>
    <i>
      <x v="1724"/>
    </i>
    <i>
      <x v="374"/>
    </i>
    <i>
      <x v="217"/>
    </i>
    <i>
      <x v="33"/>
    </i>
    <i>
      <x v="1919"/>
    </i>
    <i>
      <x v="2028"/>
    </i>
    <i>
      <x v="1164"/>
    </i>
    <i>
      <x v="2379"/>
    </i>
    <i>
      <x v="2349"/>
    </i>
    <i>
      <x v="2333"/>
    </i>
    <i>
      <x v="2124"/>
    </i>
    <i>
      <x v="2308"/>
    </i>
    <i>
      <x v="2324"/>
    </i>
    <i>
      <x v="1955"/>
    </i>
    <i>
      <x v="1953"/>
    </i>
    <i>
      <x v="2071"/>
    </i>
    <i>
      <x v="1984"/>
    </i>
    <i>
      <x v="1970"/>
    </i>
    <i>
      <x v="1543"/>
    </i>
    <i>
      <x v="1765"/>
    </i>
    <i>
      <x v="1601"/>
    </i>
    <i>
      <x v="1671"/>
    </i>
    <i>
      <x v="1228"/>
    </i>
    <i>
      <x v="1476"/>
    </i>
    <i>
      <x v="1212"/>
    </i>
    <i>
      <x v="1404"/>
    </i>
    <i>
      <x v="1429"/>
    </i>
    <i>
      <x v="1206"/>
    </i>
    <i>
      <x v="1276"/>
    </i>
    <i>
      <x v="1365"/>
    </i>
    <i>
      <x v="1467"/>
    </i>
    <i>
      <x v="1346"/>
    </i>
    <i>
      <x v="1344"/>
    </i>
    <i>
      <x v="1254"/>
    </i>
    <i>
      <x v="1283"/>
    </i>
    <i>
      <x v="1173"/>
    </i>
    <i>
      <x v="1120"/>
    </i>
    <i>
      <x v="1125"/>
    </i>
    <i>
      <x v="1172"/>
    </i>
    <i>
      <x v="1049"/>
    </i>
    <i>
      <x v="994"/>
    </i>
    <i>
      <x v="918"/>
    </i>
    <i>
      <x v="983"/>
    </i>
    <i>
      <x v="1198"/>
    </i>
    <i>
      <x v="960"/>
    </i>
    <i>
      <x v="642"/>
    </i>
    <i>
      <x v="900"/>
    </i>
    <i>
      <x v="665"/>
    </i>
    <i>
      <x v="653"/>
    </i>
    <i>
      <x v="803"/>
    </i>
    <i>
      <x v="609"/>
    </i>
    <i>
      <x v="699"/>
    </i>
    <i>
      <x v="690"/>
    </i>
    <i>
      <x v="796"/>
    </i>
    <i>
      <x v="822"/>
    </i>
    <i>
      <x v="722"/>
    </i>
    <i>
      <x v="853"/>
    </i>
    <i>
      <x v="855"/>
    </i>
    <i>
      <x v="788"/>
    </i>
    <i>
      <x v="392"/>
    </i>
    <i>
      <x v="395"/>
    </i>
    <i>
      <x v="588"/>
    </i>
    <i>
      <x v="562"/>
    </i>
    <i>
      <x v="511"/>
    </i>
    <i>
      <x v="335"/>
    </i>
    <i>
      <x v="501"/>
    </i>
    <i>
      <x v="400"/>
    </i>
    <i>
      <x v="475"/>
    </i>
    <i>
      <x v="59"/>
    </i>
    <i>
      <x v="82"/>
    </i>
    <i>
      <x v="67"/>
    </i>
    <i>
      <x v="106"/>
    </i>
    <i>
      <x v="120"/>
    </i>
    <i>
      <x v="204"/>
    </i>
    <i>
      <x v="135"/>
    </i>
    <i>
      <x v="246"/>
    </i>
    <i>
      <x v="148"/>
    </i>
    <i>
      <x v="159"/>
    </i>
    <i>
      <x v="183"/>
    </i>
    <i>
      <x v="800"/>
    </i>
    <i>
      <x v="754"/>
    </i>
    <i>
      <x v="1655"/>
    </i>
    <i>
      <x v="733"/>
    </i>
    <i>
      <x v="2080"/>
    </i>
    <i>
      <x v="1963"/>
    </i>
    <i>
      <x v="1362"/>
    </i>
    <i>
      <x v="1497"/>
    </i>
    <i>
      <x v="492"/>
    </i>
    <i>
      <x v="1849"/>
    </i>
    <i>
      <x v="1156"/>
    </i>
    <i>
      <x v="703"/>
    </i>
    <i>
      <x v="821"/>
    </i>
    <i>
      <x v="1705"/>
    </i>
    <i>
      <x v="138"/>
    </i>
    <i>
      <x v="678"/>
    </i>
    <i>
      <x v="1753"/>
    </i>
    <i>
      <x v="139"/>
    </i>
    <i>
      <x v="1983"/>
    </i>
    <i>
      <x v="777"/>
    </i>
    <i>
      <x v="2100"/>
    </i>
    <i>
      <x v="1589"/>
    </i>
    <i>
      <x v="1338"/>
    </i>
    <i>
      <x v="12"/>
    </i>
    <i>
      <x v="1078"/>
    </i>
    <i>
      <x v="2190"/>
    </i>
    <i>
      <x v="2172"/>
    </i>
    <i>
      <x v="2141"/>
    </i>
    <i>
      <x v="2147"/>
    </i>
    <i>
      <x v="2059"/>
    </i>
    <i>
      <x v="1879"/>
    </i>
    <i>
      <x v="2039"/>
    </i>
    <i>
      <x v="1860"/>
    </i>
    <i>
      <x v="1988"/>
    </i>
    <i>
      <x v="2082"/>
    </i>
    <i>
      <x v="2002"/>
    </i>
    <i>
      <x v="2019"/>
    </i>
    <i>
      <x v="1681"/>
    </i>
    <i>
      <x v="1502"/>
    </i>
    <i>
      <x v="1614"/>
    </i>
    <i>
      <x v="1684"/>
    </i>
    <i>
      <x v="1745"/>
    </i>
    <i>
      <x v="1507"/>
    </i>
    <i>
      <x v="1246"/>
    </i>
    <i>
      <x v="1257"/>
    </i>
    <i>
      <x v="1242"/>
    </i>
    <i>
      <x v="1469"/>
    </i>
    <i>
      <x v="1397"/>
    </i>
    <i>
      <x v="1447"/>
    </i>
    <i>
      <x v="1406"/>
    </i>
    <i>
      <x v="909"/>
    </i>
    <i>
      <x v="973"/>
    </i>
    <i>
      <x v="1112"/>
    </i>
    <i>
      <x v="1129"/>
    </i>
    <i>
      <x v="608"/>
    </i>
    <i>
      <x v="622"/>
    </i>
    <i>
      <x v="684"/>
    </i>
    <i>
      <x v="758"/>
    </i>
    <i>
      <x v="825"/>
    </i>
    <i>
      <x v="701"/>
    </i>
    <i>
      <x v="426"/>
    </i>
    <i>
      <x v="362"/>
    </i>
    <i>
      <x v="549"/>
    </i>
    <i>
      <x v="486"/>
    </i>
    <i>
      <x v="447"/>
    </i>
    <i>
      <x v="414"/>
    </i>
    <i>
      <x v="536"/>
    </i>
    <i>
      <x v="503"/>
    </i>
    <i>
      <x v="431"/>
    </i>
    <i>
      <x v="346"/>
    </i>
    <i>
      <x v="390"/>
    </i>
    <i>
      <x v="315"/>
    </i>
    <i>
      <x v="207"/>
    </i>
    <i>
      <x v="185"/>
    </i>
    <i>
      <x v="229"/>
    </i>
    <i>
      <x v="49"/>
    </i>
    <i>
      <x v="230"/>
    </i>
    <i>
      <x v="255"/>
    </i>
    <i>
      <x v="283"/>
    </i>
    <i>
      <x v="161"/>
    </i>
    <i>
      <x v="1259"/>
    </i>
    <i>
      <x v="1065"/>
    </i>
    <i>
      <x v="2367"/>
    </i>
    <i>
      <x v="157"/>
    </i>
    <i>
      <x v="2197"/>
    </i>
    <i>
      <x v="104"/>
    </i>
    <i>
      <x v="753"/>
    </i>
    <i>
      <x v="1554"/>
    </i>
    <i>
      <x v="795"/>
    </i>
    <i>
      <x v="353"/>
    </i>
    <i>
      <x v="232"/>
    </i>
    <i>
      <x v="2378"/>
    </i>
    <i>
      <x v="1823"/>
    </i>
    <i>
      <x v="2182"/>
    </i>
    <i>
      <x v="1785"/>
    </i>
    <i>
      <x v="1609"/>
    </i>
    <i>
      <x v="1771"/>
    </i>
    <i>
      <x v="1550"/>
    </i>
    <i>
      <x v="1795"/>
    </i>
    <i>
      <x v="1569"/>
    </i>
    <i>
      <x v="1465"/>
    </i>
    <i>
      <x v="1359"/>
    </i>
    <i>
      <x v="997"/>
    </i>
    <i>
      <x v="1145"/>
    </i>
    <i>
      <x v="1007"/>
    </i>
    <i>
      <x v="750"/>
    </i>
    <i>
      <x v="37"/>
    </i>
    <i>
      <x v="95"/>
    </i>
    <i>
      <x v="1617"/>
    </i>
    <i>
      <x v="1948"/>
    </i>
    <i>
      <x v="1245"/>
    </i>
    <i>
      <x v="2047"/>
    </i>
    <i>
      <x v="1994"/>
    </i>
    <i>
      <x v="932"/>
    </i>
    <i>
      <x v="775"/>
    </i>
    <i>
      <x v="288"/>
    </i>
    <i>
      <x v="294"/>
    </i>
    <i>
      <x v="55"/>
    </i>
    <i>
      <x v="2396"/>
    </i>
    <i>
      <x v="1103"/>
    </i>
    <i>
      <x v="2332"/>
    </i>
    <i>
      <x v="2384"/>
    </i>
    <i>
      <x v="2160"/>
    </i>
    <i>
      <x v="2342"/>
    </i>
    <i>
      <x v="2338"/>
    </i>
    <i>
      <x v="2304"/>
    </i>
    <i>
      <x v="1924"/>
    </i>
    <i>
      <x v="1933"/>
    </i>
    <i>
      <x v="1833"/>
    </i>
    <i>
      <x v="1998"/>
    </i>
    <i>
      <x v="1916"/>
    </i>
    <i>
      <x v="2007"/>
    </i>
    <i>
      <x v="1803"/>
    </i>
    <i>
      <x v="1942"/>
    </i>
    <i>
      <x v="1804"/>
    </i>
    <i>
      <x v="2020"/>
    </i>
    <i>
      <x v="1802"/>
    </i>
    <i>
      <x v="1558"/>
    </i>
    <i>
      <x v="1799"/>
    </i>
    <i>
      <x v="1663"/>
    </i>
    <i>
      <x v="1578"/>
    </i>
    <i>
      <x v="1533"/>
    </i>
    <i>
      <x v="1514"/>
    </i>
    <i>
      <x v="1580"/>
    </i>
    <i>
      <x v="1530"/>
    </i>
    <i>
      <x v="1678"/>
    </i>
    <i>
      <x v="1669"/>
    </i>
    <i>
      <x v="1506"/>
    </i>
    <i>
      <x v="1574"/>
    </i>
    <i>
      <x v="1348"/>
    </i>
    <i>
      <x v="1207"/>
    </i>
    <i>
      <x v="1411"/>
    </i>
    <i>
      <x v="1314"/>
    </i>
    <i>
      <x v="1389"/>
    </i>
    <i>
      <x v="1018"/>
    </i>
    <i>
      <x v="1020"/>
    </i>
    <i>
      <x v="1117"/>
    </i>
    <i>
      <x v="1189"/>
    </i>
    <i>
      <x v="780"/>
    </i>
    <i>
      <x v="816"/>
    </i>
    <i>
      <x v="615"/>
    </i>
    <i>
      <x v="789"/>
    </i>
    <i>
      <x v="737"/>
    </i>
    <i>
      <x v="856"/>
    </i>
    <i>
      <x v="619"/>
    </i>
    <i>
      <x v="801"/>
    </i>
    <i>
      <x v="304"/>
    </i>
    <i>
      <x v="534"/>
    </i>
    <i>
      <x v="415"/>
    </i>
    <i>
      <x v="539"/>
    </i>
    <i>
      <x v="42"/>
    </i>
    <i>
      <x v="155"/>
    </i>
    <i>
      <x v="197"/>
    </i>
    <i>
      <x v="18"/>
    </i>
    <i>
      <x v="93"/>
    </i>
    <i>
      <x v="77"/>
    </i>
    <i>
      <x v="293"/>
    </i>
    <i>
      <x v="770"/>
    </i>
    <i>
      <x v="2288"/>
    </i>
    <i>
      <x v="1130"/>
    </i>
    <i>
      <x v="54"/>
    </i>
    <i>
      <x v="529"/>
    </i>
    <i>
      <x v="1967"/>
    </i>
    <i>
      <x v="1820"/>
    </i>
    <i>
      <x v="1854"/>
    </i>
    <i>
      <x v="1378"/>
    </i>
    <i>
      <x v="1278"/>
    </i>
    <i>
      <x v="164"/>
    </i>
    <i>
      <x v="1656"/>
    </i>
    <i>
      <x v="1644"/>
    </i>
    <i>
      <x v="652"/>
    </i>
    <i>
      <x v="764"/>
    </i>
    <i>
      <x v="1877"/>
    </i>
    <i>
      <x v="1766"/>
    </i>
    <i>
      <x v="2229"/>
    </i>
    <i>
      <x v="1041"/>
    </i>
    <i>
      <x v="917"/>
    </i>
    <i>
      <x v="935"/>
    </i>
    <i>
      <x v="1152"/>
    </i>
    <i>
      <x v="378"/>
    </i>
    <i>
      <x v="409"/>
    </i>
    <i>
      <x v="205"/>
    </i>
    <i>
      <x v="1237"/>
    </i>
    <i>
      <x v="2281"/>
    </i>
    <i>
      <x v="986"/>
    </i>
    <i>
      <x v="718"/>
    </i>
    <i>
      <x v="235"/>
    </i>
    <i>
      <x v="1097"/>
    </i>
    <i>
      <x v="259"/>
    </i>
    <i>
      <x v="2201"/>
    </i>
    <i>
      <x v="2109"/>
    </i>
    <i>
      <x v="2209"/>
    </i>
    <i>
      <x v="2339"/>
    </i>
    <i>
      <x v="2076"/>
    </i>
    <i>
      <x v="2074"/>
    </i>
    <i>
      <x v="2058"/>
    </i>
    <i>
      <x v="1858"/>
    </i>
    <i>
      <x v="1829"/>
    </i>
    <i>
      <x v="1825"/>
    </i>
    <i>
      <x v="2036"/>
    </i>
    <i>
      <x v="1696"/>
    </i>
    <i>
      <x v="1725"/>
    </i>
    <i>
      <x v="1686"/>
    </i>
    <i>
      <x v="1512"/>
    </i>
    <i>
      <x v="1687"/>
    </i>
    <i>
      <x v="1721"/>
    </i>
    <i>
      <x v="1508"/>
    </i>
    <i>
      <x v="1728"/>
    </i>
    <i>
      <x v="1599"/>
    </i>
    <i>
      <x v="1540"/>
    </i>
    <i>
      <x v="1501"/>
    </i>
    <i>
      <x v="1382"/>
    </i>
    <i>
      <x v="1255"/>
    </i>
    <i>
      <x v="1407"/>
    </i>
    <i>
      <x v="1390"/>
    </i>
    <i>
      <x v="1342"/>
    </i>
    <i>
      <x v="1430"/>
    </i>
    <i>
      <x v="1395"/>
    </i>
    <i>
      <x v="1265"/>
    </i>
    <i>
      <x v="1408"/>
    </i>
    <i>
      <x v="1221"/>
    </i>
    <i>
      <x v="1448"/>
    </i>
    <i>
      <x v="1415"/>
    </i>
    <i>
      <x v="1191"/>
    </i>
    <i>
      <x v="1031"/>
    </i>
    <i>
      <x v="923"/>
    </i>
    <i>
      <x v="967"/>
    </i>
    <i>
      <x v="947"/>
    </i>
    <i>
      <x v="966"/>
    </i>
    <i>
      <x v="1026"/>
    </i>
    <i>
      <x v="715"/>
    </i>
    <i>
      <x v="894"/>
    </i>
    <i>
      <x v="672"/>
    </i>
    <i>
      <x v="674"/>
    </i>
    <i>
      <x v="812"/>
    </i>
    <i>
      <x v="641"/>
    </i>
    <i>
      <x v="709"/>
    </i>
    <i>
      <x v="606"/>
    </i>
    <i>
      <x v="607"/>
    </i>
    <i>
      <x v="667"/>
    </i>
    <i>
      <x v="779"/>
    </i>
    <i>
      <x v="361"/>
    </i>
    <i>
      <x v="442"/>
    </i>
    <i>
      <x v="309"/>
    </i>
    <i>
      <x v="277"/>
    </i>
    <i>
      <x v="284"/>
    </i>
    <i>
      <x v="209"/>
    </i>
    <i>
      <x v="167"/>
    </i>
    <i>
      <x v="131"/>
    </i>
    <i>
      <x v="158"/>
    </i>
    <i>
      <x v="47"/>
    </i>
    <i>
      <x v="115"/>
    </i>
    <i>
      <x v="424"/>
    </i>
    <i>
      <x v="1618"/>
    </i>
    <i>
      <x v="256"/>
    </i>
    <i>
      <x v="1623"/>
    </i>
    <i>
      <x v="1305"/>
    </i>
    <i>
      <x v="2161"/>
    </i>
    <i>
      <x v="1504"/>
    </i>
    <i>
      <x v="544"/>
    </i>
    <i>
      <x v="978"/>
    </i>
    <i>
      <x v="2214"/>
    </i>
    <i>
      <x v="1969"/>
    </i>
    <i>
      <x v="1773"/>
    </i>
    <i>
      <x v="1456"/>
    </i>
    <i>
      <x v="1399"/>
    </i>
    <i>
      <x v="1317"/>
    </i>
    <i>
      <x v="1061"/>
    </i>
    <i>
      <x v="1886"/>
    </i>
    <i>
      <x v="1682"/>
    </i>
    <i>
      <x v="2245"/>
    </i>
    <i>
      <x v="337"/>
    </i>
    <i>
      <x v="1723"/>
    </i>
    <i>
      <x v="945"/>
    </i>
    <i>
      <x v="1167"/>
    </i>
    <i>
      <x v="1037"/>
    </i>
    <i>
      <x v="676"/>
    </i>
    <i>
      <x v="500"/>
    </i>
    <i>
      <x v="92"/>
    </i>
    <i>
      <x v="213"/>
    </i>
    <i>
      <x v="1895"/>
    </i>
    <i>
      <x v="924"/>
    </i>
    <i>
      <x v="962"/>
    </i>
    <i>
      <x v="453"/>
    </i>
    <i>
      <x v="589"/>
    </i>
    <i>
      <x v="1133"/>
    </i>
    <i>
      <x v="1851"/>
    </i>
    <i>
      <x v="740"/>
    </i>
    <i>
      <x v="1535"/>
    </i>
    <i>
      <x v="421"/>
    </i>
    <i>
      <x v="1322"/>
    </i>
    <i>
      <x v="810"/>
    </i>
    <i>
      <x v="290"/>
    </i>
    <i>
      <x v="2279"/>
    </i>
    <i>
      <x v="2353"/>
    </i>
    <i>
      <x v="2133"/>
    </i>
    <i>
      <x v="2222"/>
    </i>
    <i>
      <x v="2395"/>
    </i>
    <i>
      <x v="2113"/>
    </i>
    <i>
      <x v="2351"/>
    </i>
    <i>
      <x v="1887"/>
    </i>
    <i>
      <x v="2056"/>
    </i>
    <i>
      <x v="1962"/>
    </i>
    <i>
      <x v="1991"/>
    </i>
    <i>
      <x v="1965"/>
    </i>
    <i>
      <x v="1805"/>
    </i>
    <i>
      <x v="1915"/>
    </i>
    <i>
      <x v="1960"/>
    </i>
    <i>
      <x v="1975"/>
    </i>
    <i>
      <x v="1712"/>
    </i>
    <i>
      <x v="1754"/>
    </i>
    <i>
      <x v="1735"/>
    </i>
    <i>
      <x v="1738"/>
    </i>
    <i>
      <x v="1510"/>
    </i>
    <i>
      <x v="1798"/>
    </i>
    <i>
      <x v="1782"/>
    </i>
    <i>
      <x v="1667"/>
    </i>
    <i>
      <x v="1607"/>
    </i>
    <i>
      <x v="1650"/>
    </i>
    <i>
      <x v="1493"/>
    </i>
    <i>
      <x v="1208"/>
    </i>
    <i>
      <x v="1402"/>
    </i>
    <i>
      <x v="1238"/>
    </i>
    <i>
      <x v="1230"/>
    </i>
    <i>
      <x v="1355"/>
    </i>
    <i>
      <x v="954"/>
    </i>
    <i>
      <x v="1174"/>
    </i>
    <i>
      <x v="1102"/>
    </i>
    <i>
      <x v="1113"/>
    </i>
    <i>
      <x v="904"/>
    </i>
    <i>
      <x v="1006"/>
    </i>
    <i>
      <x v="1068"/>
    </i>
    <i>
      <x v="692"/>
    </i>
    <i>
      <x v="705"/>
    </i>
    <i>
      <x v="817"/>
    </i>
    <i>
      <x v="693"/>
    </i>
    <i>
      <x v="776"/>
    </i>
    <i>
      <x v="755"/>
    </i>
    <i>
      <x v="662"/>
    </i>
    <i>
      <x v="814"/>
    </i>
    <i>
      <x v="877"/>
    </i>
    <i>
      <x v="781"/>
    </i>
    <i>
      <x v="623"/>
    </i>
    <i>
      <x v="389"/>
    </i>
    <i>
      <x v="330"/>
    </i>
    <i>
      <x v="345"/>
    </i>
    <i>
      <x v="568"/>
    </i>
    <i>
      <x v="556"/>
    </i>
    <i>
      <x v="505"/>
    </i>
    <i>
      <x v="365"/>
    </i>
    <i>
      <x v="496"/>
    </i>
    <i>
      <x v="312"/>
    </i>
    <i>
      <x v="234"/>
    </i>
    <i>
      <x v="152"/>
    </i>
    <i>
      <x v="5"/>
    </i>
    <i>
      <x v="85"/>
    </i>
    <i>
      <x v="149"/>
    </i>
    <i>
      <x v="90"/>
    </i>
    <i>
      <x v="1371"/>
    </i>
    <i>
      <x v="979"/>
    </i>
    <i>
      <x v="2179"/>
    </i>
    <i>
      <x v="169"/>
    </i>
    <i>
      <x v="508"/>
    </i>
    <i>
      <x v="2104"/>
    </i>
    <i>
      <x v="81"/>
    </i>
    <i>
      <x v="2340"/>
    </i>
    <i>
      <x v="1657"/>
    </i>
    <i>
      <x v="1307"/>
    </i>
    <i>
      <x v="1184"/>
    </i>
    <i>
      <x v="166"/>
    </i>
    <i>
      <x v="196"/>
    </i>
    <i>
      <x v="1758"/>
    </i>
    <i>
      <x v="479"/>
    </i>
    <i>
      <x v="199"/>
    </i>
    <i>
      <x v="2305"/>
    </i>
    <i>
      <x v="1776"/>
    </i>
    <i>
      <x v="1559"/>
    </i>
    <i>
      <x v="996"/>
    </i>
    <i>
      <x v="1193"/>
    </i>
    <i>
      <x v="879"/>
    </i>
    <i>
      <x v="840"/>
    </i>
    <i>
      <x v="2200"/>
    </i>
    <i>
      <x v="2326"/>
    </i>
    <i>
      <x v="1479"/>
    </i>
    <i>
      <x v="786"/>
    </i>
    <i>
      <x v="683"/>
    </i>
    <i>
      <x v="1345"/>
    </i>
    <i>
      <x v="1889"/>
    </i>
    <i>
      <x v="1848"/>
    </i>
    <i>
      <x v="1658"/>
    </i>
    <i>
      <x v="1666"/>
    </i>
    <i>
      <x v="552"/>
    </i>
    <i>
      <x v="1597"/>
    </i>
    <i>
      <x v="1534"/>
    </i>
    <i>
      <x v="1158"/>
    </i>
    <i>
      <x v="762"/>
    </i>
    <i>
      <x v="2341"/>
    </i>
    <i>
      <x v="2372"/>
    </i>
    <i>
      <x v="2255"/>
    </i>
    <i>
      <x v="2224"/>
    </i>
    <i>
      <x v="2101"/>
    </i>
    <i>
      <x v="2174"/>
    </i>
    <i>
      <x v="2362"/>
    </i>
    <i>
      <x v="2060"/>
    </i>
    <i>
      <x v="2052"/>
    </i>
    <i>
      <x v="1930"/>
    </i>
    <i>
      <x v="1869"/>
    </i>
    <i>
      <x v="2055"/>
    </i>
    <i>
      <x v="1867"/>
    </i>
    <i>
      <x v="2067"/>
    </i>
    <i>
      <x v="2046"/>
    </i>
    <i>
      <x v="2084"/>
    </i>
    <i>
      <x v="1925"/>
    </i>
    <i>
      <x v="1780"/>
    </i>
    <i>
      <x v="1770"/>
    </i>
    <i>
      <x v="1791"/>
    </i>
    <i>
      <x v="1605"/>
    </i>
    <i>
      <x v="1579"/>
    </i>
    <i>
      <x v="1613"/>
    </i>
    <i>
      <x v="1564"/>
    </i>
    <i>
      <x v="1677"/>
    </i>
    <i>
      <x v="1680"/>
    </i>
    <i>
      <x v="1570"/>
    </i>
    <i>
      <x v="1401"/>
    </i>
    <i>
      <x v="1445"/>
    </i>
    <i>
      <x v="1446"/>
    </i>
    <i>
      <x v="1374"/>
    </i>
    <i>
      <x v="1396"/>
    </i>
    <i>
      <x v="1132"/>
    </i>
    <i>
      <x v="956"/>
    </i>
    <i>
      <x v="1060"/>
    </i>
    <i>
      <x v="1175"/>
    </i>
    <i>
      <x v="1052"/>
    </i>
    <i>
      <x v="940"/>
    </i>
    <i>
      <x v="989"/>
    </i>
    <i>
      <x v="1185"/>
    </i>
    <i>
      <x v="931"/>
    </i>
    <i>
      <x v="1016"/>
    </i>
    <i>
      <x v="1168"/>
    </i>
    <i>
      <x v="993"/>
    </i>
    <i>
      <x v="743"/>
    </i>
    <i>
      <x v="859"/>
    </i>
    <i>
      <x v="657"/>
    </i>
    <i>
      <x v="681"/>
    </i>
    <i>
      <x v="882"/>
    </i>
    <i>
      <x v="845"/>
    </i>
    <i>
      <x v="644"/>
    </i>
    <i>
      <x v="396"/>
    </i>
    <i>
      <x v="574"/>
    </i>
    <i>
      <x v="408"/>
    </i>
    <i>
      <x v="513"/>
    </i>
    <i>
      <x v="387"/>
    </i>
    <i>
      <x v="383"/>
    </i>
    <i>
      <x v="546"/>
    </i>
    <i>
      <x v="543"/>
    </i>
    <i>
      <x v="322"/>
    </i>
    <i>
      <x v="355"/>
    </i>
    <i>
      <x v="377"/>
    </i>
    <i>
      <x v="493"/>
    </i>
    <i>
      <x v="170"/>
    </i>
    <i>
      <x v="14"/>
    </i>
    <i>
      <x v="94"/>
    </i>
    <i>
      <x v="147"/>
    </i>
    <i>
      <x v="985"/>
    </i>
    <i>
      <x v="1809"/>
    </i>
    <i>
      <x v="1704"/>
    </i>
    <i>
      <x v="712"/>
    </i>
    <i>
      <x v="515"/>
    </i>
    <i>
      <x v="171"/>
    </i>
    <i>
      <x v="251"/>
    </i>
    <i>
      <x v="1101"/>
    </i>
    <i>
      <x v="126"/>
    </i>
    <i>
      <x v="285"/>
    </i>
    <i>
      <x v="2131"/>
    </i>
    <i>
      <x v="1177"/>
    </i>
    <i>
      <x v="889"/>
    </i>
    <i>
      <x v="869"/>
    </i>
    <i>
      <x v="1670"/>
    </i>
    <i>
      <x v="2068"/>
    </i>
    <i>
      <x v="1688"/>
    </i>
    <i>
      <x v="1032"/>
    </i>
    <i>
      <x v="625"/>
    </i>
    <i>
      <x v="282"/>
    </i>
    <i>
      <x v="711"/>
    </i>
    <i>
      <x v="1595"/>
    </i>
    <i>
      <x v="714"/>
    </i>
    <i>
      <x v="1084"/>
    </i>
    <i>
      <x v="2135"/>
    </i>
    <i>
      <x v="2175"/>
    </i>
    <i>
      <x v="2168"/>
    </i>
    <i>
      <x v="2389"/>
    </i>
    <i>
      <x v="2239"/>
    </i>
    <i>
      <x v="2287"/>
    </i>
    <i>
      <x v="1946"/>
    </i>
    <i>
      <x v="2054"/>
    </i>
    <i>
      <x v="1864"/>
    </i>
    <i>
      <x v="1846"/>
    </i>
    <i>
      <x v="1900"/>
    </i>
    <i>
      <x v="1894"/>
    </i>
    <i>
      <x v="1904"/>
    </i>
    <i>
      <x v="1863"/>
    </i>
    <i>
      <x v="1810"/>
    </i>
    <i>
      <x v="1856"/>
    </i>
    <i>
      <x v="1772"/>
    </i>
    <i>
      <x v="1542"/>
    </i>
    <i>
      <x v="1608"/>
    </i>
    <i>
      <x v="1693"/>
    </i>
    <i>
      <x v="1428"/>
    </i>
    <i>
      <x v="1351"/>
    </i>
    <i>
      <x v="1336"/>
    </i>
    <i>
      <x v="1308"/>
    </i>
    <i>
      <x v="1405"/>
    </i>
    <i>
      <x v="905"/>
    </i>
    <i>
      <x v="1116"/>
    </i>
    <i>
      <x v="1148"/>
    </i>
    <i>
      <x v="1187"/>
    </i>
    <i>
      <x v="1046"/>
    </i>
    <i>
      <x v="1036"/>
    </i>
    <i>
      <x v="863"/>
    </i>
    <i>
      <x v="734"/>
    </i>
    <i>
      <x v="871"/>
    </i>
    <i>
      <x v="713"/>
    </i>
    <i>
      <x v="645"/>
    </i>
    <i>
      <x v="628"/>
    </i>
    <i>
      <x v="695"/>
    </i>
    <i>
      <x v="661"/>
    </i>
    <i>
      <x v="874"/>
    </i>
    <i>
      <x v="618"/>
    </i>
    <i>
      <x v="880"/>
    </i>
    <i>
      <x v="749"/>
    </i>
    <i>
      <x v="848"/>
    </i>
    <i>
      <x v="457"/>
    </i>
    <i>
      <x v="444"/>
    </i>
    <i>
      <x v="419"/>
    </i>
    <i>
      <x v="554"/>
    </i>
    <i>
      <x v="428"/>
    </i>
    <i>
      <x v="506"/>
    </i>
    <i>
      <x v="344"/>
    </i>
    <i>
      <x v="154"/>
    </i>
    <i>
      <x v="279"/>
    </i>
    <i>
      <x v="275"/>
    </i>
    <i>
      <x v="214"/>
    </i>
    <i>
      <x v="184"/>
    </i>
    <i>
      <x v="73"/>
    </i>
    <i>
      <x v="182"/>
    </i>
    <i>
      <x v="13"/>
    </i>
    <i>
      <x v="258"/>
    </i>
    <i>
      <x v="1884"/>
    </i>
    <i>
      <x v="1622"/>
    </i>
    <i>
      <x v="605"/>
    </i>
    <i>
      <x v="16"/>
    </i>
    <i>
      <x v="1881"/>
    </i>
    <i>
      <x v="1118"/>
    </i>
    <i>
      <x v="1008"/>
    </i>
    <i>
      <x v="772"/>
    </i>
    <i>
      <x v="1951"/>
    </i>
    <i>
      <x v="982"/>
    </i>
    <i>
      <x v="2163"/>
    </i>
    <i>
      <x v="2282"/>
    </i>
    <i>
      <x v="1821"/>
    </i>
    <i>
      <x v="1633"/>
    </i>
    <i>
      <x v="224"/>
    </i>
    <i>
      <x v="181"/>
    </i>
    <i>
      <x v="2319"/>
    </i>
    <i>
      <x v="1155"/>
    </i>
    <i>
      <x v="1135"/>
    </i>
    <i>
      <x v="1071"/>
    </i>
    <i>
      <x v="1461"/>
    </i>
    <i>
      <x v="2267"/>
    </i>
    <i>
      <x v="2237"/>
    </i>
    <i>
      <x v="1971"/>
    </i>
    <i>
      <x v="1170"/>
    </i>
    <i>
      <x v="1106"/>
    </i>
    <i>
      <x v="767"/>
    </i>
    <i>
      <x v="2311"/>
    </i>
    <i>
      <x v="2138"/>
    </i>
    <i>
      <x v="2158"/>
    </i>
    <i>
      <x v="2269"/>
    </i>
    <i>
      <x v="2306"/>
    </i>
    <i>
      <x v="2247"/>
    </i>
    <i>
      <x v="2357"/>
    </i>
    <i>
      <x v="2335"/>
    </i>
    <i>
      <x v="2143"/>
    </i>
    <i>
      <x v="1891"/>
    </i>
    <i>
      <x v="2043"/>
    </i>
    <i>
      <x v="1841"/>
    </i>
    <i>
      <x v="1853"/>
    </i>
    <i>
      <x v="1816"/>
    </i>
    <i>
      <x v="1835"/>
    </i>
    <i>
      <x v="1941"/>
    </i>
    <i>
      <x v="2099"/>
    </i>
    <i>
      <x v="1596"/>
    </i>
    <i>
      <x v="1719"/>
    </i>
    <i>
      <x v="1661"/>
    </i>
    <i>
      <x v="1713"/>
    </i>
    <i>
      <x v="1646"/>
    </i>
    <i>
      <x v="1541"/>
    </i>
    <i>
      <x v="1494"/>
    </i>
    <i>
      <x v="1294"/>
    </i>
    <i>
      <x v="1240"/>
    </i>
    <i>
      <x v="1366"/>
    </i>
    <i>
      <x v="1457"/>
    </i>
    <i>
      <x v="1460"/>
    </i>
    <i>
      <x v="1474"/>
    </i>
    <i>
      <x v="1019"/>
    </i>
    <i>
      <x v="987"/>
    </i>
    <i>
      <x v="1176"/>
    </i>
    <i>
      <x v="1070"/>
    </i>
    <i>
      <x v="1124"/>
    </i>
    <i>
      <x v="1163"/>
    </i>
    <i>
      <x v="1075"/>
    </i>
    <i>
      <x v="783"/>
    </i>
    <i>
      <x v="742"/>
    </i>
    <i>
      <x v="841"/>
    </i>
    <i>
      <x v="748"/>
    </i>
    <i>
      <x v="862"/>
    </i>
    <i>
      <x v="302"/>
    </i>
    <i>
      <x v="581"/>
    </i>
    <i>
      <x v="469"/>
    </i>
    <i>
      <x v="527"/>
    </i>
    <i>
      <x v="393"/>
    </i>
    <i>
      <x v="367"/>
    </i>
    <i>
      <x v="454"/>
    </i>
    <i>
      <x v="460"/>
    </i>
    <i>
      <x v="596"/>
    </i>
    <i>
      <x v="512"/>
    </i>
    <i>
      <x v="467"/>
    </i>
    <i>
      <x v="489"/>
    </i>
    <i>
      <x v="247"/>
    </i>
    <i>
      <x v="175"/>
    </i>
    <i>
      <x v="188"/>
    </i>
    <i>
      <x v="291"/>
    </i>
    <i>
      <x v="30"/>
    </i>
    <i>
      <x v="101"/>
    </i>
    <i>
      <x v="271"/>
    </i>
    <i>
      <x v="27"/>
    </i>
    <i>
      <x v="141"/>
    </i>
    <i>
      <x v="240"/>
    </i>
    <i>
      <x v="555"/>
    </i>
    <i>
      <x v="2003"/>
    </i>
    <i>
      <x v="2063"/>
    </i>
    <i>
      <x v="992"/>
    </i>
    <i>
      <x v="466"/>
    </i>
    <i>
      <x v="1358"/>
    </i>
    <i>
      <x v="1149"/>
    </i>
    <i>
      <x v="2176"/>
    </i>
    <i>
      <x v="2277"/>
    </i>
    <i>
      <x v="2322"/>
    </i>
    <i>
      <x v="1748"/>
    </i>
    <i>
      <x v="1154"/>
    </i>
    <i>
      <x v="116"/>
    </i>
    <i>
      <x v="262"/>
    </i>
    <i>
      <x v="1146"/>
    </i>
    <i>
      <x v="965"/>
    </i>
    <i>
      <x v="1708"/>
    </i>
    <i>
      <x v="1788"/>
    </i>
    <i>
      <x v="63"/>
    </i>
    <i>
      <x v="1161"/>
    </i>
    <i>
      <x v="2221"/>
    </i>
    <i>
      <x v="2283"/>
    </i>
    <i>
      <x v="2266"/>
    </i>
    <i>
      <x v="2314"/>
    </i>
    <i>
      <x v="2286"/>
    </i>
    <i>
      <x v="2145"/>
    </i>
    <i>
      <x v="2031"/>
    </i>
    <i>
      <x v="1896"/>
    </i>
    <i>
      <x v="1931"/>
    </i>
    <i>
      <x v="1837"/>
    </i>
    <i>
      <x v="1973"/>
    </i>
    <i>
      <x v="1961"/>
    </i>
    <i>
      <x v="1997"/>
    </i>
    <i>
      <x v="1843"/>
    </i>
    <i>
      <x v="1850"/>
    </i>
    <i>
      <x v="1999"/>
    </i>
    <i>
      <x v="1515"/>
    </i>
    <i>
      <x v="1525"/>
    </i>
    <i>
      <x v="1692"/>
    </i>
    <i>
      <x v="1575"/>
    </i>
    <i>
      <x v="1691"/>
    </i>
    <i>
      <x v="1630"/>
    </i>
    <i>
      <x v="1549"/>
    </i>
    <i>
      <x v="1778"/>
    </i>
    <i>
      <x v="1739"/>
    </i>
    <i>
      <x v="1333"/>
    </i>
    <i>
      <x v="1418"/>
    </i>
    <i>
      <x v="1340"/>
    </i>
    <i>
      <x v="1392"/>
    </i>
    <i>
      <x v="1311"/>
    </i>
    <i>
      <x v="1432"/>
    </i>
    <i>
      <x v="1339"/>
    </i>
    <i>
      <x v="1001"/>
    </i>
    <i>
      <x v="930"/>
    </i>
    <i>
      <x v="1086"/>
    </i>
    <i>
      <x v="1108"/>
    </i>
    <i>
      <x v="927"/>
    </i>
    <i>
      <x v="1182"/>
    </i>
    <i>
      <x v="1188"/>
    </i>
    <i>
      <x v="928"/>
    </i>
    <i>
      <x v="1027"/>
    </i>
    <i>
      <x v="723"/>
    </i>
    <i>
      <x v="802"/>
    </i>
    <i>
      <x v="792"/>
    </i>
    <i>
      <x v="857"/>
    </i>
    <i>
      <x v="893"/>
    </i>
    <i>
      <x v="542"/>
    </i>
    <i>
      <x v="490"/>
    </i>
    <i>
      <x v="481"/>
    </i>
    <i>
      <x v="386"/>
    </i>
    <i>
      <x v="525"/>
    </i>
    <i>
      <x v="325"/>
    </i>
    <i>
      <x v="402"/>
    </i>
    <i>
      <x v="404"/>
    </i>
    <i>
      <x v="88"/>
    </i>
    <i>
      <x v="24"/>
    </i>
    <i>
      <x v="72"/>
    </i>
    <i>
      <x v="238"/>
    </i>
    <i>
      <x v="280"/>
    </i>
    <i>
      <x v="62"/>
    </i>
    <i>
      <x v="254"/>
    </i>
    <i>
      <x v="23"/>
    </i>
    <i>
      <x v="38"/>
    </i>
    <i>
      <x v="80"/>
    </i>
    <i>
      <x v="2150"/>
    </i>
    <i>
      <x v="1218"/>
    </i>
    <i>
      <x v="1281"/>
    </i>
    <i>
      <x v="320"/>
    </i>
    <i>
      <x v="1976"/>
    </i>
    <i>
      <x v="1801"/>
    </i>
    <i>
      <x v="1588"/>
    </i>
    <i>
      <x v="1694"/>
    </i>
    <i>
      <x v="586"/>
    </i>
    <i>
      <x v="245"/>
    </i>
    <i>
      <x v="1616"/>
    </i>
    <i>
      <x v="1734"/>
    </i>
    <i>
      <x v="1606"/>
    </i>
    <i>
      <x v="1232"/>
    </i>
    <i>
      <x v="1083"/>
    </i>
    <i>
      <x v="887"/>
    </i>
    <i>
      <x v="763"/>
    </i>
    <i>
      <x v="455"/>
    </i>
    <i>
      <x v="838"/>
    </i>
    <i>
      <x v="98"/>
    </i>
    <i>
      <x v="1361"/>
    </i>
    <i>
      <x v="751"/>
    </i>
    <i>
      <x v="1110"/>
    </i>
    <i>
      <x v="321"/>
    </i>
    <i>
      <x v="227"/>
    </i>
    <i>
      <x v="2194"/>
    </i>
    <i>
      <x v="2203"/>
    </i>
    <i>
      <x v="2123"/>
    </i>
    <i>
      <x v="2057"/>
    </i>
    <i>
      <x v="915"/>
    </i>
    <i>
      <x v="305"/>
    </i>
    <i>
      <x v="929"/>
    </i>
    <i>
      <x v="819"/>
    </i>
    <i>
      <x v="78"/>
    </i>
    <i>
      <x v="2366"/>
    </i>
    <i>
      <x v="2188"/>
    </i>
    <i>
      <x v="2256"/>
    </i>
    <i>
      <x v="2253"/>
    </i>
    <i>
      <x v="2184"/>
    </i>
    <i>
      <x v="2171"/>
    </i>
    <i>
      <x v="2166"/>
    </i>
    <i>
      <x v="2010"/>
    </i>
    <i>
      <x v="1920"/>
    </i>
    <i>
      <x v="2049"/>
    </i>
    <i>
      <x v="2004"/>
    </i>
    <i>
      <x v="1978"/>
    </i>
    <i>
      <x v="1996"/>
    </i>
    <i>
      <x v="2081"/>
    </i>
    <i>
      <x v="2021"/>
    </i>
    <i>
      <x v="1519"/>
    </i>
    <i>
      <x v="1729"/>
    </i>
    <i>
      <x v="1715"/>
    </i>
    <i>
      <x v="1746"/>
    </i>
    <i>
      <x v="1368"/>
    </i>
    <i>
      <x v="1364"/>
    </i>
    <i>
      <x v="1334"/>
    </i>
    <i>
      <x v="1442"/>
    </i>
    <i>
      <x v="1478"/>
    </i>
    <i>
      <x v="1291"/>
    </i>
    <i>
      <x v="1324"/>
    </i>
    <i>
      <x v="1223"/>
    </i>
    <i>
      <x v="1258"/>
    </i>
    <i>
      <x v="1040"/>
    </i>
    <i>
      <x v="1079"/>
    </i>
    <i>
      <x v="1197"/>
    </i>
    <i>
      <x v="1064"/>
    </i>
    <i>
      <x v="1109"/>
    </i>
    <i>
      <x v="969"/>
    </i>
    <i>
      <x v="944"/>
    </i>
    <i>
      <x v="1199"/>
    </i>
    <i>
      <x v="907"/>
    </i>
    <i>
      <x v="730"/>
    </i>
    <i>
      <x v="659"/>
    </i>
    <i>
      <x v="756"/>
    </i>
    <i>
      <x v="633"/>
    </i>
    <i>
      <x v="700"/>
    </i>
    <i>
      <x v="864"/>
    </i>
    <i>
      <x v="630"/>
    </i>
    <i>
      <x v="656"/>
    </i>
    <i>
      <x v="329"/>
    </i>
    <i>
      <x v="357"/>
    </i>
    <i>
      <x v="433"/>
    </i>
    <i>
      <x v="398"/>
    </i>
    <i>
      <x v="495"/>
    </i>
    <i>
      <x v="474"/>
    </i>
    <i>
      <x v="311"/>
    </i>
    <i>
      <x v="531"/>
    </i>
    <i>
      <x v="76"/>
    </i>
    <i>
      <x v="79"/>
    </i>
    <i>
      <x v="20"/>
    </i>
    <i>
      <x v="97"/>
    </i>
    <i>
      <x v="51"/>
    </i>
    <i>
      <x v="58"/>
    </i>
    <i>
      <x v="200"/>
    </i>
    <i>
      <x v="180"/>
    </i>
    <i>
      <x v="236"/>
    </i>
    <i>
      <x v="113"/>
    </i>
    <i>
      <x v="7"/>
    </i>
    <i>
      <x v="2078"/>
    </i>
    <i>
      <x v="1521"/>
    </i>
    <i>
      <x v="354"/>
    </i>
    <i>
      <x v="2132"/>
    </i>
    <i>
      <x v="895"/>
    </i>
    <i>
      <x v="2066"/>
    </i>
    <i>
      <x v="2233"/>
    </i>
    <i>
      <x v="2242"/>
    </i>
    <i>
      <x v="1471"/>
    </i>
    <i>
      <x v="2275"/>
    </i>
    <i>
      <x v="2383"/>
    </i>
    <i>
      <x v="2213"/>
    </i>
    <i>
      <x v="1910"/>
    </i>
    <i>
      <x v="388"/>
    </i>
    <i>
      <x v="485"/>
    </i>
    <i>
      <x v="1417"/>
    </i>
    <i>
      <x v="125"/>
    </i>
    <i>
      <x v="1165"/>
    </i>
    <i>
      <x v="1053"/>
    </i>
    <i>
      <x v="1033"/>
    </i>
    <i>
      <x v="981"/>
    </i>
    <i>
      <x v="2096"/>
    </i>
    <i>
      <x v="2348"/>
    </i>
    <i>
      <x v="1761"/>
    </i>
    <i>
      <x v="2125"/>
    </i>
    <i>
      <x v="2153"/>
    </i>
    <i>
      <x v="2186"/>
    </i>
    <i>
      <x v="2130"/>
    </i>
    <i>
      <x v="2225"/>
    </i>
    <i>
      <x v="1893"/>
    </i>
    <i>
      <x v="2062"/>
    </i>
    <i>
      <x v="2023"/>
    </i>
    <i>
      <x v="2032"/>
    </i>
    <i>
      <x v="1990"/>
    </i>
    <i>
      <x v="1943"/>
    </i>
    <i>
      <x v="1807"/>
    </i>
    <i>
      <x v="1892"/>
    </i>
    <i>
      <x v="1826"/>
    </i>
    <i>
      <x v="1635"/>
    </i>
    <i>
      <x v="1757"/>
    </i>
    <i>
      <x v="1551"/>
    </i>
    <i>
      <x v="1544"/>
    </i>
    <i>
      <x v="1744"/>
    </i>
    <i>
      <x v="1573"/>
    </i>
    <i>
      <x v="1565"/>
    </i>
    <i>
      <x v="1380"/>
    </i>
    <i>
      <x v="1499"/>
    </i>
    <i>
      <x v="1320"/>
    </i>
    <i>
      <x v="1379"/>
    </i>
    <i>
      <x v="1241"/>
    </i>
    <i>
      <x v="1462"/>
    </i>
    <i>
      <x v="1436"/>
    </i>
    <i>
      <x v="1414"/>
    </i>
    <i>
      <x v="1162"/>
    </i>
    <i>
      <x v="958"/>
    </i>
    <i>
      <x v="959"/>
    </i>
    <i>
      <x v="1013"/>
    </i>
    <i>
      <x v="1015"/>
    </i>
    <i>
      <x v="1119"/>
    </i>
    <i>
      <x v="785"/>
    </i>
    <i>
      <x v="637"/>
    </i>
    <i>
      <x v="670"/>
    </i>
    <i>
      <x v="660"/>
    </i>
    <i>
      <x v="832"/>
    </i>
    <i>
      <x v="716"/>
    </i>
    <i>
      <x v="809"/>
    </i>
    <i>
      <x v="805"/>
    </i>
    <i>
      <x v="303"/>
    </i>
    <i>
      <x v="532"/>
    </i>
    <i>
      <x v="412"/>
    </i>
    <i>
      <x v="440"/>
    </i>
    <i>
      <x v="476"/>
    </i>
    <i>
      <x v="349"/>
    </i>
    <i>
      <x v="494"/>
    </i>
    <i>
      <x v="450"/>
    </i>
    <i>
      <x v="83"/>
    </i>
    <i>
      <x v="29"/>
    </i>
    <i>
      <x v="165"/>
    </i>
    <i>
      <x v="194"/>
    </i>
    <i>
      <x v="96"/>
    </i>
    <i>
      <x v="2"/>
    </i>
    <i>
      <x v="278"/>
    </i>
    <i>
      <x v="74"/>
    </i>
    <i>
      <x v="144"/>
    </i>
    <i>
      <x v="1759"/>
    </i>
    <i>
      <x v="2352"/>
    </i>
    <i>
      <x v="866"/>
    </i>
    <i>
      <x v="15"/>
    </i>
    <i>
      <x v="2122"/>
    </i>
    <i>
      <x v="2220"/>
    </i>
    <i>
      <x v="2008"/>
    </i>
    <i>
      <x v="1293"/>
    </i>
    <i>
      <x v="1335"/>
    </i>
    <i>
      <x v="1088"/>
    </i>
    <i>
      <x v="1034"/>
    </i>
    <i>
      <x v="736"/>
    </i>
    <i>
      <x v="1302"/>
    </i>
    <i>
      <x v="766"/>
    </i>
    <i>
      <x v="1917"/>
    </i>
    <i>
      <x v="1914"/>
    </i>
    <i>
      <x v="2337"/>
    </i>
    <i>
      <x v="707"/>
    </i>
    <i>
      <x v="2299"/>
    </i>
    <i>
      <x v="2261"/>
    </i>
    <i>
      <x v="2345"/>
    </i>
    <i>
      <x v="2258"/>
    </i>
    <i>
      <x v="1972"/>
    </i>
    <i>
      <x v="1907"/>
    </i>
    <i>
      <x v="1926"/>
    </i>
    <i>
      <x v="1985"/>
    </i>
    <i>
      <x v="1561"/>
    </i>
    <i>
      <x v="1698"/>
    </i>
    <i>
      <x v="1779"/>
    </i>
    <i>
      <x v="1611"/>
    </i>
    <i>
      <x v="1583"/>
    </i>
    <i>
      <x v="1699"/>
    </i>
    <i>
      <x v="1529"/>
    </i>
    <i>
      <x v="1752"/>
    </i>
    <i>
      <x v="1491"/>
    </i>
    <i>
      <x v="1264"/>
    </i>
    <i>
      <x v="1369"/>
    </i>
    <i>
      <x v="1284"/>
    </i>
    <i>
      <x v="1477"/>
    </i>
    <i>
      <x v="1321"/>
    </i>
    <i>
      <x v="1427"/>
    </i>
    <i>
      <x v="1239"/>
    </i>
    <i>
      <x v="1093"/>
    </i>
    <i>
      <x v="916"/>
    </i>
    <i>
      <x v="998"/>
    </i>
    <i>
      <x v="914"/>
    </i>
    <i>
      <x v="696"/>
    </i>
    <i>
      <x v="815"/>
    </i>
    <i>
      <x v="620"/>
    </i>
    <i>
      <x v="739"/>
    </i>
    <i>
      <x v="884"/>
    </i>
    <i>
      <x v="744"/>
    </i>
    <i>
      <x v="697"/>
    </i>
    <i>
      <x v="842"/>
    </i>
    <i>
      <x v="336"/>
    </i>
    <i>
      <x v="594"/>
    </i>
    <i>
      <x v="338"/>
    </i>
    <i>
      <x v="561"/>
    </i>
    <i>
      <x v="435"/>
    </i>
    <i>
      <x v="385"/>
    </i>
    <i>
      <x v="162"/>
    </i>
    <i>
      <x v="176"/>
    </i>
    <i>
      <x v="129"/>
    </i>
    <i>
      <x v="269"/>
    </i>
    <i>
      <x v="286"/>
    </i>
    <i>
      <x v="57"/>
    </i>
    <i>
      <x v="287"/>
    </i>
    <i>
      <x v="267"/>
    </i>
    <i>
      <x v="191"/>
    </i>
    <i>
      <x v="68"/>
    </i>
    <i>
      <x v="19"/>
    </i>
    <i>
      <x v="300"/>
    </i>
    <i>
      <x v="1537"/>
    </i>
    <i>
      <x v="1261"/>
    </i>
    <i>
      <x v="382"/>
    </i>
    <i>
      <x v="2151"/>
    </i>
    <i>
      <x v="2157"/>
    </i>
    <i>
      <x v="1410"/>
    </i>
    <i>
      <x v="1077"/>
    </i>
    <i>
      <x v="1183"/>
    </i>
    <i>
      <x v="2218"/>
    </i>
    <i>
      <x v="854"/>
    </i>
    <i>
      <x v="876"/>
    </i>
    <i>
      <x v="2115"/>
    </i>
    <i>
      <x v="2181"/>
    </i>
    <i>
      <x v="1812"/>
    </i>
    <i>
      <x v="1136"/>
    </i>
    <i>
      <x v="2347"/>
    </i>
    <i>
      <x v="2234"/>
    </i>
    <i>
      <x v="2250"/>
    </i>
    <i>
      <x v="1830"/>
    </i>
    <i>
      <x v="1958"/>
    </i>
    <i>
      <x v="1760"/>
    </i>
    <i>
      <x v="1737"/>
    </i>
    <i>
      <x v="1598"/>
    </i>
    <i>
      <x v="1794"/>
    </i>
    <i>
      <x v="1718"/>
    </i>
    <i>
      <x v="1768"/>
    </i>
    <i>
      <x v="1625"/>
    </i>
    <i>
      <x v="1653"/>
    </i>
    <i>
      <x v="1557"/>
    </i>
    <i>
      <x v="1263"/>
    </i>
    <i>
      <x v="1277"/>
    </i>
    <i>
      <x v="1420"/>
    </i>
    <i>
      <x v="1290"/>
    </i>
    <i>
      <x v="1490"/>
    </i>
    <i>
      <x v="1455"/>
    </i>
    <i>
      <x v="1298"/>
    </i>
    <i>
      <x v="975"/>
    </i>
    <i>
      <x v="919"/>
    </i>
    <i>
      <x v="1104"/>
    </i>
    <i>
      <x v="1000"/>
    </i>
    <i>
      <x v="1151"/>
    </i>
    <i>
      <x v="908"/>
    </i>
    <i>
      <x v="1062"/>
    </i>
    <i>
      <x v="1137"/>
    </i>
    <i>
      <x v="897"/>
    </i>
    <i>
      <x v="741"/>
    </i>
    <i>
      <x v="836"/>
    </i>
    <i>
      <x v="873"/>
    </i>
    <i>
      <x v="397"/>
    </i>
    <i>
      <x v="498"/>
    </i>
    <i>
      <x v="459"/>
    </i>
    <i>
      <x v="350"/>
    </i>
    <i>
      <x v="491"/>
    </i>
    <i>
      <x v="482"/>
    </i>
    <i>
      <x v="136"/>
    </i>
    <i>
      <x v="146"/>
    </i>
    <i>
      <x v="107"/>
    </i>
    <i>
      <x v="1425"/>
    </i>
    <i>
      <x v="1777"/>
    </i>
    <i>
      <x v="1572"/>
    </i>
    <i>
      <x v="1434"/>
    </i>
    <i>
      <x v="114"/>
    </i>
    <i>
      <x v="2149"/>
    </i>
    <i>
      <x v="2026"/>
    </i>
    <i>
      <x v="1593"/>
    </i>
    <i>
      <x v="545"/>
    </i>
    <i>
      <x v="1865"/>
    </i>
    <i>
      <x v="1092"/>
    </i>
    <i>
      <x v="565"/>
    </i>
    <i>
      <x v="1921"/>
    </i>
    <i>
      <x v="2263"/>
    </i>
    <i>
      <x v="2320"/>
    </i>
    <i>
      <x v="2219"/>
    </i>
    <i>
      <x v="2240"/>
    </i>
    <i>
      <x v="2111"/>
    </i>
    <i>
      <x v="2041"/>
    </i>
    <i>
      <x v="2018"/>
    </i>
    <i>
      <x v="1898"/>
    </i>
    <i>
      <x v="1632"/>
    </i>
    <i>
      <x v="1707"/>
    </i>
    <i>
      <x v="1797"/>
    </i>
    <i>
      <x v="1741"/>
    </i>
    <i>
      <x v="1652"/>
    </i>
    <i>
      <x v="1547"/>
    </i>
    <i>
      <x v="1468"/>
    </i>
    <i>
      <x v="1377"/>
    </i>
    <i>
      <x v="1306"/>
    </i>
    <i>
      <x v="1289"/>
    </i>
    <i>
      <x v="1225"/>
    </i>
    <i>
      <x v="1486"/>
    </i>
    <i>
      <x v="1262"/>
    </i>
    <i>
      <x v="1310"/>
    </i>
    <i>
      <x v="1082"/>
    </i>
    <i>
      <x v="1123"/>
    </i>
    <i>
      <x v="1004"/>
    </i>
    <i>
      <x v="1057"/>
    </i>
    <i>
      <x v="1058"/>
    </i>
    <i>
      <x v="728"/>
    </i>
    <i>
      <x v="640"/>
    </i>
    <i>
      <x v="647"/>
    </i>
    <i>
      <x v="631"/>
    </i>
    <i>
      <x v="811"/>
    </i>
    <i>
      <x v="405"/>
    </i>
    <i>
      <x v="463"/>
    </i>
    <i>
      <x v="403"/>
    </i>
    <i>
      <x v="231"/>
    </i>
    <i>
      <x v="9"/>
    </i>
    <i>
      <x v="242"/>
    </i>
    <i>
      <x v="143"/>
    </i>
    <i>
      <x v="1220"/>
    </i>
    <i>
      <x v="1495"/>
    </i>
    <i>
      <x v="1304"/>
    </i>
    <i>
      <x v="465"/>
    </i>
    <i>
      <x v="1949"/>
    </i>
    <i>
      <x v="1755"/>
    </i>
    <i>
      <x v="2336"/>
    </i>
    <i>
      <x v="2155"/>
    </i>
    <i>
      <x v="1615"/>
    </i>
    <i>
      <x v="1074"/>
    </i>
    <i>
      <x v="597"/>
    </i>
    <i>
      <x v="1190"/>
    </i>
    <i>
      <x v="2095"/>
    </i>
    <i>
      <x v="2029"/>
    </i>
    <i>
      <x v="1577"/>
    </i>
    <i>
      <x v="1553"/>
    </i>
    <i>
      <x v="899"/>
    </i>
    <i>
      <x v="223"/>
    </i>
    <i>
      <x v="2112"/>
    </i>
    <i>
      <x v="1560"/>
    </i>
    <i>
      <x v="1169"/>
    </i>
    <i>
      <x v="1139"/>
    </i>
    <i>
      <x v="2097"/>
    </i>
    <i>
      <x v="119"/>
    </i>
    <i>
      <x v="2365"/>
    </i>
    <i>
      <x v="2354"/>
    </i>
    <i>
      <x v="2298"/>
    </i>
    <i>
      <x v="2048"/>
    </i>
    <i>
      <x v="1938"/>
    </i>
    <i>
      <x v="1814"/>
    </i>
    <i>
      <x v="1868"/>
    </i>
    <i>
      <x v="1548"/>
    </i>
    <i>
      <x v="1664"/>
    </i>
    <i>
      <x v="1673"/>
    </i>
    <i>
      <x v="1732"/>
    </i>
    <i>
      <x v="1332"/>
    </i>
    <i>
      <x v="1488"/>
    </i>
    <i>
      <x v="1481"/>
    </i>
    <i>
      <x v="1253"/>
    </i>
    <i>
      <x v="1388"/>
    </i>
    <i>
      <x v="1216"/>
    </i>
    <i>
      <x v="1256"/>
    </i>
    <i>
      <x v="1352"/>
    </i>
    <i>
      <x v="1458"/>
    </i>
    <i>
      <x v="1473"/>
    </i>
    <i>
      <x v="1250"/>
    </i>
    <i>
      <x v="1214"/>
    </i>
    <i>
      <x v="1312"/>
    </i>
    <i>
      <x v="1274"/>
    </i>
    <i>
      <x v="1178"/>
    </i>
    <i>
      <x v="925"/>
    </i>
    <i>
      <x v="1160"/>
    </i>
    <i>
      <x v="1039"/>
    </i>
    <i>
      <x v="1105"/>
    </i>
    <i>
      <x v="738"/>
    </i>
    <i>
      <x v="757"/>
    </i>
    <i>
      <x v="835"/>
    </i>
    <i>
      <x v="883"/>
    </i>
    <i>
      <x v="852"/>
    </i>
    <i>
      <x v="379"/>
    </i>
    <i>
      <x v="461"/>
    </i>
    <i>
      <x v="443"/>
    </i>
    <i>
      <x v="326"/>
    </i>
    <i>
      <x v="478"/>
    </i>
    <i>
      <x v="39"/>
    </i>
    <i>
      <x v="244"/>
    </i>
    <i>
      <x v="219"/>
    </i>
    <i>
      <x v="208"/>
    </i>
    <i>
      <x v="212"/>
    </i>
    <i>
      <x v="241"/>
    </i>
    <i>
      <x v="1911"/>
    </i>
    <i>
      <x v="635"/>
    </i>
    <i>
      <x v="1463"/>
    </i>
    <i>
      <x v="468"/>
    </i>
    <i>
      <x v="418"/>
    </i>
    <i>
      <x v="1235"/>
    </i>
    <i>
      <x v="509"/>
    </i>
    <i>
      <x v="519"/>
    </i>
    <i>
      <x v="265"/>
    </i>
    <i>
      <x v="961"/>
    </i>
    <i>
      <x v="2289"/>
    </i>
    <i>
      <x v="2137"/>
    </i>
    <i>
      <x v="2356"/>
    </i>
    <i>
      <x v="1986"/>
    </i>
    <i>
      <x v="2092"/>
    </i>
    <i>
      <x v="1992"/>
    </i>
    <i>
      <x v="1989"/>
    </i>
    <i>
      <x v="1567"/>
    </i>
    <i>
      <x v="1750"/>
    </i>
    <i>
      <x v="1528"/>
    </i>
    <i>
      <x v="1774"/>
    </i>
    <i>
      <x v="1676"/>
    </i>
    <i>
      <x v="1503"/>
    </i>
    <i>
      <x v="1444"/>
    </i>
    <i>
      <x v="1426"/>
    </i>
    <i>
      <x v="1203"/>
    </i>
    <i>
      <x v="1269"/>
    </i>
    <i>
      <x v="1373"/>
    </i>
    <i>
      <x v="1438"/>
    </i>
    <i>
      <x v="1059"/>
    </i>
    <i>
      <x v="1098"/>
    </i>
    <i>
      <x v="1142"/>
    </i>
    <i>
      <x v="1128"/>
    </i>
    <i>
      <x v="1002"/>
    </i>
    <i>
      <x v="804"/>
    </i>
    <i>
      <x v="604"/>
    </i>
    <i>
      <x v="626"/>
    </i>
    <i>
      <x v="833"/>
    </i>
    <i>
      <x v="448"/>
    </i>
    <i>
      <x v="462"/>
    </i>
    <i>
      <x v="480"/>
    </i>
    <i>
      <x v="351"/>
    </i>
    <i>
      <x v="528"/>
    </i>
    <i>
      <x v="341"/>
    </i>
    <i>
      <x v="533"/>
    </i>
    <i>
      <x v="133"/>
    </i>
    <i>
      <x v="211"/>
    </i>
    <i>
      <x v="160"/>
    </i>
    <i>
      <x v="108"/>
    </i>
    <i>
      <x v="187"/>
    </i>
    <i>
      <x v="1789"/>
    </i>
    <i>
      <x v="2249"/>
    </i>
    <i>
      <x v="2388"/>
    </i>
    <i>
      <x v="2187"/>
    </i>
    <i>
      <x v="2053"/>
    </i>
    <i>
      <x v="1076"/>
    </i>
    <i>
      <x v="1141"/>
    </i>
    <i>
      <x v="249"/>
    </i>
    <i>
      <x v="173"/>
    </i>
    <i>
      <x v="2030"/>
    </i>
    <i>
      <x v="1047"/>
    </i>
    <i>
      <x v="1085"/>
    </i>
    <i>
      <x v="668"/>
    </i>
    <i>
      <x v="2227"/>
    </i>
    <i>
      <x v="1147"/>
    </i>
    <i>
      <x v="2215"/>
    </i>
    <i>
      <x v="2154"/>
    </i>
    <i>
      <x v="2374"/>
    </i>
    <i>
      <x v="2334"/>
    </i>
    <i>
      <x v="2361"/>
    </i>
    <i>
      <x v="2009"/>
    </i>
    <i>
      <x v="2011"/>
    </i>
    <i>
      <x v="1906"/>
    </i>
    <i>
      <x v="2088"/>
    </i>
    <i>
      <x v="2045"/>
    </i>
    <i>
      <x v="1730"/>
    </i>
    <i>
      <x v="1720"/>
    </i>
    <i>
      <x v="1627"/>
    </i>
    <i>
      <x v="1505"/>
    </i>
    <i>
      <x v="1649"/>
    </i>
    <i>
      <x v="1701"/>
    </i>
    <i>
      <x v="1219"/>
    </i>
    <i>
      <x v="1292"/>
    </i>
    <i>
      <x v="1500"/>
    </i>
    <i>
      <x v="1236"/>
    </i>
    <i>
      <x v="1475"/>
    </i>
    <i>
      <x v="1150"/>
    </i>
    <i>
      <x v="1194"/>
    </i>
    <i>
      <x v="1009"/>
    </i>
    <i>
      <x v="948"/>
    </i>
    <i>
      <x v="906"/>
    </i>
    <i>
      <x v="939"/>
    </i>
    <i>
      <x v="724"/>
    </i>
    <i>
      <x v="639"/>
    </i>
    <i>
      <x v="861"/>
    </i>
    <i>
      <x v="759"/>
    </i>
    <i>
      <x v="717"/>
    </i>
    <i>
      <x v="638"/>
    </i>
    <i>
      <x v="432"/>
    </i>
    <i>
      <x v="373"/>
    </i>
    <i>
      <x v="422"/>
    </i>
    <i>
      <x v="363"/>
    </i>
    <i>
      <x v="406"/>
    </i>
    <i>
      <x v="470"/>
    </i>
    <i>
      <x v="564"/>
    </i>
    <i>
      <x v="526"/>
    </i>
    <i>
      <x v="600"/>
    </i>
    <i>
      <x v="8"/>
    </i>
    <i>
      <x v="289"/>
    </i>
    <i>
      <x v="237"/>
    </i>
    <i>
      <x v="535"/>
    </i>
    <i>
      <x v="2142"/>
    </i>
    <i>
      <x v="794"/>
    </i>
    <i>
      <x v="537"/>
    </i>
    <i>
      <x v="109"/>
    </i>
    <i>
      <x v="1171"/>
    </i>
    <i>
      <x v="2370"/>
    </i>
    <i>
      <x v="1055"/>
    </i>
    <i>
      <x v="225"/>
    </i>
    <i>
      <x v="2226"/>
    </i>
    <i>
      <x v="2329"/>
    </i>
    <i>
      <x v="2238"/>
    </i>
    <i>
      <x v="2285"/>
    </i>
    <i>
      <x v="2136"/>
    </i>
    <i>
      <x v="2315"/>
    </i>
    <i>
      <x v="2280"/>
    </i>
    <i>
      <x v="2251"/>
    </i>
    <i>
      <x v="2355"/>
    </i>
    <i>
      <x v="2265"/>
    </i>
    <i>
      <x v="2017"/>
    </i>
    <i>
      <x v="1908"/>
    </i>
    <i>
      <x v="2085"/>
    </i>
    <i>
      <x v="1901"/>
    </i>
    <i>
      <x v="1847"/>
    </i>
    <i>
      <x v="1538"/>
    </i>
    <i>
      <x v="1654"/>
    </i>
    <i>
      <x v="1639"/>
    </i>
    <i>
      <x v="1786"/>
    </i>
    <i>
      <x v="1370"/>
    </i>
    <i>
      <x v="1384"/>
    </i>
    <i>
      <x v="1260"/>
    </i>
    <i>
      <x v="1231"/>
    </i>
    <i>
      <x v="1472"/>
    </i>
    <i>
      <x v="1300"/>
    </i>
    <i>
      <x v="1297"/>
    </i>
    <i>
      <x v="1376"/>
    </i>
    <i>
      <x v="1192"/>
    </i>
    <i>
      <x v="1045"/>
    </i>
    <i>
      <x v="1114"/>
    </i>
    <i>
      <x v="1095"/>
    </i>
    <i>
      <x v="1067"/>
    </i>
    <i>
      <x v="902"/>
    </i>
    <i>
      <x v="837"/>
    </i>
    <i>
      <x v="664"/>
    </i>
    <i>
      <x v="689"/>
    </i>
    <i>
      <x v="773"/>
    </i>
    <i>
      <x v="682"/>
    </i>
    <i>
      <x v="813"/>
    </i>
    <i>
      <x v="760"/>
    </i>
    <i>
      <x v="324"/>
    </i>
    <i>
      <x v="558"/>
    </i>
    <i>
      <x v="577"/>
    </i>
    <i>
      <x v="391"/>
    </i>
    <i>
      <x v="517"/>
    </i>
    <i>
      <x v="510"/>
    </i>
    <i>
      <x v="222"/>
    </i>
    <i>
      <x v="195"/>
    </i>
    <i>
      <x v="34"/>
    </i>
    <i>
      <x v="127"/>
    </i>
    <i>
      <x v="130"/>
    </i>
    <i>
      <x v="122"/>
    </i>
    <i>
      <x v="955"/>
    </i>
    <i>
      <x v="1861"/>
    </i>
    <i>
      <x v="1968"/>
    </i>
    <i>
      <x v="551"/>
    </i>
    <i>
      <x v="112"/>
    </i>
    <i>
      <x v="2152"/>
    </i>
    <i>
      <x v="1710"/>
    </i>
    <i>
      <x v="952"/>
    </i>
    <i>
      <x v="616"/>
    </i>
    <i>
      <x v="416"/>
    </i>
    <i>
      <x v="342"/>
    </i>
    <i>
      <x v="2301"/>
    </i>
    <i>
      <x v="1993"/>
    </i>
    <i>
      <x v="1852"/>
    </i>
    <i>
      <x v="1811"/>
    </i>
    <i>
      <x v="2038"/>
    </i>
    <i>
      <x v="1936"/>
    </i>
    <i>
      <x v="1679"/>
    </i>
    <i>
      <x v="1702"/>
    </i>
    <i>
      <x v="1675"/>
    </i>
    <i>
      <x v="1398"/>
    </i>
    <i>
      <x v="1492"/>
    </i>
    <i>
      <x v="1318"/>
    </i>
    <i>
      <x v="1452"/>
    </i>
    <i>
      <x v="1315"/>
    </i>
    <i>
      <x v="1413"/>
    </i>
    <i>
      <x v="1309"/>
    </i>
    <i>
      <x v="963"/>
    </i>
    <i>
      <x v="1003"/>
    </i>
    <i>
      <x v="1050"/>
    </i>
    <i>
      <x v="886"/>
    </i>
    <i>
      <x v="797"/>
    </i>
    <i>
      <x v="799"/>
    </i>
    <i>
      <x v="896"/>
    </i>
    <i>
      <x v="658"/>
    </i>
    <i>
      <x v="875"/>
    </i>
    <i>
      <x v="587"/>
    </i>
    <i>
      <x v="384"/>
    </i>
    <i>
      <x v="507"/>
    </i>
    <i>
      <x v="308"/>
    </i>
    <i>
      <x v="36"/>
    </i>
    <i>
      <x v="168"/>
    </i>
    <i>
      <x v="1454"/>
    </i>
    <i>
      <x v="649"/>
    </i>
    <i>
      <x v="1273"/>
    </i>
    <i>
      <x v="1977"/>
    </i>
    <i>
      <x v="1937"/>
    </i>
    <i>
      <x v="206"/>
    </i>
    <i>
      <x v="2363"/>
    </i>
    <i>
      <x v="2360"/>
    </i>
    <i>
      <x v="2169"/>
    </i>
    <i>
      <x v="2309"/>
    </i>
    <i>
      <x v="2310"/>
    </i>
    <i>
      <x v="2114"/>
    </i>
    <i>
      <x v="2134"/>
    </i>
    <i>
      <x v="2391"/>
    </i>
    <i>
      <x v="2164"/>
    </i>
    <i>
      <x v="2321"/>
    </i>
    <i>
      <x v="1922"/>
    </i>
    <i>
      <x v="1980"/>
    </i>
    <i>
      <x v="2072"/>
    </i>
    <i>
      <x v="1855"/>
    </i>
    <i>
      <x v="1716"/>
    </i>
    <i>
      <x v="1489"/>
    </i>
    <i>
      <x v="1466"/>
    </i>
    <i>
      <x v="1299"/>
    </i>
    <i>
      <x v="1485"/>
    </i>
    <i>
      <x v="1166"/>
    </i>
    <i>
      <x v="957"/>
    </i>
    <i>
      <x v="1121"/>
    </i>
    <i>
      <x v="727"/>
    </i>
    <i>
      <x v="768"/>
    </i>
    <i>
      <x v="720"/>
    </i>
    <i>
      <x v="870"/>
    </i>
    <i>
      <x v="358"/>
    </i>
    <i>
      <x v="583"/>
    </i>
    <i>
      <x v="582"/>
    </i>
    <i>
      <x v="178"/>
    </i>
    <i>
      <x v="273"/>
    </i>
    <i>
      <x v="1836"/>
    </i>
    <i>
      <x v="276"/>
    </i>
    <i>
      <x v="2191"/>
    </i>
    <i>
      <x v="2394"/>
    </i>
    <i>
      <x v="2359"/>
    </i>
    <i>
      <x v="1912"/>
    </i>
    <i>
      <x v="1556"/>
    </i>
    <i>
      <x v="1516"/>
    </i>
    <i>
      <x v="1409"/>
    </i>
    <i>
      <x v="1285"/>
    </i>
    <i>
      <x v="1450"/>
    </i>
    <i>
      <x v="1323"/>
    </i>
    <i>
      <x v="1195"/>
    </i>
    <i>
      <x v="1029"/>
    </i>
    <i>
      <x v="646"/>
    </i>
    <i>
      <x v="524"/>
    </i>
    <i>
      <x v="371"/>
    </i>
    <i>
      <x v="439"/>
    </i>
    <i>
      <x v="502"/>
    </i>
    <i>
      <x v="239"/>
    </i>
    <i>
      <x v="118"/>
    </i>
    <i>
      <x v="190"/>
    </i>
    <i>
      <x v="228"/>
    </i>
    <i>
      <x v="192"/>
    </i>
    <i>
      <x v="2127"/>
    </i>
    <i>
      <x v="1838"/>
    </i>
    <i>
      <x v="2302"/>
    </i>
    <i>
      <x v="1987"/>
    </i>
    <i>
      <x v="1862"/>
    </i>
    <i>
      <x v="1636"/>
    </i>
    <i>
      <x v="1629"/>
    </i>
    <i>
      <x v="1210"/>
    </i>
    <i>
      <x v="1419"/>
    </i>
    <i>
      <x v="1328"/>
    </i>
    <i>
      <x v="1066"/>
    </i>
    <i>
      <x v="921"/>
    </i>
    <i>
      <x v="666"/>
    </i>
    <i>
      <x v="890"/>
    </i>
    <i>
      <x v="824"/>
    </i>
    <i>
      <x v="782"/>
    </i>
    <i>
      <x v="579"/>
    </i>
    <i>
      <x v="488"/>
    </i>
    <i>
      <x v="592"/>
    </i>
    <i>
      <x v="340"/>
    </i>
    <i>
      <x v="1157"/>
    </i>
    <i>
      <x v="263"/>
    </i>
    <i>
      <x v="2170"/>
    </i>
    <i>
      <x v="2328"/>
    </i>
    <i>
      <x v="2185"/>
    </i>
    <i>
      <x v="2270"/>
    </i>
    <i>
      <x v="1995"/>
    </i>
    <i>
      <x v="2014"/>
    </i>
    <i>
      <x v="1815"/>
    </i>
    <i>
      <x v="2087"/>
    </i>
    <i>
      <x v="1659"/>
    </i>
    <i>
      <x v="1674"/>
    </i>
    <i>
      <x v="1604"/>
    </i>
    <i>
      <x v="1383"/>
    </i>
    <i>
      <x v="1213"/>
    </i>
    <i>
      <x v="1115"/>
    </i>
    <i>
      <x v="964"/>
    </i>
    <i>
      <x v="977"/>
    </i>
    <i>
      <x v="834"/>
    </i>
    <i>
      <x v="843"/>
    </i>
    <i>
      <x v="650"/>
    </i>
    <i>
      <x v="784"/>
    </i>
    <i>
      <x v="473"/>
    </i>
    <i>
      <x v="359"/>
    </i>
    <i>
      <x v="316"/>
    </i>
    <i>
      <x v="458"/>
    </i>
    <i>
      <x v="407"/>
    </i>
    <i>
      <x v="91"/>
    </i>
    <i>
      <x v="56"/>
    </i>
    <i>
      <x v="202"/>
    </i>
    <i>
      <x v="272"/>
    </i>
    <i>
      <x v="1662"/>
    </i>
    <i>
      <x v="1873"/>
    </i>
    <i>
      <x v="2343"/>
    </i>
    <i>
      <x v="2173"/>
    </i>
    <i>
      <x v="2012"/>
    </i>
    <i>
      <x v="1874"/>
    </i>
    <i>
      <x v="1928"/>
    </i>
    <i>
      <x v="2022"/>
    </i>
    <i>
      <x v="1266"/>
    </i>
    <i>
      <x v="1252"/>
    </i>
    <i>
      <x v="1268"/>
    </i>
    <i>
      <x v="1393"/>
    </i>
    <i>
      <x v="1054"/>
    </i>
    <i>
      <x v="1091"/>
    </i>
    <i>
      <x v="844"/>
    </i>
    <i>
      <x v="411"/>
    </i>
    <i>
      <x v="456"/>
    </i>
    <i>
      <x v="580"/>
    </i>
    <i>
      <x v="471"/>
    </i>
    <i>
      <x v="274"/>
    </i>
    <i>
      <x v="218"/>
    </i>
    <i>
      <x v="2050"/>
    </i>
    <i>
      <x v="2274"/>
    </i>
    <i>
      <x v="2358"/>
    </i>
    <i>
      <x v="1918"/>
    </i>
    <i>
      <x v="2035"/>
    </i>
    <i>
      <x v="1509"/>
    </i>
    <i>
      <x v="1600"/>
    </i>
    <i>
      <x v="1271"/>
    </i>
    <i>
      <x v="1275"/>
    </i>
    <i>
      <x v="1443"/>
    </i>
    <i>
      <x v="999"/>
    </i>
    <i>
      <x v="946"/>
    </i>
    <i>
      <x v="980"/>
    </i>
    <i>
      <x v="872"/>
    </i>
    <i>
      <x v="603"/>
    </i>
    <i>
      <x v="381"/>
    </i>
    <i>
      <x v="557"/>
    </i>
    <i>
      <x v="427"/>
    </i>
    <i>
      <x v="35"/>
    </i>
    <i>
      <x v="252"/>
    </i>
    <i>
      <x v="50"/>
    </i>
    <i>
      <x v="1143"/>
    </i>
    <i>
      <x v="399"/>
    </i>
    <i>
      <x v="2165"/>
    </i>
    <i>
      <x v="2254"/>
    </i>
    <i>
      <x v="1923"/>
    </i>
    <i>
      <x v="1913"/>
    </i>
    <i>
      <x v="1645"/>
    </i>
    <i>
      <x v="1763"/>
    </i>
    <i>
      <x v="1585"/>
    </i>
    <i>
      <x v="1740"/>
    </i>
    <i>
      <x v="1248"/>
    </i>
    <i>
      <x v="1498"/>
    </i>
    <i>
      <x v="1014"/>
    </i>
    <i>
      <x v="1043"/>
    </i>
    <i>
      <x v="1035"/>
    </i>
    <i>
      <x v="747"/>
    </i>
    <i>
      <x v="858"/>
    </i>
    <i>
      <x v="331"/>
    </i>
    <i>
      <x v="573"/>
    </i>
    <i>
      <x v="250"/>
    </i>
    <i>
      <x v="2371"/>
    </i>
    <i>
      <x v="1582"/>
    </i>
    <i>
      <x v="2159"/>
    </i>
    <i>
      <x v="2316"/>
    </i>
    <i>
      <x v="2167"/>
    </i>
    <i>
      <x v="2192"/>
    </i>
    <i>
      <x v="1796"/>
    </i>
    <i>
      <x v="1431"/>
    </i>
    <i>
      <x v="941"/>
    </i>
    <i>
      <x v="937"/>
    </i>
    <i>
      <x v="1038"/>
    </i>
    <i>
      <x v="87"/>
    </i>
    <i>
      <x v="100"/>
    </i>
    <i>
      <x v="1939"/>
    </i>
    <i>
      <x v="1743"/>
    </i>
    <i>
      <x v="1571"/>
    </i>
    <i>
      <x v="1280"/>
    </i>
    <i>
      <x v="1385"/>
    </i>
    <i>
      <x v="673"/>
    </i>
    <i>
      <x v="611"/>
    </i>
    <i>
      <x v="847"/>
    </i>
    <i>
      <x v="487"/>
    </i>
    <i>
      <x v="368"/>
    </i>
    <i>
      <x v="584"/>
    </i>
    <i>
      <x v="327"/>
    </i>
    <i>
      <x v="451"/>
    </i>
    <i>
      <x v="156"/>
    </i>
    <i>
      <x v="11"/>
    </i>
    <i>
      <x v="25"/>
    </i>
    <i>
      <x v="41"/>
    </i>
    <i>
      <x v="103"/>
    </i>
    <i>
      <x v="2290"/>
    </i>
    <i>
      <x v="1522"/>
    </i>
    <i>
      <x v="1587"/>
    </i>
    <i>
      <x v="617"/>
    </i>
    <i>
      <x v="632"/>
    </i>
    <i>
      <x v="306"/>
    </i>
    <i>
      <x v="69"/>
    </i>
    <i>
      <x v="266"/>
    </i>
    <i>
      <x v="2244"/>
    </i>
    <i>
      <x v="2077"/>
    </i>
    <i>
      <x v="1902"/>
    </i>
    <i>
      <x v="1828"/>
    </i>
    <i>
      <x v="1602"/>
    </i>
    <i>
      <x v="1532"/>
    </i>
    <i>
      <x v="1424"/>
    </i>
    <i>
      <x v="1209"/>
    </i>
    <i>
      <x v="1441"/>
    </i>
    <i>
      <x v="1138"/>
    </i>
    <i>
      <x v="1010"/>
    </i>
    <i>
      <x v="654"/>
    </i>
    <i>
      <x v="571"/>
    </i>
    <i>
      <x v="348"/>
    </i>
    <i>
      <x v="576"/>
    </i>
    <i>
      <x v="514"/>
    </i>
    <i>
      <x v="2393"/>
    </i>
    <i>
      <x v="2344"/>
    </i>
    <i>
      <x v="1784"/>
    </i>
    <i>
      <x v="1586"/>
    </i>
    <i>
      <x v="1496"/>
    </i>
    <i>
      <x v="976"/>
    </i>
    <i>
      <x v="1063"/>
    </i>
    <i>
      <x v="949"/>
    </i>
    <i>
      <x v="643"/>
    </i>
    <i>
      <x v="828"/>
    </i>
    <i>
      <x v="621"/>
    </i>
    <i>
      <x v="124"/>
    </i>
    <i>
      <x v="26"/>
    </i>
    <i>
      <x v="2140"/>
    </i>
    <i>
      <x v="2117"/>
    </i>
    <i>
      <x v="2292"/>
    </i>
    <i>
      <x v="2098"/>
    </i>
    <i>
      <x v="1563"/>
    </i>
    <i>
      <x v="663"/>
    </i>
    <i>
      <x v="719"/>
    </i>
    <i>
      <x v="360"/>
    </i>
    <i>
      <x v="423"/>
    </i>
    <i>
      <x v="296"/>
    </i>
    <i>
      <x v="352"/>
    </i>
    <i>
      <x v="2156"/>
    </i>
    <i>
      <x v="2183"/>
    </i>
    <i>
      <x v="1594"/>
    </i>
    <i>
      <x v="1440"/>
    </i>
    <i>
      <x v="968"/>
    </i>
    <i>
      <x v="215"/>
    </i>
    <i>
      <x v="248"/>
    </i>
    <i>
      <x v="10"/>
    </i>
    <i>
      <x v="2307"/>
    </i>
    <i>
      <x v="2293"/>
    </i>
    <i>
      <x v="1356"/>
    </i>
    <i>
      <x v="575"/>
    </i>
    <i>
      <x v="401"/>
    </i>
    <i>
      <x v="2381"/>
    </i>
    <i>
      <x v="2090"/>
    </i>
    <i>
      <x v="2001"/>
    </i>
    <i>
      <x v="1733"/>
    </i>
    <i>
      <x v="1204"/>
    </i>
    <i>
      <x v="1400"/>
    </i>
    <i>
      <x v="1343"/>
    </i>
    <i>
      <x v="878"/>
    </i>
    <i>
      <x v="216"/>
    </i>
    <i>
      <x v="268"/>
    </i>
    <i>
      <x v="1945"/>
    </i>
    <i>
      <x v="1555"/>
    </i>
    <i>
      <x v="1251"/>
    </i>
    <i>
      <x v="1295"/>
    </i>
    <i>
      <x v="826"/>
    </i>
    <i>
      <x v="522"/>
    </i>
    <i>
      <x v="430"/>
    </i>
    <i>
      <x v="151"/>
    </i>
    <i>
      <x v="2373"/>
    </i>
    <i>
      <x v="2331"/>
    </i>
    <i>
      <x v="2110"/>
    </i>
    <i>
      <x v="2297"/>
    </i>
    <i>
      <x v="2205"/>
    </i>
    <i>
      <x v="2044"/>
    </i>
    <i>
      <x v="1581"/>
    </i>
    <i>
      <x v="1028"/>
    </i>
    <i>
      <x v="839"/>
    </i>
    <i>
      <x v="313"/>
    </i>
    <i>
      <x v="2248"/>
    </i>
    <i>
      <x v="2193"/>
    </i>
    <i>
      <x v="1819"/>
    </i>
    <i>
      <x v="1824"/>
    </i>
    <i>
      <x v="1767"/>
    </i>
    <i>
      <x v="1327"/>
    </i>
    <i>
      <x v="881"/>
    </i>
    <i>
      <x v="745"/>
    </i>
    <i>
      <x v="593"/>
    </i>
    <i>
      <x v="32"/>
    </i>
    <i>
      <x v="226"/>
    </i>
    <i>
      <x v="128"/>
    </i>
    <i>
      <x v="150"/>
    </i>
    <i>
      <x v="2291"/>
    </i>
    <i>
      <x v="2129"/>
    </i>
    <i>
      <x v="1648"/>
    </i>
    <i>
      <x v="1381"/>
    </i>
    <i>
      <x v="732"/>
    </i>
    <i>
      <x v="372"/>
    </i>
    <i>
      <x v="163"/>
    </i>
    <i>
      <x v="2294"/>
    </i>
    <i>
      <x v="2312"/>
    </i>
    <i>
      <x v="2236"/>
    </i>
    <i>
      <x v="370"/>
    </i>
    <i>
      <x v="585"/>
    </i>
    <i>
      <x v="323"/>
    </i>
    <i>
      <x v="142"/>
    </i>
    <i>
      <x v="1689"/>
    </i>
    <i>
      <x v="1511"/>
    </i>
    <i>
      <x v="1048"/>
    </i>
    <i>
      <x v="499"/>
    </i>
    <i>
      <x v="243"/>
    </i>
    <i>
      <x v="1023"/>
    </i>
    <i>
      <x v="721"/>
    </i>
    <i>
      <x v="2144"/>
    </i>
    <i>
      <x v="1927"/>
    </i>
    <i>
      <x v="1331"/>
    </i>
    <i>
      <x v="1215"/>
    </i>
    <i>
      <x v="1287"/>
    </i>
    <i>
      <x v="547"/>
    </i>
    <i>
      <x v="548"/>
    </i>
    <i>
      <x v="483"/>
    </i>
    <i>
      <x v="1899"/>
    </i>
    <i>
      <x v="4"/>
    </i>
    <i>
      <x v="417"/>
    </i>
    <i>
      <x v="1073"/>
    </i>
    <i>
      <x v="970"/>
    </i>
    <i>
      <x v="1834"/>
    </i>
    <i>
      <x v="1966"/>
    </i>
    <i>
      <x v="60"/>
    </i>
    <i>
      <x v="778"/>
    </i>
    <i>
      <x v="2330"/>
    </i>
    <i>
      <x v="726"/>
    </i>
    <i>
      <x v="1"/>
    </i>
    <i>
      <x v="1357"/>
    </i>
    <i t="grand">
      <x/>
    </i>
  </rowItems>
  <colItems count="1">
    <i/>
  </colItems>
  <dataFields count="1">
    <dataField name="Average of imdb_score" fld="15" subtotal="average" baseField="0" baseItem="0" numFmtId="2"/>
  </dataFields>
  <formats count="7">
    <format dxfId="36">
      <pivotArea dataOnly="0" labelOnly="1" fieldPosition="0">
        <references count="1">
          <reference field="0" count="1">
            <x v="1090"/>
          </reference>
        </references>
      </pivotArea>
    </format>
    <format dxfId="35">
      <pivotArea collapsedLevelsAreSubtotals="1" fieldPosition="0">
        <references count="1">
          <reference field="0" count="1">
            <x v="1090"/>
          </reference>
        </references>
      </pivotArea>
    </format>
    <format dxfId="34">
      <pivotArea dataOnly="0" labelOnly="1" fieldPosition="0">
        <references count="1">
          <reference field="0" count="1">
            <x v="1090"/>
          </reference>
        </references>
      </pivotArea>
    </format>
    <format dxfId="33">
      <pivotArea collapsedLevelsAreSubtotals="1" fieldPosition="0">
        <references count="1">
          <reference field="0" count="12">
            <x v="301"/>
            <x v="318"/>
            <x v="376"/>
            <x v="429"/>
            <x v="1423"/>
            <x v="1612"/>
            <x v="1626"/>
            <x v="1839"/>
            <x v="1982"/>
            <x v="2013"/>
            <x v="2015"/>
            <x v="2065"/>
          </reference>
        </references>
      </pivotArea>
    </format>
    <format dxfId="32">
      <pivotArea dataOnly="0" labelOnly="1" fieldPosition="0">
        <references count="1">
          <reference field="0" count="12">
            <x v="301"/>
            <x v="318"/>
            <x v="376"/>
            <x v="429"/>
            <x v="1423"/>
            <x v="1612"/>
            <x v="1626"/>
            <x v="1839"/>
            <x v="1982"/>
            <x v="2013"/>
            <x v="2015"/>
            <x v="2065"/>
          </reference>
        </references>
      </pivotArea>
    </format>
    <format dxfId="31">
      <pivotArea collapsedLevelsAreSubtotals="1" fieldPosition="0">
        <references count="1">
          <reference field="0" count="3">
            <x v="376"/>
            <x v="2013"/>
            <x v="2065"/>
          </reference>
        </references>
      </pivotArea>
    </format>
    <format dxfId="30">
      <pivotArea dataOnly="0" labelOnly="1" fieldPosition="0">
        <references count="1">
          <reference field="0" count="3">
            <x v="376"/>
            <x v="2013"/>
            <x v="2065"/>
          </reference>
        </references>
      </pivotArea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FC5CC1C-F1E7-4334-9836-3C2A3C24E60E}" autoFormatId="16" applyNumberFormats="0" applyBorderFormats="0" applyFontFormats="0" applyPatternFormats="0" applyAlignmentFormats="0" applyWidthHeightFormats="0">
  <queryTableRefresh nextId="38">
    <queryTableFields count="17">
      <queryTableField id="2" name="director_name" tableColumnId="2"/>
      <queryTableField id="4" name="duration" tableColumnId="4"/>
      <queryTableField id="9" name="gross" tableColumnId="9"/>
      <queryTableField id="10" name="genres" tableColumnId="10"/>
      <queryTableField id="29" dataBound="0" tableColumnId="31"/>
      <queryTableField id="32" dataBound="0" tableColumnId="34"/>
      <queryTableField id="36" dataBound="0" tableColumnId="38"/>
      <queryTableField id="35" dataBound="0" tableColumnId="37"/>
      <queryTableField id="34" dataBound="0" tableColumnId="36"/>
      <queryTableField id="33" dataBound="0" tableColumnId="35"/>
      <queryTableField id="31" dataBound="0" tableColumnId="33"/>
      <queryTableField id="12" name="movie_title" tableColumnId="12"/>
      <queryTableField id="20" name="language" tableColumnId="20"/>
      <queryTableField id="21" name="country" tableColumnId="21"/>
      <queryTableField id="23" name="budget" tableColumnId="23"/>
      <queryTableField id="37" dataBound="0" tableColumnId="3"/>
      <queryTableField id="26" name="imdb_score" tableColumnId="26"/>
    </queryTableFields>
    <queryTableDeletedFields count="19">
      <deletedField name="color"/>
      <deletedField name="num_critic_for_reviews"/>
      <deletedField name="director_facebook_likes"/>
      <deletedField name="actor_3_facebook_likes"/>
      <deletedField name="actor_2_name"/>
      <deletedField name="actor_1_facebook_likes"/>
      <deletedField name="actor_1_name"/>
      <deletedField name="num_voted_users"/>
      <deletedField name="cast_total_facebook_likes"/>
      <deletedField name="actor_3_name"/>
      <deletedField name="facenumber_in_poster"/>
      <deletedField name="plot_keywords"/>
      <deletedField name="movie_imdb_link"/>
      <deletedField name="num_user_for_reviews"/>
      <deletedField name="content_rating"/>
      <deletedField name="title_year"/>
      <deletedField name="actor_2_facebook_likes"/>
      <deletedField name="aspect_ratio"/>
      <deletedField name="movie_facebook_lik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4928B1-DDE9-43BA-AE01-955F8A28AFD4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2BFD1D-A895-43AF-8DCD-22562078E484}" name="Table9" displayName="Table9" ref="D3:D2400" totalsRowShown="0" headerRowDxfId="29">
  <autoFilter ref="D3:D2400" xr:uid="{F22BFD1D-A895-43AF-8DCD-22562078E484}"/>
  <tableColumns count="1">
    <tableColumn id="1" xr3:uid="{AA4A2BD6-0E86-44A3-BB97-50D1C8744A2A}" name="Percentile Rank">
      <calculatedColumnFormula>_xlfn.PERCENTRANK.INC('Clean data'!Q36:Q4901,'Director Analysis'!C4)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DD3455-B584-4F73-A872-EDAD8037F3F1}" name="Table4" displayName="Table4" ref="C3:C2400" totalsRowShown="0" headerRowDxfId="28">
  <autoFilter ref="C3:C2400" xr:uid="{5FDD3455-B584-4F73-A872-EDAD8037F3F1}"/>
  <tableColumns count="1">
    <tableColumn id="1" xr3:uid="{E9D7FAED-599C-4318-A93B-5467A06FBB32}" name="Average of imdb_score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C23885-CE1A-4887-AC1C-A56DAA2F2D2F}" name="IMDB_Movies3" displayName="IMDB_Movies3" ref="A1:Q4918" tableType="queryTable" totalsRowShown="0">
  <autoFilter ref="A1:Q4918" xr:uid="{09373ED0-5693-4233-AC15-DBBB9DA5EE2D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12">
      <filters>
        <filter val="Aboriginal"/>
        <filter val="Arabic"/>
        <filter val="Aramaic"/>
        <filter val="Bosnian"/>
        <filter val="Cantonese"/>
        <filter val="Czech"/>
        <filter val="Danish"/>
        <filter val="Dari"/>
        <filter val="Dutch"/>
        <filter val="Dzongkha"/>
        <filter val="English"/>
        <filter val="Filipino"/>
        <filter val="French"/>
        <filter val="German"/>
        <filter val="Hebrew"/>
        <filter val="Hindi"/>
        <filter val="Hungarian"/>
        <filter val="Icelandic"/>
        <filter val="Indonesian"/>
        <filter val="Italian"/>
        <filter val="Japanese"/>
        <filter val="Kazakh"/>
        <filter val="Korean"/>
        <filter val="Mandarin"/>
        <filter val="Maya"/>
        <filter val="Mongolian"/>
        <filter val="Norwegian"/>
        <filter val="Persian"/>
        <filter val="Portuguese"/>
        <filter val="Romanian"/>
        <filter val="Russian"/>
        <filter val="Spanish"/>
        <filter val="Swedish"/>
        <filter val="Telugu"/>
        <filter val="Thai"/>
        <filter val="Vietnamese"/>
        <filter val="Zulu"/>
      </filters>
    </filterColumn>
    <filterColumn colId="14">
      <customFilters>
        <customFilter operator="notEqual" val=" "/>
      </customFilters>
    </filterColumn>
  </autoFilter>
  <sortState xmlns:xlrd2="http://schemas.microsoft.com/office/spreadsheetml/2017/richdata2" ref="A36:Q4901">
    <sortCondition ref="D1:D4918"/>
  </sortState>
  <tableColumns count="17">
    <tableColumn id="2" xr3:uid="{9437452B-CF57-478F-8854-EF6B0B3A1B3F}" uniqueName="2" name="director_name" queryTableFieldId="2" dataDxfId="27"/>
    <tableColumn id="4" xr3:uid="{FC55427A-4855-4C2C-BE9C-C0173828CEC2}" uniqueName="4" name="duration" queryTableFieldId="4"/>
    <tableColumn id="9" xr3:uid="{DEBBBD08-64E0-4C74-B862-BA565260C24E}" uniqueName="9" name="gross" queryTableFieldId="9"/>
    <tableColumn id="10" xr3:uid="{9F9ED489-D9BF-4A50-9E64-12577AC6793B}" uniqueName="10" name="genre_1" queryTableFieldId="10" dataDxfId="26"/>
    <tableColumn id="31" xr3:uid="{5DA63607-F1E8-48FE-9313-84B1E34ED06C}" uniqueName="31" name="genre_2" queryTableFieldId="29" dataDxfId="25"/>
    <tableColumn id="34" xr3:uid="{E4ACB464-A958-4EEC-A8E7-E68E7A7A27E5}" uniqueName="34" name="genre_3" queryTableFieldId="32" dataDxfId="24"/>
    <tableColumn id="38" xr3:uid="{E60D08DD-7032-48CF-865E-8BD342D25E30}" uniqueName="38" name="genre_4" queryTableFieldId="36" dataDxfId="23"/>
    <tableColumn id="37" xr3:uid="{9EBDB9C3-18D3-4E8A-B62C-FFDE87DEA828}" uniqueName="37" name="genre_5" queryTableFieldId="35" dataDxfId="22"/>
    <tableColumn id="36" xr3:uid="{1D2B0FCA-D73E-4B34-A1C6-F5424DB6B2ED}" uniqueName="36" name="genre_6" queryTableFieldId="34" dataDxfId="21"/>
    <tableColumn id="35" xr3:uid="{41723199-8A88-4B6D-A159-E4F529452475}" uniqueName="35" name="genre_7" queryTableFieldId="33" dataDxfId="20"/>
    <tableColumn id="33" xr3:uid="{0BF1DFD2-4D11-4238-9274-71F56DED571C}" uniqueName="33" name="genre_8" queryTableFieldId="31" dataDxfId="19"/>
    <tableColumn id="12" xr3:uid="{A6AE5B7E-FE32-4137-93E4-237E048D88A8}" uniqueName="12" name="movie_title" queryTableFieldId="12" dataDxfId="18"/>
    <tableColumn id="20" xr3:uid="{A2D32416-A4B7-4201-8C50-954287BA1244}" uniqueName="20" name="language" queryTableFieldId="20" dataDxfId="17"/>
    <tableColumn id="21" xr3:uid="{BBCAA5BD-E2EE-43FE-9E01-5D48B4CAD26E}" uniqueName="21" name="country" queryTableFieldId="21" dataDxfId="16"/>
    <tableColumn id="23" xr3:uid="{B3AB03D0-FAE0-41E5-8923-9AE3A17259D1}" uniqueName="23" name="budget" queryTableFieldId="23"/>
    <tableColumn id="3" xr3:uid="{856500E8-E762-47B2-808B-10F90543CC07}" uniqueName="3" name="Profit margin" queryTableFieldId="37" dataDxfId="15">
      <calculatedColumnFormula>+C2-O2</calculatedColumnFormula>
    </tableColumn>
    <tableColumn id="26" xr3:uid="{5EDE7ABD-8FC6-4DBD-86A9-EE8B62CDE302}" uniqueName="26" name="imdb_score" queryTableField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E3E3E0-B125-480F-9F2E-AD5D98499B56}" name="Table6" displayName="Table6" ref="B3:B4" totalsRowShown="0">
  <tableColumns count="1">
    <tableColumn id="1" xr3:uid="{CAFC6B07-980C-4F9A-969A-D89B7BDED32B}" name="Correlation coefficient">
      <calculatedColumnFormula>CORREL('Clean data'!O36:O4901,'Clean data'!C36:C4901)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1A5E3C6-BA28-4229-BAA7-6BF9E2CAA219}" name="Table7" displayName="Table7" ref="G2:H7" totalsRowShown="0">
  <tableColumns count="2">
    <tableColumn id="1" xr3:uid="{D5E1DB39-E7DF-449A-8919-55F902FAEF12}" name="Movie Title">
      <calculatedColumnFormula>INDEX('Clean data'!L36:L4901,MATCH('Budget Analysis'!H3,'Clean data'!P36:P4901,0))</calculatedColumnFormula>
    </tableColumn>
    <tableColumn id="2" xr3:uid="{1D3FD438-798C-4F7A-B5FC-9DFD607BA59F}" name="Profit Margi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F589E92-D498-4FE4-BA50-EFA9988BB213}" name="Table8" displayName="Table8" ref="A1:E47" totalsRowShown="0">
  <tableColumns count="5">
    <tableColumn id="1" xr3:uid="{A3C8C91F-13CA-4F5E-8CF0-F46F886B4FAA}" name="Language"/>
    <tableColumn id="2" xr3:uid="{5F4FC5C7-0DC0-4150-A099-0B4EB3820D29}" name="Count">
      <calculatedColumnFormula>COUNTIF('Clean data'!M36:M4901,'Language Analysis'!A2)</calculatedColumnFormula>
    </tableColumn>
    <tableColumn id="3" xr3:uid="{50BF164B-E8E4-400B-9635-3A33D5621FE8}" name="Mean">
      <calculatedColumnFormula>ROUND(AVERAGEIF('Clean data'!M36:M4901,'Language Analysis'!A2,'Clean data'!Q36:Q4901),2)</calculatedColumnFormula>
    </tableColumn>
    <tableColumn id="4" xr3:uid="{E447C5CB-E72F-4722-805E-682FC940F424}" name="Median">
      <calculatedColumnFormula array="1">ROUND(MEDIAN(IF('Clean data'!M36:M4901='Language Analysis'!A2,'Clean data'!Q36:Q4901)),2)</calculatedColumnFormula>
    </tableColumn>
    <tableColumn id="5" xr3:uid="{E1651883-1C9F-4080-A71D-43B02BFF754E}" name="Standard Deviation">
      <calculatedColumnFormula array="1">ROUND(_xlfn.STDEV.P(IF('Clean data'!M36:M4901='Language Analysis'!A2,'Clean data'!Q36:Q4901)),2)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3F8B5F-CC97-4080-BE69-643B2851F768}" name="Table3" displayName="Table3" ref="A1:B4" totalsRowShown="0">
  <tableColumns count="2">
    <tableColumn id="1" xr3:uid="{66125551-03BB-4DDE-86A9-8EAC45657BB6}" name="Statiscal Calculation"/>
    <tableColumn id="2" xr3:uid="{57866E24-D6EC-481D-B620-9714F18CC2D2}" name="Movie Duration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8D6D4FD-D8FF-4683-8B83-D60E3F519084}" name="Table5" displayName="Table5" ref="A1:J23" totalsRowShown="0">
  <tableColumns count="10">
    <tableColumn id="1" xr3:uid="{D3FDAFE3-7A85-4ABA-9BAA-A0F280BB8A6E}" name="Genres"/>
    <tableColumn id="2" xr3:uid="{67933049-920F-44F5-8026-A75C2D62C136}" name="Count">
      <calculatedColumnFormula>COUNTIF('Clean data'!D36:K4901,A2)</calculatedColumnFormula>
    </tableColumn>
    <tableColumn id="3" xr3:uid="{709587D3-0E7C-447A-9F89-976515F54DFC}" name="Average( Mean)"/>
    <tableColumn id="4" xr3:uid="{9022E6C5-7061-44C0-9FE4-D4AA72B88A92}" name="Median">
      <calculatedColumnFormula array="1">ROUND(MEDIAN(IF('Clean data'!D36:K4901='Movie genre analysis'!A2,'Clean data'!Q36:Q4901)),2)</calculatedColumnFormula>
    </tableColumn>
    <tableColumn id="5" xr3:uid="{AE832138-10E3-4E5A-A48B-01C8175682A3}" name="Mode">
      <calculatedColumnFormula array="1">IFERROR(ROUND(_xlfn.MODE.SNGL(IF('Clean data'!D36:K4901='Movie genre analysis'!A2,'Clean data'!Q36:Q4901)),2),0)</calculatedColumnFormula>
    </tableColumn>
    <tableColumn id="6" xr3:uid="{997C3EC0-1283-45FF-946C-F689A6AEDD29}" name="Max">
      <calculatedColumnFormula array="1">ROUND(MAX(IF('Clean data'!D36:K4901='Movie genre analysis'!A2,'Clean data'!Q36:Q4901)),2)</calculatedColumnFormula>
    </tableColumn>
    <tableColumn id="7" xr3:uid="{78C58329-34CF-4134-8D8D-E571211D8F84}" name="Min">
      <calculatedColumnFormula array="1">ROUND(MIN(IF('Clean data'!D36:K4901='Movie genre analysis'!A2,'Clean data'!Q36:Q4901)),2)</calculatedColumnFormula>
    </tableColumn>
    <tableColumn id="8" xr3:uid="{51664B8D-90BC-4118-B220-CE1B7DBA91F0}" name="Range">
      <calculatedColumnFormula>+F2-G2</calculatedColumnFormula>
    </tableColumn>
    <tableColumn id="9" xr3:uid="{E8C10785-51B4-46D7-A465-269FFA754216}" name="Variance">
      <calculatedColumnFormula array="1">ROUND(_xlfn.VAR.P(IF('Clean data'!D36:K4901='Movie genre analysis'!A2,'Clean data'!Q36:Q4901)),2)</calculatedColumnFormula>
    </tableColumn>
    <tableColumn id="10" xr3:uid="{6DFEBDCE-C87F-4815-84D5-FBA5461126F5}" name="Standard Deviation">
      <calculatedColumnFormula array="1">ROUND(_xlfn.STDEV.P(IF('Clean data'!D36:K4901='Movie genre analysis'!A2,'Clean data'!Q36:Q4901)),2)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373ED0-5693-4233-AC15-DBBB9DA5EE2D}" name="IMDB_Movies" displayName="IMDB_Movies" ref="A1:AB5044" tableType="queryTable" totalsRowShown="0">
  <autoFilter ref="A1:AB5044" xr:uid="{09373ED0-5693-4233-AC15-DBBB9DA5EE2D}">
    <filterColumn colId="19">
      <customFilters>
        <customFilter operator="notEqual" val=" "/>
      </customFilters>
    </filterColumn>
  </autoFilter>
  <tableColumns count="28">
    <tableColumn id="1" xr3:uid="{65A09E4C-4478-4DD1-9887-6CFA859EEA08}" uniqueName="1" name="color" queryTableFieldId="1" dataDxfId="14"/>
    <tableColumn id="2" xr3:uid="{5571392E-EC77-4E19-8580-0A2256A14373}" uniqueName="2" name="director_name" queryTableFieldId="2" dataDxfId="13"/>
    <tableColumn id="3" xr3:uid="{4C4AD7E9-1BCF-45CF-A271-6D537C2D66B9}" uniqueName="3" name="num_critic_for_reviews" queryTableFieldId="3"/>
    <tableColumn id="4" xr3:uid="{1D13745A-B99F-4279-BCFE-CE2AB746696F}" uniqueName="4" name="duration" queryTableFieldId="4"/>
    <tableColumn id="5" xr3:uid="{6D5911AB-93F4-488F-9B83-20C633225C0A}" uniqueName="5" name="director_facebook_likes" queryTableFieldId="5"/>
    <tableColumn id="6" xr3:uid="{F10202BA-9D4B-420E-953D-14772A57C46F}" uniqueName="6" name="actor_3_facebook_likes" queryTableFieldId="6"/>
    <tableColumn id="7" xr3:uid="{F4F56AE0-E385-45BF-8CCD-3FC3B5F8DC7B}" uniqueName="7" name="actor_2_name" queryTableFieldId="7" dataDxfId="12"/>
    <tableColumn id="8" xr3:uid="{1BB1786F-BE7F-4FCF-B652-8A8C30C49360}" uniqueName="8" name="actor_1_facebook_likes" queryTableFieldId="8"/>
    <tableColumn id="9" xr3:uid="{6DA73D04-8C24-4EA9-AA87-C9514B7E3D2C}" uniqueName="9" name="gross" queryTableFieldId="9"/>
    <tableColumn id="10" xr3:uid="{FE2951B0-24A7-434C-BF05-58DA3C5D4A03}" uniqueName="10" name="genres" queryTableFieldId="10" dataDxfId="11"/>
    <tableColumn id="11" xr3:uid="{168625B5-AE19-41B0-9C1F-8850EA7E0D5E}" uniqueName="11" name="actor_1_name" queryTableFieldId="11" dataDxfId="10"/>
    <tableColumn id="12" xr3:uid="{247B3C6D-4A8C-4837-AEE9-E7DBE42D0A86}" uniqueName="12" name="movie_title" queryTableFieldId="12" dataDxfId="9"/>
    <tableColumn id="13" xr3:uid="{CFAD9E9D-76E4-42BF-BD84-9B03EFEEFFF1}" uniqueName="13" name="num_voted_users" queryTableFieldId="13"/>
    <tableColumn id="14" xr3:uid="{89ED86FA-CB1A-4344-8CAB-E6E1D0FCA329}" uniqueName="14" name="cast_total_facebook_likes" queryTableFieldId="14"/>
    <tableColumn id="15" xr3:uid="{B5C062C3-AC2E-4ACF-91D8-A0FC4C78DA9F}" uniqueName="15" name="actor_3_name" queryTableFieldId="15" dataDxfId="8"/>
    <tableColumn id="16" xr3:uid="{D23856B4-56F6-43DF-9A23-D414728064E1}" uniqueName="16" name="facenumber_in_poster" queryTableFieldId="16"/>
    <tableColumn id="17" xr3:uid="{12BBBA07-362D-41F2-B9F6-04F0C7A8CEC5}" uniqueName="17" name="plot_keywords" queryTableFieldId="17" dataDxfId="7"/>
    <tableColumn id="18" xr3:uid="{4C713ED8-1621-4A5D-99B8-F67F225A3F92}" uniqueName="18" name="movie_imdb_link" queryTableFieldId="18" dataDxfId="6"/>
    <tableColumn id="19" xr3:uid="{3E496518-01B2-45D5-B603-63F7A75D00EA}" uniqueName="19" name="num_user_for_reviews" queryTableFieldId="19"/>
    <tableColumn id="20" xr3:uid="{C3895409-F812-41AA-8FF2-70D9079F5889}" uniqueName="20" name="language" queryTableFieldId="20" dataDxfId="5"/>
    <tableColumn id="21" xr3:uid="{0EFEE1D2-210E-41F0-9899-A93A9B175107}" uniqueName="21" name="country" queryTableFieldId="21" dataDxfId="4"/>
    <tableColumn id="22" xr3:uid="{38D4A050-2894-4AF4-AC8D-F8A626E6A18B}" uniqueName="22" name="content_rating" queryTableFieldId="22" dataDxfId="3"/>
    <tableColumn id="23" xr3:uid="{6447BE8A-CDA7-4693-8FC1-C71EF1AD64B0}" uniqueName="23" name="budget" queryTableFieldId="23"/>
    <tableColumn id="24" xr3:uid="{7E8EFADF-9FE7-4696-A001-2F2DA5E8DF9E}" uniqueName="24" name="title_year" queryTableFieldId="24"/>
    <tableColumn id="25" xr3:uid="{13869CE8-2EFD-4452-AC94-BB3F87F31DA6}" uniqueName="25" name="actor_2_facebook_likes" queryTableFieldId="25"/>
    <tableColumn id="26" xr3:uid="{AB6C208D-A8F8-4876-88F1-A543334A213B}" uniqueName="26" name="imdb_score" queryTableFieldId="26"/>
    <tableColumn id="27" xr3:uid="{1A1E9D6F-E322-405E-B341-B5B7226A9FDB}" uniqueName="27" name="aspect_ratio" queryTableFieldId="27"/>
    <tableColumn id="28" xr3:uid="{23E1D496-9DAF-4FEB-B628-AD02B4120959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7EB5-CB4C-46C0-B1EC-88DC7EA20D84}">
  <dimension ref="A1:E2401"/>
  <sheetViews>
    <sheetView topLeftCell="A3" workbookViewId="0">
      <selection activeCell="C4" sqref="C4"/>
    </sheetView>
  </sheetViews>
  <sheetFormatPr defaultRowHeight="14.4" x14ac:dyDescent="0.3"/>
  <cols>
    <col min="1" max="1" width="29.6640625" bestFit="1" customWidth="1"/>
    <col min="2" max="2" width="20.5546875" hidden="1" customWidth="1"/>
    <col min="3" max="3" width="23.5546875" customWidth="1"/>
    <col min="4" max="4" width="22.44140625" customWidth="1"/>
    <col min="5" max="5" width="27" customWidth="1"/>
    <col min="6" max="6" width="8.6640625" customWidth="1"/>
    <col min="7" max="7" width="22.44140625" customWidth="1"/>
    <col min="8" max="79" width="4.5546875" bestFit="1" customWidth="1"/>
    <col min="80" max="80" width="10.77734375" bestFit="1" customWidth="1"/>
  </cols>
  <sheetData>
    <row r="1" spans="1:5" x14ac:dyDescent="0.3">
      <c r="E1" s="5" t="s">
        <v>24197</v>
      </c>
    </row>
    <row r="2" spans="1:5" x14ac:dyDescent="0.3">
      <c r="E2" s="5">
        <f>PERCENTILE('Clean data'!Q36:Q4901,0.95)</f>
        <v>8</v>
      </c>
    </row>
    <row r="3" spans="1:5" x14ac:dyDescent="0.3">
      <c r="A3" s="2" t="s">
        <v>24189</v>
      </c>
      <c r="B3" t="s">
        <v>24195</v>
      </c>
      <c r="C3" s="12" t="s">
        <v>24195</v>
      </c>
      <c r="D3" s="12" t="s">
        <v>24198</v>
      </c>
    </row>
    <row r="4" spans="1:5" x14ac:dyDescent="0.3">
      <c r="A4" s="7" t="s">
        <v>13366</v>
      </c>
      <c r="B4" s="8">
        <v>9.5</v>
      </c>
      <c r="C4" s="9">
        <v>9.5</v>
      </c>
      <c r="D4" s="9">
        <f>_xlfn.PERCENTRANK.INC('Clean data'!Q36:Q4901,'Director Analysis'!C4)</f>
        <v>1</v>
      </c>
    </row>
    <row r="5" spans="1:5" x14ac:dyDescent="0.3">
      <c r="A5" s="7" t="s">
        <v>21192</v>
      </c>
      <c r="B5" s="8">
        <v>8.6999999999999993</v>
      </c>
      <c r="C5" s="9">
        <v>8.6999999999999993</v>
      </c>
      <c r="D5" s="9">
        <f>_xlfn.PERCENTRANK.INC('Clean data'!Q37:Q4902,'Director Analysis'!C5)</f>
        <v>0.99299999999999999</v>
      </c>
    </row>
    <row r="6" spans="1:5" x14ac:dyDescent="0.3">
      <c r="A6" s="7" t="s">
        <v>20733</v>
      </c>
      <c r="B6" s="8">
        <v>8.6999999999999993</v>
      </c>
      <c r="C6" s="9">
        <v>8.6999999999999993</v>
      </c>
      <c r="D6" s="9">
        <f>_xlfn.PERCENTRANK.INC('Clean data'!Q38:Q4903,'Director Analysis'!C6)</f>
        <v>0.99299999999999999</v>
      </c>
    </row>
    <row r="7" spans="1:5" x14ac:dyDescent="0.3">
      <c r="A7" s="7" t="s">
        <v>23538</v>
      </c>
      <c r="B7" s="8">
        <v>8.6999999999999993</v>
      </c>
      <c r="C7" s="9">
        <v>8.6999999999999993</v>
      </c>
      <c r="D7" s="9">
        <f>_xlfn.PERCENTRANK.INC('Clean data'!Q39:Q4904,'Director Analysis'!C7)</f>
        <v>0.99299999999999999</v>
      </c>
    </row>
    <row r="8" spans="1:5" x14ac:dyDescent="0.3">
      <c r="A8" s="7" t="s">
        <v>18087</v>
      </c>
      <c r="B8" s="8">
        <v>8.6</v>
      </c>
      <c r="C8" s="9">
        <v>8.6</v>
      </c>
      <c r="D8" s="9">
        <f>_xlfn.PERCENTRANK.INC('Clean data'!Q40:Q4905,'Director Analysis'!C8)</f>
        <v>0.99</v>
      </c>
    </row>
    <row r="9" spans="1:5" x14ac:dyDescent="0.3">
      <c r="A9" s="7" t="s">
        <v>20994</v>
      </c>
      <c r="B9" s="8">
        <v>8.6</v>
      </c>
      <c r="C9" s="9">
        <v>8.6</v>
      </c>
      <c r="D9" s="9">
        <f>_xlfn.PERCENTRANK.INC('Clean data'!Q41:Q4906,'Director Analysis'!C9)</f>
        <v>0.99</v>
      </c>
    </row>
    <row r="10" spans="1:5" x14ac:dyDescent="0.3">
      <c r="A10" s="7" t="s">
        <v>18606</v>
      </c>
      <c r="B10" s="8">
        <v>8.5</v>
      </c>
      <c r="C10" s="9">
        <v>8.5</v>
      </c>
      <c r="D10" s="9">
        <f>_xlfn.PERCENTRANK.INC('Clean data'!Q42:Q4907,'Director Analysis'!C10)</f>
        <v>0.98599999999999999</v>
      </c>
    </row>
    <row r="11" spans="1:5" x14ac:dyDescent="0.3">
      <c r="A11" s="7" t="s">
        <v>18353</v>
      </c>
      <c r="B11" s="8">
        <v>8.5</v>
      </c>
      <c r="C11" s="9">
        <v>8.5</v>
      </c>
      <c r="D11" s="9">
        <f>_xlfn.PERCENTRANK.INC('Clean data'!Q43:Q4908,'Director Analysis'!C11)</f>
        <v>0.98599999999999999</v>
      </c>
    </row>
    <row r="12" spans="1:5" x14ac:dyDescent="0.3">
      <c r="A12" s="7" t="s">
        <v>23520</v>
      </c>
      <c r="B12" s="8">
        <v>8.5</v>
      </c>
      <c r="C12" s="9">
        <v>8.5</v>
      </c>
      <c r="D12" s="9">
        <f>_xlfn.PERCENTRANK.INC('Clean data'!Q44:Q4909,'Director Analysis'!C12)</f>
        <v>0.98599999999999999</v>
      </c>
    </row>
    <row r="13" spans="1:5" x14ac:dyDescent="0.3">
      <c r="A13" s="7" t="s">
        <v>19069</v>
      </c>
      <c r="B13" s="8">
        <v>8.5</v>
      </c>
      <c r="C13" s="9">
        <v>8.5</v>
      </c>
      <c r="D13" s="9">
        <f>_xlfn.PERCENTRANK.INC('Clean data'!Q45:Q4910,'Director Analysis'!C13)</f>
        <v>0.98599999999999999</v>
      </c>
    </row>
    <row r="14" spans="1:5" x14ac:dyDescent="0.3">
      <c r="A14" s="10" t="s">
        <v>8662</v>
      </c>
      <c r="B14" s="11">
        <v>8.4749999999999996</v>
      </c>
      <c r="C14">
        <v>8.4749999999999996</v>
      </c>
      <c r="D14">
        <f>_xlfn.PERCENTRANK.INC('Clean data'!Q46:Q4911,'Director Analysis'!C14)</f>
        <v>0.98499999999999999</v>
      </c>
    </row>
    <row r="15" spans="1:5" x14ac:dyDescent="0.3">
      <c r="A15" s="10" t="s">
        <v>57</v>
      </c>
      <c r="B15" s="11">
        <v>8.4250000000000007</v>
      </c>
      <c r="C15">
        <v>8.4250000000000007</v>
      </c>
      <c r="D15">
        <f>_xlfn.PERCENTRANK.INC('Clean data'!Q47:Q4912,'Director Analysis'!C15)</f>
        <v>0.98499999999999999</v>
      </c>
    </row>
    <row r="16" spans="1:5" x14ac:dyDescent="0.3">
      <c r="A16" s="10" t="s">
        <v>6909</v>
      </c>
      <c r="B16" s="11">
        <v>8.4</v>
      </c>
      <c r="C16">
        <v>8.4</v>
      </c>
      <c r="D16">
        <f>_xlfn.PERCENTRANK.INC('Clean data'!Q48:Q4913,'Director Analysis'!C16)</f>
        <v>0.98</v>
      </c>
    </row>
    <row r="17" spans="1:4" x14ac:dyDescent="0.3">
      <c r="A17" s="3" t="s">
        <v>17463</v>
      </c>
      <c r="B17" s="4">
        <v>8.4</v>
      </c>
      <c r="C17">
        <v>8.4</v>
      </c>
      <c r="D17">
        <f>_xlfn.PERCENTRANK.INC('Clean data'!Q49:Q4914,'Director Analysis'!C17)</f>
        <v>0.98</v>
      </c>
    </row>
    <row r="18" spans="1:4" x14ac:dyDescent="0.3">
      <c r="A18" s="3" t="s">
        <v>20149</v>
      </c>
      <c r="B18" s="4">
        <v>8.4</v>
      </c>
      <c r="C18">
        <v>8.4</v>
      </c>
      <c r="D18">
        <f>_xlfn.PERCENTRANK.INC('Clean data'!Q50:Q4915,'Director Analysis'!C18)</f>
        <v>0.98</v>
      </c>
    </row>
    <row r="19" spans="1:4" x14ac:dyDescent="0.3">
      <c r="A19" s="3" t="s">
        <v>7870</v>
      </c>
      <c r="B19" s="4">
        <v>8.4</v>
      </c>
      <c r="C19">
        <v>8.4</v>
      </c>
      <c r="D19">
        <f>_xlfn.PERCENTRANK.INC('Clean data'!Q51:Q4916,'Director Analysis'!C19)</f>
        <v>0.98</v>
      </c>
    </row>
    <row r="20" spans="1:4" x14ac:dyDescent="0.3">
      <c r="A20" s="3" t="s">
        <v>7716</v>
      </c>
      <c r="B20" s="4">
        <v>8.4</v>
      </c>
      <c r="C20">
        <v>8.4</v>
      </c>
      <c r="D20">
        <f>_xlfn.PERCENTRANK.INC('Clean data'!Q52:Q4917,'Director Analysis'!C20)</f>
        <v>0.98</v>
      </c>
    </row>
    <row r="21" spans="1:4" x14ac:dyDescent="0.3">
      <c r="A21" s="3" t="s">
        <v>22612</v>
      </c>
      <c r="B21" s="4">
        <v>8.4</v>
      </c>
      <c r="C21">
        <v>8.4</v>
      </c>
      <c r="D21">
        <f>_xlfn.PERCENTRANK.INC('Clean data'!Q53:Q4918,'Director Analysis'!C21)</f>
        <v>0.98</v>
      </c>
    </row>
    <row r="22" spans="1:4" x14ac:dyDescent="0.3">
      <c r="A22" s="3" t="s">
        <v>19016</v>
      </c>
      <c r="B22" s="4">
        <v>8.4</v>
      </c>
      <c r="C22">
        <v>8.4</v>
      </c>
      <c r="D22">
        <f>_xlfn.PERCENTRANK.INC('Clean data'!Q54:Q4919,'Director Analysis'!C22)</f>
        <v>0.98</v>
      </c>
    </row>
    <row r="23" spans="1:4" x14ac:dyDescent="0.3">
      <c r="A23" s="3" t="s">
        <v>13000</v>
      </c>
      <c r="B23" s="4">
        <v>8.4</v>
      </c>
      <c r="C23">
        <v>8.4</v>
      </c>
      <c r="D23">
        <f>_xlfn.PERCENTRANK.INC('Clean data'!Q55:Q4920,'Director Analysis'!C23)</f>
        <v>0.98</v>
      </c>
    </row>
    <row r="24" spans="1:4" x14ac:dyDescent="0.3">
      <c r="A24" s="3" t="s">
        <v>22143</v>
      </c>
      <c r="B24" s="4">
        <v>8.4</v>
      </c>
      <c r="C24">
        <v>8.4</v>
      </c>
      <c r="D24">
        <f>_xlfn.PERCENTRANK.INC('Clean data'!Q56:Q4921,'Director Analysis'!C24)</f>
        <v>0.98</v>
      </c>
    </row>
    <row r="25" spans="1:4" x14ac:dyDescent="0.3">
      <c r="A25" s="3" t="s">
        <v>1919</v>
      </c>
      <c r="B25" s="4">
        <v>8.4</v>
      </c>
      <c r="C25">
        <v>8.4</v>
      </c>
      <c r="D25">
        <f>_xlfn.PERCENTRANK.INC('Clean data'!Q57:Q4922,'Director Analysis'!C25)</f>
        <v>0.98</v>
      </c>
    </row>
    <row r="26" spans="1:4" x14ac:dyDescent="0.3">
      <c r="A26" s="3" t="s">
        <v>23774</v>
      </c>
      <c r="B26" s="4">
        <v>8.3000000000000007</v>
      </c>
      <c r="C26">
        <v>8.3000000000000007</v>
      </c>
      <c r="D26">
        <f>_xlfn.PERCENTRANK.INC('Clean data'!Q58:Q4923,'Director Analysis'!C26)</f>
        <v>0.97299999999999998</v>
      </c>
    </row>
    <row r="27" spans="1:4" x14ac:dyDescent="0.3">
      <c r="A27" s="3" t="s">
        <v>19788</v>
      </c>
      <c r="B27" s="4">
        <v>8.3000000000000007</v>
      </c>
      <c r="C27">
        <v>8.3000000000000007</v>
      </c>
      <c r="D27">
        <f>_xlfn.PERCENTRANK.INC('Clean data'!Q59:Q4924,'Director Analysis'!C27)</f>
        <v>0.97299999999999998</v>
      </c>
    </row>
    <row r="28" spans="1:4" x14ac:dyDescent="0.3">
      <c r="A28" s="3" t="s">
        <v>320</v>
      </c>
      <c r="B28" s="4">
        <v>8.3000000000000007</v>
      </c>
      <c r="C28">
        <v>8.3000000000000007</v>
      </c>
      <c r="D28">
        <f>_xlfn.PERCENTRANK.INC('Clean data'!Q60:Q4925,'Director Analysis'!C28)</f>
        <v>0.97299999999999998</v>
      </c>
    </row>
    <row r="29" spans="1:4" x14ac:dyDescent="0.3">
      <c r="A29" s="3" t="s">
        <v>22735</v>
      </c>
      <c r="B29" s="4">
        <v>8.3000000000000007</v>
      </c>
      <c r="C29">
        <v>8.3000000000000007</v>
      </c>
      <c r="D29">
        <f>_xlfn.PERCENTRANK.INC('Clean data'!Q61:Q4926,'Director Analysis'!C29)</f>
        <v>0.97299999999999998</v>
      </c>
    </row>
    <row r="30" spans="1:4" x14ac:dyDescent="0.3">
      <c r="A30" s="3" t="s">
        <v>13785</v>
      </c>
      <c r="B30" s="4">
        <v>8.3000000000000007</v>
      </c>
      <c r="C30">
        <v>8.3000000000000007</v>
      </c>
      <c r="D30">
        <f>_xlfn.PERCENTRANK.INC('Clean data'!Q62:Q4927,'Director Analysis'!C30)</f>
        <v>0.97299999999999998</v>
      </c>
    </row>
    <row r="31" spans="1:4" x14ac:dyDescent="0.3">
      <c r="A31" s="3" t="s">
        <v>18490</v>
      </c>
      <c r="B31" s="4">
        <v>8.3000000000000007</v>
      </c>
      <c r="C31">
        <v>8.3000000000000007</v>
      </c>
      <c r="D31">
        <f>_xlfn.PERCENTRANK.INC('Clean data'!Q63:Q4928,'Director Analysis'!C31)</f>
        <v>0.97299999999999998</v>
      </c>
    </row>
    <row r="32" spans="1:4" x14ac:dyDescent="0.3">
      <c r="A32" s="3" t="s">
        <v>13209</v>
      </c>
      <c r="B32" s="4">
        <v>8.3000000000000007</v>
      </c>
      <c r="C32">
        <v>8.3000000000000007</v>
      </c>
      <c r="D32">
        <f>_xlfn.PERCENTRANK.INC('Clean data'!Q64:Q4929,'Director Analysis'!C32)</f>
        <v>0.97299999999999998</v>
      </c>
    </row>
    <row r="33" spans="1:4" x14ac:dyDescent="0.3">
      <c r="A33" s="3" t="s">
        <v>469</v>
      </c>
      <c r="B33" s="4">
        <v>8.2333333333333325</v>
      </c>
      <c r="C33">
        <v>8.2333333333333325</v>
      </c>
      <c r="D33">
        <f>_xlfn.PERCENTRANK.INC('Clean data'!Q65:Q4930,'Director Analysis'!C33)</f>
        <v>0.97299999999999998</v>
      </c>
    </row>
    <row r="34" spans="1:4" x14ac:dyDescent="0.3">
      <c r="A34" s="3" t="s">
        <v>7778</v>
      </c>
      <c r="B34" s="4">
        <v>8.2249999999999996</v>
      </c>
      <c r="C34">
        <v>8.2249999999999996</v>
      </c>
      <c r="D34">
        <f>_xlfn.PERCENTRANK.INC('Clean data'!Q66:Q4931,'Director Analysis'!C34)</f>
        <v>0.97299999999999998</v>
      </c>
    </row>
    <row r="35" spans="1:4" x14ac:dyDescent="0.3">
      <c r="A35" s="3" t="s">
        <v>1764</v>
      </c>
      <c r="B35" s="4">
        <v>8.1999999999999993</v>
      </c>
      <c r="C35">
        <v>8.1999999999999993</v>
      </c>
      <c r="D35">
        <f>_xlfn.PERCENTRANK.INC('Clean data'!Q67:Q4932,'Director Analysis'!C35)</f>
        <v>0.96499999999999997</v>
      </c>
    </row>
    <row r="36" spans="1:4" x14ac:dyDescent="0.3">
      <c r="A36" s="3" t="s">
        <v>19692</v>
      </c>
      <c r="B36" s="4">
        <v>8.1999999999999993</v>
      </c>
      <c r="C36">
        <v>8.1999999999999993</v>
      </c>
      <c r="D36">
        <f>_xlfn.PERCENTRANK.INC('Clean data'!Q68:Q4933,'Director Analysis'!C36)</f>
        <v>0.96499999999999997</v>
      </c>
    </row>
    <row r="37" spans="1:4" x14ac:dyDescent="0.3">
      <c r="A37" s="3" t="s">
        <v>21753</v>
      </c>
      <c r="B37" s="4">
        <v>8.1999999999999993</v>
      </c>
      <c r="C37">
        <v>8.1999999999999993</v>
      </c>
      <c r="D37">
        <f>_xlfn.PERCENTRANK.INC('Clean data'!Q69:Q4934,'Director Analysis'!C37)</f>
        <v>0.96499999999999997</v>
      </c>
    </row>
    <row r="38" spans="1:4" x14ac:dyDescent="0.3">
      <c r="A38" s="3" t="s">
        <v>22804</v>
      </c>
      <c r="B38" s="4">
        <v>8.1999999999999993</v>
      </c>
      <c r="C38">
        <v>8.1999999999999993</v>
      </c>
      <c r="D38">
        <f>_xlfn.PERCENTRANK.INC('Clean data'!Q70:Q4935,'Director Analysis'!C38)</f>
        <v>0.96499999999999997</v>
      </c>
    </row>
    <row r="39" spans="1:4" x14ac:dyDescent="0.3">
      <c r="A39" s="3" t="s">
        <v>22926</v>
      </c>
      <c r="B39" s="4">
        <v>8.1999999999999993</v>
      </c>
      <c r="C39">
        <v>8.1999999999999993</v>
      </c>
      <c r="D39">
        <f>_xlfn.PERCENTRANK.INC('Clean data'!Q71:Q4936,'Director Analysis'!C39)</f>
        <v>0.96499999999999997</v>
      </c>
    </row>
    <row r="40" spans="1:4" x14ac:dyDescent="0.3">
      <c r="A40" s="3" t="s">
        <v>16986</v>
      </c>
      <c r="B40" s="4">
        <v>8.1999999999999993</v>
      </c>
      <c r="C40">
        <v>8.1999999999999993</v>
      </c>
      <c r="D40">
        <f>_xlfn.PERCENTRANK.INC('Clean data'!Q72:Q4937,'Director Analysis'!C40)</f>
        <v>0.96499999999999997</v>
      </c>
    </row>
    <row r="41" spans="1:4" x14ac:dyDescent="0.3">
      <c r="A41" s="3" t="s">
        <v>21080</v>
      </c>
      <c r="B41" s="4">
        <v>8.1999999999999993</v>
      </c>
      <c r="C41">
        <v>8.1999999999999993</v>
      </c>
      <c r="D41">
        <f>_xlfn.PERCENTRANK.INC('Clean data'!Q73:Q4938,'Director Analysis'!C41)</f>
        <v>0.96499999999999997</v>
      </c>
    </row>
    <row r="42" spans="1:4" x14ac:dyDescent="0.3">
      <c r="A42" s="3" t="s">
        <v>668</v>
      </c>
      <c r="B42" s="4">
        <v>8.1999999999999993</v>
      </c>
      <c r="C42">
        <v>8.1999999999999993</v>
      </c>
      <c r="D42">
        <f>_xlfn.PERCENTRANK.INC('Clean data'!Q74:Q4939,'Director Analysis'!C42)</f>
        <v>0.96599999999999997</v>
      </c>
    </row>
    <row r="43" spans="1:4" x14ac:dyDescent="0.3">
      <c r="A43" s="3" t="s">
        <v>23644</v>
      </c>
      <c r="B43" s="4">
        <v>8.1999999999999993</v>
      </c>
      <c r="C43">
        <v>8.1999999999999993</v>
      </c>
      <c r="D43">
        <f>_xlfn.PERCENTRANK.INC('Clean data'!Q75:Q4940,'Director Analysis'!C43)</f>
        <v>0.96599999999999997</v>
      </c>
    </row>
    <row r="44" spans="1:4" x14ac:dyDescent="0.3">
      <c r="A44" s="3" t="s">
        <v>4955</v>
      </c>
      <c r="B44" s="4">
        <v>8.1333333333333329</v>
      </c>
      <c r="C44">
        <v>8.1333333333333329</v>
      </c>
      <c r="D44">
        <f>_xlfn.PERCENTRANK.INC('Clean data'!Q76:Q4941,'Director Analysis'!C44)</f>
        <v>0.96599999999999997</v>
      </c>
    </row>
    <row r="45" spans="1:4" x14ac:dyDescent="0.3">
      <c r="A45" s="3" t="s">
        <v>4430</v>
      </c>
      <c r="B45" s="4">
        <v>8.1</v>
      </c>
      <c r="C45">
        <v>8.1</v>
      </c>
      <c r="D45">
        <f>_xlfn.PERCENTRANK.INC('Clean data'!Q77:Q4942,'Director Analysis'!C45)</f>
        <v>0.95199999999999996</v>
      </c>
    </row>
    <row r="46" spans="1:4" x14ac:dyDescent="0.3">
      <c r="A46" s="3" t="s">
        <v>20069</v>
      </c>
      <c r="B46" s="4">
        <v>8.1</v>
      </c>
      <c r="C46">
        <v>8.1</v>
      </c>
      <c r="D46">
        <f>_xlfn.PERCENTRANK.INC('Clean data'!Q78:Q4943,'Director Analysis'!C46)</f>
        <v>0.95299999999999996</v>
      </c>
    </row>
    <row r="47" spans="1:4" x14ac:dyDescent="0.3">
      <c r="A47" s="3" t="s">
        <v>12110</v>
      </c>
      <c r="B47" s="4">
        <v>8.1</v>
      </c>
      <c r="C47">
        <v>8.1</v>
      </c>
      <c r="D47">
        <f>_xlfn.PERCENTRANK.INC('Clean data'!Q79:Q4944,'Director Analysis'!C47)</f>
        <v>0.95299999999999996</v>
      </c>
    </row>
    <row r="48" spans="1:4" x14ac:dyDescent="0.3">
      <c r="A48" s="3" t="s">
        <v>23516</v>
      </c>
      <c r="B48" s="4">
        <v>8.1</v>
      </c>
      <c r="C48">
        <v>8.1</v>
      </c>
      <c r="D48">
        <f>_xlfn.PERCENTRANK.INC('Clean data'!Q80:Q4945,'Director Analysis'!C48)</f>
        <v>0.95299999999999996</v>
      </c>
    </row>
    <row r="49" spans="1:4" x14ac:dyDescent="0.3">
      <c r="A49" s="3" t="s">
        <v>22392</v>
      </c>
      <c r="B49" s="4">
        <v>8.1</v>
      </c>
      <c r="C49">
        <v>8.1</v>
      </c>
      <c r="D49">
        <f>_xlfn.PERCENTRANK.INC('Clean data'!Q81:Q4946,'Director Analysis'!C49)</f>
        <v>0.95299999999999996</v>
      </c>
    </row>
    <row r="50" spans="1:4" x14ac:dyDescent="0.3">
      <c r="A50" s="3" t="s">
        <v>23074</v>
      </c>
      <c r="B50" s="4">
        <v>8.1</v>
      </c>
      <c r="C50">
        <v>8.1</v>
      </c>
      <c r="D50">
        <f>_xlfn.PERCENTRANK.INC('Clean data'!Q82:Q4947,'Director Analysis'!C50)</f>
        <v>0.95299999999999996</v>
      </c>
    </row>
    <row r="51" spans="1:4" x14ac:dyDescent="0.3">
      <c r="A51" s="3" t="s">
        <v>13996</v>
      </c>
      <c r="B51" s="4">
        <v>8.1</v>
      </c>
      <c r="C51">
        <v>8.1</v>
      </c>
      <c r="D51">
        <f>_xlfn.PERCENTRANK.INC('Clean data'!Q83:Q4948,'Director Analysis'!C51)</f>
        <v>0.95299999999999996</v>
      </c>
    </row>
    <row r="52" spans="1:4" x14ac:dyDescent="0.3">
      <c r="A52" s="3" t="s">
        <v>20621</v>
      </c>
      <c r="B52" s="4">
        <v>8.1</v>
      </c>
      <c r="C52">
        <v>8.1</v>
      </c>
      <c r="D52">
        <f>_xlfn.PERCENTRANK.INC('Clean data'!Q84:Q4949,'Director Analysis'!C52)</f>
        <v>0.95299999999999996</v>
      </c>
    </row>
    <row r="53" spans="1:4" x14ac:dyDescent="0.3">
      <c r="A53" s="3" t="s">
        <v>20325</v>
      </c>
      <c r="B53" s="4">
        <v>8.1</v>
      </c>
      <c r="C53">
        <v>8.1</v>
      </c>
      <c r="D53">
        <f>_xlfn.PERCENTRANK.INC('Clean data'!Q85:Q4950,'Director Analysis'!C53)</f>
        <v>0.95399999999999996</v>
      </c>
    </row>
    <row r="54" spans="1:4" x14ac:dyDescent="0.3">
      <c r="A54" s="3" t="s">
        <v>23469</v>
      </c>
      <c r="B54" s="4">
        <v>8.1</v>
      </c>
      <c r="C54">
        <v>8.1</v>
      </c>
      <c r="D54">
        <f>_xlfn.PERCENTRANK.INC('Clean data'!Q86:Q4951,'Director Analysis'!C54)</f>
        <v>0.95399999999999996</v>
      </c>
    </row>
    <row r="55" spans="1:4" x14ac:dyDescent="0.3">
      <c r="A55" s="3" t="s">
        <v>14462</v>
      </c>
      <c r="B55" s="4">
        <v>8.1</v>
      </c>
      <c r="C55">
        <v>8.1</v>
      </c>
      <c r="D55">
        <f>_xlfn.PERCENTRANK.INC('Clean data'!Q87:Q4952,'Director Analysis'!C55)</f>
        <v>0.95399999999999996</v>
      </c>
    </row>
    <row r="56" spans="1:4" x14ac:dyDescent="0.3">
      <c r="A56" s="3" t="s">
        <v>5634</v>
      </c>
      <c r="B56" s="4">
        <v>8.1</v>
      </c>
      <c r="C56">
        <v>8.1</v>
      </c>
      <c r="D56">
        <f>_xlfn.PERCENTRANK.INC('Clean data'!Q88:Q4953,'Director Analysis'!C56)</f>
        <v>0.95399999999999996</v>
      </c>
    </row>
    <row r="57" spans="1:4" x14ac:dyDescent="0.3">
      <c r="A57" s="3" t="s">
        <v>19168</v>
      </c>
      <c r="B57" s="4">
        <v>8.0599999999999987</v>
      </c>
      <c r="C57">
        <v>8.0599999999999987</v>
      </c>
      <c r="D57">
        <f>_xlfn.PERCENTRANK.INC('Clean data'!Q89:Q4954,'Director Analysis'!C57)</f>
        <v>0.95299999999999996</v>
      </c>
    </row>
    <row r="58" spans="1:4" x14ac:dyDescent="0.3">
      <c r="A58" s="3" t="s">
        <v>3727</v>
      </c>
      <c r="B58" s="4">
        <v>8.0500000000000007</v>
      </c>
      <c r="C58">
        <v>8.0500000000000007</v>
      </c>
      <c r="D58">
        <f>_xlfn.PERCENTRANK.INC('Clean data'!Q90:Q4955,'Director Analysis'!C58)</f>
        <v>0.95299999999999996</v>
      </c>
    </row>
    <row r="59" spans="1:4" x14ac:dyDescent="0.3">
      <c r="A59" s="3" t="s">
        <v>7744</v>
      </c>
      <c r="B59" s="4">
        <v>8.0333333333333332</v>
      </c>
      <c r="C59">
        <v>8.0333333333333332</v>
      </c>
      <c r="D59">
        <f>_xlfn.PERCENTRANK.INC('Clean data'!Q91:Q4956,'Director Analysis'!C59)</f>
        <v>0.95299999999999996</v>
      </c>
    </row>
    <row r="60" spans="1:4" x14ac:dyDescent="0.3">
      <c r="A60" s="3" t="s">
        <v>16410</v>
      </c>
      <c r="B60" s="4">
        <v>8</v>
      </c>
      <c r="C60">
        <v>8</v>
      </c>
      <c r="D60">
        <f>_xlfn.PERCENTRANK.INC('Clean data'!Q92:Q4957,'Director Analysis'!C60)</f>
        <v>0.93799999999999994</v>
      </c>
    </row>
    <row r="61" spans="1:4" x14ac:dyDescent="0.3">
      <c r="A61" s="3" t="s">
        <v>13857</v>
      </c>
      <c r="B61" s="4">
        <v>8</v>
      </c>
      <c r="C61">
        <v>8</v>
      </c>
      <c r="D61">
        <f>_xlfn.PERCENTRANK.INC('Clean data'!Q93:Q4958,'Director Analysis'!C61)</f>
        <v>0.93899999999999995</v>
      </c>
    </row>
    <row r="62" spans="1:4" x14ac:dyDescent="0.3">
      <c r="A62" s="3" t="s">
        <v>20184</v>
      </c>
      <c r="B62" s="4">
        <v>8</v>
      </c>
      <c r="C62">
        <v>8</v>
      </c>
      <c r="D62">
        <f>_xlfn.PERCENTRANK.INC('Clean data'!Q94:Q4959,'Director Analysis'!C62)</f>
        <v>0.93899999999999995</v>
      </c>
    </row>
    <row r="63" spans="1:4" x14ac:dyDescent="0.3">
      <c r="A63" s="3" t="s">
        <v>12400</v>
      </c>
      <c r="B63" s="4">
        <v>8</v>
      </c>
      <c r="C63">
        <v>8</v>
      </c>
      <c r="D63">
        <f>_xlfn.PERCENTRANK.INC('Clean data'!Q95:Q4960,'Director Analysis'!C63)</f>
        <v>0.93899999999999995</v>
      </c>
    </row>
    <row r="64" spans="1:4" x14ac:dyDescent="0.3">
      <c r="A64" s="3" t="s">
        <v>22439</v>
      </c>
      <c r="B64" s="4">
        <v>8</v>
      </c>
      <c r="C64">
        <v>8</v>
      </c>
      <c r="D64">
        <f>_xlfn.PERCENTRANK.INC('Clean data'!Q96:Q4961,'Director Analysis'!C64)</f>
        <v>0.93899999999999995</v>
      </c>
    </row>
    <row r="65" spans="1:4" x14ac:dyDescent="0.3">
      <c r="A65" s="3" t="s">
        <v>23315</v>
      </c>
      <c r="B65" s="4">
        <v>8</v>
      </c>
      <c r="C65">
        <v>8</v>
      </c>
      <c r="D65">
        <f>_xlfn.PERCENTRANK.INC('Clean data'!Q97:Q4962,'Director Analysis'!C65)</f>
        <v>0.93899999999999995</v>
      </c>
    </row>
    <row r="66" spans="1:4" x14ac:dyDescent="0.3">
      <c r="A66" s="3" t="s">
        <v>23017</v>
      </c>
      <c r="B66" s="4">
        <v>8</v>
      </c>
      <c r="C66">
        <v>8</v>
      </c>
      <c r="D66">
        <f>_xlfn.PERCENTRANK.INC('Clean data'!Q98:Q4963,'Director Analysis'!C66)</f>
        <v>0.93899999999999995</v>
      </c>
    </row>
    <row r="67" spans="1:4" x14ac:dyDescent="0.3">
      <c r="A67" s="3" t="s">
        <v>22172</v>
      </c>
      <c r="B67" s="4">
        <v>8</v>
      </c>
      <c r="C67">
        <v>8</v>
      </c>
      <c r="D67">
        <f>_xlfn.PERCENTRANK.INC('Clean data'!Q99:Q4964,'Director Analysis'!C67)</f>
        <v>0.93899999999999995</v>
      </c>
    </row>
    <row r="68" spans="1:4" x14ac:dyDescent="0.3">
      <c r="A68" s="3" t="s">
        <v>22932</v>
      </c>
      <c r="B68" s="4">
        <v>8</v>
      </c>
      <c r="C68">
        <v>8</v>
      </c>
      <c r="D68">
        <f>_xlfn.PERCENTRANK.INC('Clean data'!Q100:Q4965,'Director Analysis'!C68)</f>
        <v>0.93899999999999995</v>
      </c>
    </row>
    <row r="69" spans="1:4" x14ac:dyDescent="0.3">
      <c r="A69" s="3" t="s">
        <v>9065</v>
      </c>
      <c r="B69" s="4">
        <v>8</v>
      </c>
      <c r="C69">
        <v>8</v>
      </c>
      <c r="D69">
        <f>_xlfn.PERCENTRANK.INC('Clean data'!Q101:Q4966,'Director Analysis'!C69)</f>
        <v>0.93899999999999995</v>
      </c>
    </row>
    <row r="70" spans="1:4" x14ac:dyDescent="0.3">
      <c r="A70" s="3" t="s">
        <v>20295</v>
      </c>
      <c r="B70" s="4">
        <v>8</v>
      </c>
      <c r="C70">
        <v>8</v>
      </c>
      <c r="D70">
        <f>_xlfn.PERCENTRANK.INC('Clean data'!Q102:Q4967,'Director Analysis'!C70)</f>
        <v>0.93899999999999995</v>
      </c>
    </row>
    <row r="71" spans="1:4" x14ac:dyDescent="0.3">
      <c r="A71" s="3" t="s">
        <v>13232</v>
      </c>
      <c r="B71" s="4">
        <v>8</v>
      </c>
      <c r="C71">
        <v>8</v>
      </c>
      <c r="D71">
        <f>_xlfn.PERCENTRANK.INC('Clean data'!Q103:Q4968,'Director Analysis'!C71)</f>
        <v>0.93899999999999995</v>
      </c>
    </row>
    <row r="72" spans="1:4" x14ac:dyDescent="0.3">
      <c r="A72" s="3" t="s">
        <v>18467</v>
      </c>
      <c r="B72" s="4">
        <v>7.9750000000000005</v>
      </c>
      <c r="C72">
        <v>7.9750000000000005</v>
      </c>
      <c r="D72">
        <f>_xlfn.PERCENTRANK.INC('Clean data'!Q104:Q4969,'Director Analysis'!C72)</f>
        <v>0.93899999999999995</v>
      </c>
    </row>
    <row r="73" spans="1:4" x14ac:dyDescent="0.3">
      <c r="A73" s="3" t="s">
        <v>3259</v>
      </c>
      <c r="B73" s="4">
        <v>7.9749999999999996</v>
      </c>
      <c r="C73">
        <v>7.9749999999999996</v>
      </c>
      <c r="D73">
        <f>_xlfn.PERCENTRANK.INC('Clean data'!Q105:Q4970,'Director Analysis'!C73)</f>
        <v>0.93899999999999995</v>
      </c>
    </row>
    <row r="74" spans="1:4" x14ac:dyDescent="0.3">
      <c r="A74" s="3" t="s">
        <v>5743</v>
      </c>
      <c r="B74" s="4">
        <v>7.9666666666666659</v>
      </c>
      <c r="C74">
        <v>7.9666666666666659</v>
      </c>
      <c r="D74">
        <f>_xlfn.PERCENTRANK.INC('Clean data'!Q106:Q4971,'Director Analysis'!C74)</f>
        <v>0.93899999999999995</v>
      </c>
    </row>
    <row r="75" spans="1:4" x14ac:dyDescent="0.3">
      <c r="A75" s="3" t="s">
        <v>15538</v>
      </c>
      <c r="B75" s="4">
        <v>7.95</v>
      </c>
      <c r="C75">
        <v>7.95</v>
      </c>
      <c r="D75">
        <f>_xlfn.PERCENTRANK.INC('Clean data'!Q107:Q4972,'Director Analysis'!C75)</f>
        <v>0.93899999999999995</v>
      </c>
    </row>
    <row r="76" spans="1:4" x14ac:dyDescent="0.3">
      <c r="A76" s="3" t="s">
        <v>9551</v>
      </c>
      <c r="B76" s="4">
        <v>7.9499999999999993</v>
      </c>
      <c r="C76">
        <v>7.9499999999999993</v>
      </c>
      <c r="D76">
        <f>_xlfn.PERCENTRANK.INC('Clean data'!Q108:Q4973,'Director Analysis'!C76)</f>
        <v>0.93899999999999995</v>
      </c>
    </row>
    <row r="77" spans="1:4" x14ac:dyDescent="0.3">
      <c r="A77" s="3" t="s">
        <v>29</v>
      </c>
      <c r="B77" s="4">
        <v>7.9142857142857155</v>
      </c>
      <c r="C77">
        <v>7.9142857142857155</v>
      </c>
      <c r="D77">
        <f>_xlfn.PERCENTRANK.INC('Clean data'!Q109:Q4974,'Director Analysis'!C77)</f>
        <v>0.93899999999999995</v>
      </c>
    </row>
    <row r="78" spans="1:4" x14ac:dyDescent="0.3">
      <c r="A78" s="3" t="s">
        <v>432</v>
      </c>
      <c r="B78" s="4">
        <v>7.9</v>
      </c>
      <c r="C78">
        <v>7.9</v>
      </c>
      <c r="D78">
        <f>_xlfn.PERCENTRANK.INC('Clean data'!Q110:Q4975,'Director Analysis'!C78)</f>
        <v>0.92600000000000005</v>
      </c>
    </row>
    <row r="79" spans="1:4" x14ac:dyDescent="0.3">
      <c r="A79" s="3" t="s">
        <v>14017</v>
      </c>
      <c r="B79" s="4">
        <v>7.9</v>
      </c>
      <c r="C79">
        <v>7.9</v>
      </c>
      <c r="D79">
        <f>_xlfn.PERCENTRANK.INC('Clean data'!Q111:Q4976,'Director Analysis'!C79)</f>
        <v>0.92600000000000005</v>
      </c>
    </row>
    <row r="80" spans="1:4" x14ac:dyDescent="0.3">
      <c r="A80" s="3" t="s">
        <v>21625</v>
      </c>
      <c r="B80" s="4">
        <v>7.9</v>
      </c>
      <c r="C80">
        <v>7.9</v>
      </c>
      <c r="D80">
        <f>_xlfn.PERCENTRANK.INC('Clean data'!Q112:Q4977,'Director Analysis'!C80)</f>
        <v>0.92600000000000005</v>
      </c>
    </row>
    <row r="81" spans="1:4" x14ac:dyDescent="0.3">
      <c r="A81" s="3" t="s">
        <v>18325</v>
      </c>
      <c r="B81" s="4">
        <v>7.9</v>
      </c>
      <c r="C81">
        <v>7.9</v>
      </c>
      <c r="D81">
        <f>_xlfn.PERCENTRANK.INC('Clean data'!Q113:Q4978,'Director Analysis'!C81)</f>
        <v>0.92600000000000005</v>
      </c>
    </row>
    <row r="82" spans="1:4" x14ac:dyDescent="0.3">
      <c r="A82" s="3" t="s">
        <v>15981</v>
      </c>
      <c r="B82" s="4">
        <v>7.9</v>
      </c>
      <c r="C82">
        <v>7.9</v>
      </c>
      <c r="D82">
        <f>_xlfn.PERCENTRANK.INC('Clean data'!Q114:Q4979,'Director Analysis'!C82)</f>
        <v>0.92600000000000005</v>
      </c>
    </row>
    <row r="83" spans="1:4" x14ac:dyDescent="0.3">
      <c r="A83" s="3" t="s">
        <v>2888</v>
      </c>
      <c r="B83" s="4">
        <v>7.9</v>
      </c>
      <c r="C83">
        <v>7.9</v>
      </c>
      <c r="D83">
        <f>_xlfn.PERCENTRANK.INC('Clean data'!Q115:Q4980,'Director Analysis'!C83)</f>
        <v>0.92700000000000005</v>
      </c>
    </row>
    <row r="84" spans="1:4" x14ac:dyDescent="0.3">
      <c r="A84" s="3" t="s">
        <v>12147</v>
      </c>
      <c r="B84" s="4">
        <v>7.9</v>
      </c>
      <c r="C84">
        <v>7.9</v>
      </c>
      <c r="D84">
        <f>_xlfn.PERCENTRANK.INC('Clean data'!Q116:Q4981,'Director Analysis'!C84)</f>
        <v>0.92700000000000005</v>
      </c>
    </row>
    <row r="85" spans="1:4" x14ac:dyDescent="0.3">
      <c r="A85" s="3" t="s">
        <v>20938</v>
      </c>
      <c r="B85" s="4">
        <v>7.9</v>
      </c>
      <c r="C85">
        <v>7.9</v>
      </c>
      <c r="D85">
        <f>_xlfn.PERCENTRANK.INC('Clean data'!Q117:Q4982,'Director Analysis'!C85)</f>
        <v>0.92700000000000005</v>
      </c>
    </row>
    <row r="86" spans="1:4" x14ac:dyDescent="0.3">
      <c r="A86" s="3" t="s">
        <v>17419</v>
      </c>
      <c r="B86" s="4">
        <v>7.9</v>
      </c>
      <c r="C86">
        <v>7.9</v>
      </c>
      <c r="D86">
        <f>_xlfn.PERCENTRANK.INC('Clean data'!Q118:Q4983,'Director Analysis'!C86)</f>
        <v>0.92700000000000005</v>
      </c>
    </row>
    <row r="87" spans="1:4" x14ac:dyDescent="0.3">
      <c r="A87" s="3" t="s">
        <v>23887</v>
      </c>
      <c r="B87" s="4">
        <v>7.9</v>
      </c>
      <c r="C87">
        <v>7.9</v>
      </c>
      <c r="D87">
        <f>_xlfn.PERCENTRANK.INC('Clean data'!Q119:Q4984,'Director Analysis'!C87)</f>
        <v>0.92700000000000005</v>
      </c>
    </row>
    <row r="88" spans="1:4" x14ac:dyDescent="0.3">
      <c r="A88" s="3" t="s">
        <v>611</v>
      </c>
      <c r="B88" s="4">
        <v>7.9</v>
      </c>
      <c r="C88">
        <v>7.9</v>
      </c>
      <c r="D88">
        <f>_xlfn.PERCENTRANK.INC('Clean data'!Q120:Q4985,'Director Analysis'!C88)</f>
        <v>0.92700000000000005</v>
      </c>
    </row>
    <row r="89" spans="1:4" x14ac:dyDescent="0.3">
      <c r="A89" s="3" t="s">
        <v>22049</v>
      </c>
      <c r="B89" s="4">
        <v>7.9</v>
      </c>
      <c r="C89">
        <v>7.9</v>
      </c>
      <c r="D89">
        <f>_xlfn.PERCENTRANK.INC('Clean data'!Q121:Q4986,'Director Analysis'!C89)</f>
        <v>0.92700000000000005</v>
      </c>
    </row>
    <row r="90" spans="1:4" x14ac:dyDescent="0.3">
      <c r="A90" s="3" t="s">
        <v>15960</v>
      </c>
      <c r="B90" s="4">
        <v>7.9</v>
      </c>
      <c r="C90">
        <v>7.9</v>
      </c>
      <c r="D90">
        <f>_xlfn.PERCENTRANK.INC('Clean data'!Q122:Q4987,'Director Analysis'!C90)</f>
        <v>0.92700000000000005</v>
      </c>
    </row>
    <row r="91" spans="1:4" x14ac:dyDescent="0.3">
      <c r="A91" s="3" t="s">
        <v>21333</v>
      </c>
      <c r="B91" s="4">
        <v>7.9</v>
      </c>
      <c r="C91">
        <v>7.9</v>
      </c>
      <c r="D91">
        <f>_xlfn.PERCENTRANK.INC('Clean data'!Q123:Q4988,'Director Analysis'!C91)</f>
        <v>0.92700000000000005</v>
      </c>
    </row>
    <row r="92" spans="1:4" x14ac:dyDescent="0.3">
      <c r="A92" s="3" t="s">
        <v>171</v>
      </c>
      <c r="B92" s="4">
        <v>7.8888888888888893</v>
      </c>
      <c r="C92">
        <v>7.8888888888888893</v>
      </c>
      <c r="D92">
        <f>_xlfn.PERCENTRANK.INC('Clean data'!Q124:Q4989,'Director Analysis'!C92)</f>
        <v>0.92600000000000005</v>
      </c>
    </row>
    <row r="93" spans="1:4" x14ac:dyDescent="0.3">
      <c r="A93" s="3" t="s">
        <v>96</v>
      </c>
      <c r="B93" s="4">
        <v>7.8666666666666671</v>
      </c>
      <c r="C93">
        <v>7.8666666666666671</v>
      </c>
      <c r="D93">
        <f>_xlfn.PERCENTRANK.INC('Clean data'!Q125:Q4990,'Director Analysis'!C93)</f>
        <v>0.92600000000000005</v>
      </c>
    </row>
    <row r="94" spans="1:4" x14ac:dyDescent="0.3">
      <c r="A94" s="3" t="s">
        <v>20226</v>
      </c>
      <c r="B94" s="4">
        <v>7.8666666666666671</v>
      </c>
      <c r="C94">
        <v>7.8666666666666671</v>
      </c>
      <c r="D94">
        <f>_xlfn.PERCENTRANK.INC('Clean data'!Q126:Q4991,'Director Analysis'!C94)</f>
        <v>0.92600000000000005</v>
      </c>
    </row>
    <row r="95" spans="1:4" x14ac:dyDescent="0.3">
      <c r="A95" s="3" t="s">
        <v>19022</v>
      </c>
      <c r="B95" s="4">
        <v>7.8666666666666671</v>
      </c>
      <c r="C95">
        <v>7.8666666666666671</v>
      </c>
      <c r="D95">
        <f>_xlfn.PERCENTRANK.INC('Clean data'!Q127:Q4992,'Director Analysis'!C95)</f>
        <v>0.92600000000000005</v>
      </c>
    </row>
    <row r="96" spans="1:4" x14ac:dyDescent="0.3">
      <c r="A96" s="3" t="s">
        <v>12702</v>
      </c>
      <c r="B96" s="4">
        <v>7.85</v>
      </c>
      <c r="C96">
        <v>7.85</v>
      </c>
      <c r="D96">
        <f>_xlfn.PERCENTRANK.INC('Clean data'!Q128:Q4993,'Director Analysis'!C96)</f>
        <v>0.92600000000000005</v>
      </c>
    </row>
    <row r="97" spans="1:4" x14ac:dyDescent="0.3">
      <c r="A97" s="3" t="s">
        <v>19765</v>
      </c>
      <c r="B97" s="4">
        <v>7.8000000000000007</v>
      </c>
      <c r="C97">
        <v>7.8000000000000007</v>
      </c>
      <c r="D97">
        <f>_xlfn.PERCENTRANK.INC('Clean data'!Q129:Q4994,'Director Analysis'!C97)</f>
        <v>0.92600000000000005</v>
      </c>
    </row>
    <row r="98" spans="1:4" x14ac:dyDescent="0.3">
      <c r="A98" s="3" t="s">
        <v>18897</v>
      </c>
      <c r="B98" s="4">
        <v>7.8000000000000007</v>
      </c>
      <c r="C98">
        <v>7.8000000000000007</v>
      </c>
      <c r="D98">
        <f>_xlfn.PERCENTRANK.INC('Clean data'!Q130:Q4995,'Director Analysis'!C98)</f>
        <v>0.92600000000000005</v>
      </c>
    </row>
    <row r="99" spans="1:4" x14ac:dyDescent="0.3">
      <c r="A99" s="3" t="s">
        <v>1217</v>
      </c>
      <c r="B99" s="4">
        <v>7.8000000000000007</v>
      </c>
      <c r="C99">
        <v>7.8000000000000007</v>
      </c>
      <c r="D99">
        <f>_xlfn.PERCENTRANK.INC('Clean data'!Q131:Q4996,'Director Analysis'!C99)</f>
        <v>0.92600000000000005</v>
      </c>
    </row>
    <row r="100" spans="1:4" x14ac:dyDescent="0.3">
      <c r="A100" s="3" t="s">
        <v>20195</v>
      </c>
      <c r="B100" s="4">
        <v>7.8</v>
      </c>
      <c r="C100">
        <v>7.8</v>
      </c>
      <c r="D100">
        <f>_xlfn.PERCENTRANK.INC('Clean data'!Q132:Q4997,'Director Analysis'!C100)</f>
        <v>0.90600000000000003</v>
      </c>
    </row>
    <row r="101" spans="1:4" x14ac:dyDescent="0.3">
      <c r="A101" s="3" t="s">
        <v>18181</v>
      </c>
      <c r="B101" s="4">
        <v>7.8</v>
      </c>
      <c r="C101">
        <v>7.8</v>
      </c>
      <c r="D101">
        <f>_xlfn.PERCENTRANK.INC('Clean data'!Q133:Q4998,'Director Analysis'!C101)</f>
        <v>0.90600000000000003</v>
      </c>
    </row>
    <row r="102" spans="1:4" x14ac:dyDescent="0.3">
      <c r="A102" s="3" t="s">
        <v>16994</v>
      </c>
      <c r="B102" s="4">
        <v>7.8</v>
      </c>
      <c r="C102">
        <v>7.8</v>
      </c>
      <c r="D102">
        <f>_xlfn.PERCENTRANK.INC('Clean data'!Q134:Q4999,'Director Analysis'!C102)</f>
        <v>0.90600000000000003</v>
      </c>
    </row>
    <row r="103" spans="1:4" x14ac:dyDescent="0.3">
      <c r="A103" s="3" t="s">
        <v>20800</v>
      </c>
      <c r="B103" s="4">
        <v>7.8</v>
      </c>
      <c r="C103">
        <v>7.8</v>
      </c>
      <c r="D103">
        <f>_xlfn.PERCENTRANK.INC('Clean data'!Q135:Q5000,'Director Analysis'!C103)</f>
        <v>0.90600000000000003</v>
      </c>
    </row>
    <row r="104" spans="1:4" x14ac:dyDescent="0.3">
      <c r="A104" s="3" t="s">
        <v>619</v>
      </c>
      <c r="B104" s="4">
        <v>7.8</v>
      </c>
      <c r="C104">
        <v>7.8</v>
      </c>
      <c r="D104">
        <f>_xlfn.PERCENTRANK.INC('Clean data'!Q136:Q5001,'Director Analysis'!C104)</f>
        <v>0.90600000000000003</v>
      </c>
    </row>
    <row r="105" spans="1:4" x14ac:dyDescent="0.3">
      <c r="A105" s="3" t="s">
        <v>20469</v>
      </c>
      <c r="B105" s="4">
        <v>7.8</v>
      </c>
      <c r="C105">
        <v>7.8</v>
      </c>
      <c r="D105">
        <f>_xlfn.PERCENTRANK.INC('Clean data'!Q137:Q5002,'Director Analysis'!C105)</f>
        <v>0.90600000000000003</v>
      </c>
    </row>
    <row r="106" spans="1:4" x14ac:dyDescent="0.3">
      <c r="A106" s="3" t="s">
        <v>23299</v>
      </c>
      <c r="B106" s="4">
        <v>7.8</v>
      </c>
      <c r="C106">
        <v>7.8</v>
      </c>
      <c r="D106">
        <f>_xlfn.PERCENTRANK.INC('Clean data'!Q138:Q5003,'Director Analysis'!C106)</f>
        <v>0.90600000000000003</v>
      </c>
    </row>
    <row r="107" spans="1:4" x14ac:dyDescent="0.3">
      <c r="A107" s="3" t="s">
        <v>18285</v>
      </c>
      <c r="B107" s="4">
        <v>7.8</v>
      </c>
      <c r="C107">
        <v>7.8</v>
      </c>
      <c r="D107">
        <f>_xlfn.PERCENTRANK.INC('Clean data'!Q139:Q5004,'Director Analysis'!C107)</f>
        <v>0.90600000000000003</v>
      </c>
    </row>
    <row r="108" spans="1:4" x14ac:dyDescent="0.3">
      <c r="A108" s="3" t="s">
        <v>19376</v>
      </c>
      <c r="B108" s="4">
        <v>7.8</v>
      </c>
      <c r="C108">
        <v>7.8</v>
      </c>
      <c r="D108">
        <f>_xlfn.PERCENTRANK.INC('Clean data'!Q140:Q5005,'Director Analysis'!C108)</f>
        <v>0.90600000000000003</v>
      </c>
    </row>
    <row r="109" spans="1:4" x14ac:dyDescent="0.3">
      <c r="A109" s="3" t="s">
        <v>87</v>
      </c>
      <c r="B109" s="4">
        <v>7.8</v>
      </c>
      <c r="C109">
        <v>7.8</v>
      </c>
      <c r="D109">
        <f>_xlfn.PERCENTRANK.INC('Clean data'!Q141:Q5006,'Director Analysis'!C109)</f>
        <v>0.90600000000000003</v>
      </c>
    </row>
    <row r="110" spans="1:4" x14ac:dyDescent="0.3">
      <c r="A110" s="3" t="s">
        <v>14139</v>
      </c>
      <c r="B110" s="4">
        <v>7.8</v>
      </c>
      <c r="C110">
        <v>7.8</v>
      </c>
      <c r="D110">
        <f>_xlfn.PERCENTRANK.INC('Clean data'!Q142:Q5007,'Director Analysis'!C110)</f>
        <v>0.90600000000000003</v>
      </c>
    </row>
    <row r="111" spans="1:4" x14ac:dyDescent="0.3">
      <c r="A111" s="3" t="s">
        <v>22378</v>
      </c>
      <c r="B111" s="4">
        <v>7.8</v>
      </c>
      <c r="C111">
        <v>7.8</v>
      </c>
      <c r="D111">
        <f>_xlfn.PERCENTRANK.INC('Clean data'!Q143:Q5008,'Director Analysis'!C111)</f>
        <v>0.90600000000000003</v>
      </c>
    </row>
    <row r="112" spans="1:4" x14ac:dyDescent="0.3">
      <c r="A112" s="3" t="s">
        <v>16037</v>
      </c>
      <c r="B112" s="4">
        <v>7.8</v>
      </c>
      <c r="C112">
        <v>7.8</v>
      </c>
      <c r="D112">
        <f>_xlfn.PERCENTRANK.INC('Clean data'!Q144:Q5009,'Director Analysis'!C112)</f>
        <v>0.90600000000000003</v>
      </c>
    </row>
    <row r="113" spans="1:4" x14ac:dyDescent="0.3">
      <c r="A113" s="3" t="s">
        <v>14818</v>
      </c>
      <c r="B113" s="4">
        <v>7.8</v>
      </c>
      <c r="C113">
        <v>7.8</v>
      </c>
      <c r="D113">
        <f>_xlfn.PERCENTRANK.INC('Clean data'!Q145:Q5010,'Director Analysis'!C113)</f>
        <v>0.90600000000000003</v>
      </c>
    </row>
    <row r="114" spans="1:4" x14ac:dyDescent="0.3">
      <c r="A114" s="3" t="s">
        <v>11686</v>
      </c>
      <c r="B114" s="4">
        <v>7.8</v>
      </c>
      <c r="C114">
        <v>7.8</v>
      </c>
      <c r="D114">
        <f>_xlfn.PERCENTRANK.INC('Clean data'!Q146:Q5011,'Director Analysis'!C114)</f>
        <v>0.90600000000000003</v>
      </c>
    </row>
    <row r="115" spans="1:4" x14ac:dyDescent="0.3">
      <c r="A115" s="3" t="s">
        <v>13950</v>
      </c>
      <c r="B115" s="4">
        <v>7.8</v>
      </c>
      <c r="C115">
        <v>7.8</v>
      </c>
      <c r="D115">
        <f>_xlfn.PERCENTRANK.INC('Clean data'!Q147:Q5012,'Director Analysis'!C115)</f>
        <v>0.90600000000000003</v>
      </c>
    </row>
    <row r="116" spans="1:4" x14ac:dyDescent="0.3">
      <c r="A116" s="3" t="s">
        <v>18867</v>
      </c>
      <c r="B116" s="4">
        <v>7.8</v>
      </c>
      <c r="C116">
        <v>7.8</v>
      </c>
      <c r="D116">
        <f>_xlfn.PERCENTRANK.INC('Clean data'!Q148:Q5013,'Director Analysis'!C116)</f>
        <v>0.90600000000000003</v>
      </c>
    </row>
    <row r="117" spans="1:4" x14ac:dyDescent="0.3">
      <c r="A117" s="3" t="s">
        <v>18743</v>
      </c>
      <c r="B117" s="4">
        <v>7.8</v>
      </c>
      <c r="C117">
        <v>7.8</v>
      </c>
      <c r="D117">
        <f>_xlfn.PERCENTRANK.INC('Clean data'!Q149:Q5014,'Director Analysis'!C117)</f>
        <v>0.90600000000000003</v>
      </c>
    </row>
    <row r="118" spans="1:4" x14ac:dyDescent="0.3">
      <c r="A118" s="3" t="s">
        <v>19312</v>
      </c>
      <c r="B118" s="4">
        <v>7.8</v>
      </c>
      <c r="C118">
        <v>7.8</v>
      </c>
      <c r="D118">
        <f>_xlfn.PERCENTRANK.INC('Clean data'!Q150:Q5015,'Director Analysis'!C118)</f>
        <v>0.90600000000000003</v>
      </c>
    </row>
    <row r="119" spans="1:4" x14ac:dyDescent="0.3">
      <c r="A119" s="3" t="s">
        <v>22966</v>
      </c>
      <c r="B119" s="4">
        <v>7.8</v>
      </c>
      <c r="C119">
        <v>7.8</v>
      </c>
      <c r="D119">
        <f>_xlfn.PERCENTRANK.INC('Clean data'!Q151:Q5016,'Director Analysis'!C119)</f>
        <v>0.90600000000000003</v>
      </c>
    </row>
    <row r="120" spans="1:4" x14ac:dyDescent="0.3">
      <c r="A120" s="3" t="s">
        <v>10011</v>
      </c>
      <c r="B120" s="4">
        <v>7.8</v>
      </c>
      <c r="C120">
        <v>7.8</v>
      </c>
      <c r="D120">
        <f>_xlfn.PERCENTRANK.INC('Clean data'!Q152:Q5017,'Director Analysis'!C120)</f>
        <v>0.90600000000000003</v>
      </c>
    </row>
    <row r="121" spans="1:4" x14ac:dyDescent="0.3">
      <c r="A121" s="3" t="s">
        <v>5603</v>
      </c>
      <c r="B121" s="4">
        <v>7.8</v>
      </c>
      <c r="C121">
        <v>7.8</v>
      </c>
      <c r="D121">
        <f>_xlfn.PERCENTRANK.INC('Clean data'!Q153:Q5018,'Director Analysis'!C121)</f>
        <v>0.90600000000000003</v>
      </c>
    </row>
    <row r="122" spans="1:4" x14ac:dyDescent="0.3">
      <c r="A122" s="3" t="s">
        <v>10492</v>
      </c>
      <c r="B122" s="4">
        <v>7.8</v>
      </c>
      <c r="C122">
        <v>7.8</v>
      </c>
      <c r="D122">
        <f>_xlfn.PERCENTRANK.INC('Clean data'!Q154:Q5019,'Director Analysis'!C122)</f>
        <v>0.90600000000000003</v>
      </c>
    </row>
    <row r="123" spans="1:4" x14ac:dyDescent="0.3">
      <c r="A123" s="3" t="s">
        <v>24124</v>
      </c>
      <c r="B123" s="4">
        <v>7.8</v>
      </c>
      <c r="C123">
        <v>7.8</v>
      </c>
      <c r="D123">
        <f>_xlfn.PERCENTRANK.INC('Clean data'!Q155:Q5020,'Director Analysis'!C123)</f>
        <v>0.90600000000000003</v>
      </c>
    </row>
    <row r="124" spans="1:4" x14ac:dyDescent="0.3">
      <c r="A124" s="3" t="s">
        <v>1133</v>
      </c>
      <c r="B124" s="4">
        <v>7.7833333333333341</v>
      </c>
      <c r="C124">
        <v>7.7833333333333341</v>
      </c>
      <c r="D124">
        <f>_xlfn.PERCENTRANK.INC('Clean data'!Q156:Q5021,'Director Analysis'!C124)</f>
        <v>0.90600000000000003</v>
      </c>
    </row>
    <row r="125" spans="1:4" x14ac:dyDescent="0.3">
      <c r="A125" s="3" t="s">
        <v>639</v>
      </c>
      <c r="B125" s="4">
        <v>7.7666666666666666</v>
      </c>
      <c r="C125">
        <v>7.7666666666666666</v>
      </c>
      <c r="D125">
        <f>_xlfn.PERCENTRANK.INC('Clean data'!Q157:Q5022,'Director Analysis'!C125)</f>
        <v>0.90600000000000003</v>
      </c>
    </row>
    <row r="126" spans="1:4" x14ac:dyDescent="0.3">
      <c r="A126" s="3" t="s">
        <v>18791</v>
      </c>
      <c r="B126" s="4">
        <v>7.7666666666666657</v>
      </c>
      <c r="C126">
        <v>7.7666666666666657</v>
      </c>
      <c r="D126">
        <f>_xlfn.PERCENTRANK.INC('Clean data'!Q158:Q5023,'Director Analysis'!C126)</f>
        <v>0.90600000000000003</v>
      </c>
    </row>
    <row r="127" spans="1:4" x14ac:dyDescent="0.3">
      <c r="A127" s="3" t="s">
        <v>3239</v>
      </c>
      <c r="B127" s="4">
        <v>7.7666666666666657</v>
      </c>
      <c r="C127">
        <v>7.7666666666666657</v>
      </c>
      <c r="D127">
        <f>_xlfn.PERCENTRANK.INC('Clean data'!Q159:Q5024,'Director Analysis'!C127)</f>
        <v>0.90600000000000003</v>
      </c>
    </row>
    <row r="128" spans="1:4" x14ac:dyDescent="0.3">
      <c r="A128" s="3" t="s">
        <v>17251</v>
      </c>
      <c r="B128" s="4">
        <v>7.7600000000000007</v>
      </c>
      <c r="C128">
        <v>7.7600000000000007</v>
      </c>
      <c r="D128">
        <f>_xlfn.PERCENTRANK.INC('Clean data'!Q160:Q5025,'Director Analysis'!C128)</f>
        <v>0.90500000000000003</v>
      </c>
    </row>
    <row r="129" spans="1:4" x14ac:dyDescent="0.3">
      <c r="A129" s="3" t="s">
        <v>12807</v>
      </c>
      <c r="B129" s="4">
        <v>7.75</v>
      </c>
      <c r="C129">
        <v>7.75</v>
      </c>
      <c r="D129">
        <f>_xlfn.PERCENTRANK.INC('Clean data'!Q161:Q5026,'Director Analysis'!C129)</f>
        <v>0.90500000000000003</v>
      </c>
    </row>
    <row r="130" spans="1:4" x14ac:dyDescent="0.3">
      <c r="A130" s="3" t="s">
        <v>685</v>
      </c>
      <c r="B130" s="4">
        <v>7.75</v>
      </c>
      <c r="C130">
        <v>7.75</v>
      </c>
      <c r="D130">
        <f>_xlfn.PERCENTRANK.INC('Clean data'!Q162:Q5027,'Director Analysis'!C130)</f>
        <v>0.90500000000000003</v>
      </c>
    </row>
    <row r="131" spans="1:4" x14ac:dyDescent="0.3">
      <c r="A131" s="3" t="s">
        <v>3664</v>
      </c>
      <c r="B131" s="4">
        <v>7.7333333333333334</v>
      </c>
      <c r="C131">
        <v>7.7333333333333334</v>
      </c>
      <c r="D131">
        <f>_xlfn.PERCENTRANK.INC('Clean data'!Q163:Q5028,'Director Analysis'!C131)</f>
        <v>0.90500000000000003</v>
      </c>
    </row>
    <row r="132" spans="1:4" x14ac:dyDescent="0.3">
      <c r="A132" s="3" t="s">
        <v>71</v>
      </c>
      <c r="B132" s="4">
        <v>7.7333333333333334</v>
      </c>
      <c r="C132">
        <v>7.7333333333333334</v>
      </c>
      <c r="D132">
        <f>_xlfn.PERCENTRANK.INC('Clean data'!Q164:Q5029,'Director Analysis'!C132)</f>
        <v>0.90500000000000003</v>
      </c>
    </row>
    <row r="133" spans="1:4" x14ac:dyDescent="0.3">
      <c r="A133" s="3" t="s">
        <v>1096</v>
      </c>
      <c r="B133" s="4">
        <v>7.7249999999999996</v>
      </c>
      <c r="C133">
        <v>7.7249999999999996</v>
      </c>
      <c r="D133">
        <f>_xlfn.PERCENTRANK.INC('Clean data'!Q165:Q5030,'Director Analysis'!C133)</f>
        <v>0.90500000000000003</v>
      </c>
    </row>
    <row r="134" spans="1:4" x14ac:dyDescent="0.3">
      <c r="A134" s="3" t="s">
        <v>21099</v>
      </c>
      <c r="B134" s="4">
        <v>7.7</v>
      </c>
      <c r="C134">
        <v>7.7</v>
      </c>
      <c r="D134">
        <f>_xlfn.PERCENTRANK.INC('Clean data'!Q166:Q5031,'Director Analysis'!C134)</f>
        <v>0.88300000000000001</v>
      </c>
    </row>
    <row r="135" spans="1:4" x14ac:dyDescent="0.3">
      <c r="A135" s="3" t="s">
        <v>16185</v>
      </c>
      <c r="B135" s="4">
        <v>7.7</v>
      </c>
      <c r="C135">
        <v>7.7</v>
      </c>
      <c r="D135">
        <f>_xlfn.PERCENTRANK.INC('Clean data'!Q167:Q5032,'Director Analysis'!C135)</f>
        <v>0.88300000000000001</v>
      </c>
    </row>
    <row r="136" spans="1:4" x14ac:dyDescent="0.3">
      <c r="A136" s="3" t="s">
        <v>16945</v>
      </c>
      <c r="B136" s="4">
        <v>7.7</v>
      </c>
      <c r="C136">
        <v>7.7</v>
      </c>
      <c r="D136">
        <f>_xlfn.PERCENTRANK.INC('Clean data'!Q168:Q5033,'Director Analysis'!C136)</f>
        <v>0.88300000000000001</v>
      </c>
    </row>
    <row r="137" spans="1:4" x14ac:dyDescent="0.3">
      <c r="A137" s="3" t="s">
        <v>5630</v>
      </c>
      <c r="B137" s="4">
        <v>7.7</v>
      </c>
      <c r="C137">
        <v>7.7</v>
      </c>
      <c r="D137">
        <f>_xlfn.PERCENTRANK.INC('Clean data'!Q169:Q5034,'Director Analysis'!C137)</f>
        <v>0.88300000000000001</v>
      </c>
    </row>
    <row r="138" spans="1:4" x14ac:dyDescent="0.3">
      <c r="A138" s="3" t="s">
        <v>23484</v>
      </c>
      <c r="B138" s="4">
        <v>7.7</v>
      </c>
      <c r="C138">
        <v>7.7</v>
      </c>
      <c r="D138">
        <f>_xlfn.PERCENTRANK.INC('Clean data'!Q170:Q5035,'Director Analysis'!C138)</f>
        <v>0.88300000000000001</v>
      </c>
    </row>
    <row r="139" spans="1:4" x14ac:dyDescent="0.3">
      <c r="A139" s="3" t="s">
        <v>24137</v>
      </c>
      <c r="B139" s="4">
        <v>7.7</v>
      </c>
      <c r="C139">
        <v>7.7</v>
      </c>
      <c r="D139">
        <f>_xlfn.PERCENTRANK.INC('Clean data'!Q171:Q5036,'Director Analysis'!C139)</f>
        <v>0.88300000000000001</v>
      </c>
    </row>
    <row r="140" spans="1:4" x14ac:dyDescent="0.3">
      <c r="A140" s="3" t="s">
        <v>14631</v>
      </c>
      <c r="B140" s="4">
        <v>7.7</v>
      </c>
      <c r="C140">
        <v>7.7</v>
      </c>
      <c r="D140">
        <f>_xlfn.PERCENTRANK.INC('Clean data'!Q172:Q5037,'Director Analysis'!C140)</f>
        <v>0.88300000000000001</v>
      </c>
    </row>
    <row r="141" spans="1:4" x14ac:dyDescent="0.3">
      <c r="A141" s="3" t="s">
        <v>20521</v>
      </c>
      <c r="B141" s="4">
        <v>7.7</v>
      </c>
      <c r="C141">
        <v>7.7</v>
      </c>
      <c r="D141">
        <f>_xlfn.PERCENTRANK.INC('Clean data'!Q173:Q5038,'Director Analysis'!C141)</f>
        <v>0.88300000000000001</v>
      </c>
    </row>
    <row r="142" spans="1:4" x14ac:dyDescent="0.3">
      <c r="A142" s="3" t="s">
        <v>14327</v>
      </c>
      <c r="B142" s="4">
        <v>7.7</v>
      </c>
      <c r="C142">
        <v>7.7</v>
      </c>
      <c r="D142">
        <f>_xlfn.PERCENTRANK.INC('Clean data'!Q174:Q5039,'Director Analysis'!C142)</f>
        <v>0.88300000000000001</v>
      </c>
    </row>
    <row r="143" spans="1:4" x14ac:dyDescent="0.3">
      <c r="A143" s="3" t="s">
        <v>23736</v>
      </c>
      <c r="B143" s="4">
        <v>7.7</v>
      </c>
      <c r="C143">
        <v>7.7</v>
      </c>
      <c r="D143">
        <f>_xlfn.PERCENTRANK.INC('Clean data'!Q175:Q5040,'Director Analysis'!C143)</f>
        <v>0.88300000000000001</v>
      </c>
    </row>
    <row r="144" spans="1:4" x14ac:dyDescent="0.3">
      <c r="A144" s="3" t="s">
        <v>18660</v>
      </c>
      <c r="B144" s="4">
        <v>7.7</v>
      </c>
      <c r="C144">
        <v>7.7</v>
      </c>
      <c r="D144">
        <f>_xlfn.PERCENTRANK.INC('Clean data'!Q176:Q5041,'Director Analysis'!C144)</f>
        <v>0.88300000000000001</v>
      </c>
    </row>
    <row r="145" spans="1:4" x14ac:dyDescent="0.3">
      <c r="A145" s="3" t="s">
        <v>22798</v>
      </c>
      <c r="B145" s="4">
        <v>7.7</v>
      </c>
      <c r="C145">
        <v>7.7</v>
      </c>
      <c r="D145">
        <f>_xlfn.PERCENTRANK.INC('Clean data'!Q177:Q5042,'Director Analysis'!C145)</f>
        <v>0.88300000000000001</v>
      </c>
    </row>
    <row r="146" spans="1:4" x14ac:dyDescent="0.3">
      <c r="A146" s="3" t="s">
        <v>15955</v>
      </c>
      <c r="B146" s="4">
        <v>7.7</v>
      </c>
      <c r="C146">
        <v>7.7</v>
      </c>
      <c r="D146">
        <f>_xlfn.PERCENTRANK.INC('Clean data'!Q178:Q5043,'Director Analysis'!C146)</f>
        <v>0.88300000000000001</v>
      </c>
    </row>
    <row r="147" spans="1:4" x14ac:dyDescent="0.3">
      <c r="A147" s="3" t="s">
        <v>22426</v>
      </c>
      <c r="B147" s="4">
        <v>7.7</v>
      </c>
      <c r="C147">
        <v>7.7</v>
      </c>
      <c r="D147">
        <f>_xlfn.PERCENTRANK.INC('Clean data'!Q179:Q5044,'Director Analysis'!C147)</f>
        <v>0.88300000000000001</v>
      </c>
    </row>
    <row r="148" spans="1:4" x14ac:dyDescent="0.3">
      <c r="A148" s="3" t="s">
        <v>18688</v>
      </c>
      <c r="B148" s="4">
        <v>7.7</v>
      </c>
      <c r="C148">
        <v>7.7</v>
      </c>
      <c r="D148">
        <f>_xlfn.PERCENTRANK.INC('Clean data'!Q180:Q5045,'Director Analysis'!C148)</f>
        <v>0.88300000000000001</v>
      </c>
    </row>
    <row r="149" spans="1:4" x14ac:dyDescent="0.3">
      <c r="A149" s="3" t="s">
        <v>15730</v>
      </c>
      <c r="B149" s="4">
        <v>7.7</v>
      </c>
      <c r="C149">
        <v>7.7</v>
      </c>
      <c r="D149">
        <f>_xlfn.PERCENTRANK.INC('Clean data'!Q181:Q5046,'Director Analysis'!C149)</f>
        <v>0.88300000000000001</v>
      </c>
    </row>
    <row r="150" spans="1:4" x14ac:dyDescent="0.3">
      <c r="A150" s="3" t="s">
        <v>15128</v>
      </c>
      <c r="B150" s="4">
        <v>7.7</v>
      </c>
      <c r="C150">
        <v>7.7</v>
      </c>
      <c r="D150">
        <f>_xlfn.PERCENTRANK.INC('Clean data'!Q182:Q5047,'Director Analysis'!C150)</f>
        <v>0.88300000000000001</v>
      </c>
    </row>
    <row r="151" spans="1:4" x14ac:dyDescent="0.3">
      <c r="A151" s="3" t="s">
        <v>13705</v>
      </c>
      <c r="B151" s="4">
        <v>7.7</v>
      </c>
      <c r="C151">
        <v>7.7</v>
      </c>
      <c r="D151">
        <f>_xlfn.PERCENTRANK.INC('Clean data'!Q183:Q5048,'Director Analysis'!C151)</f>
        <v>0.88300000000000001</v>
      </c>
    </row>
    <row r="152" spans="1:4" x14ac:dyDescent="0.3">
      <c r="A152" s="3" t="s">
        <v>17810</v>
      </c>
      <c r="B152" s="4">
        <v>7.7</v>
      </c>
      <c r="C152">
        <v>7.7</v>
      </c>
      <c r="D152">
        <f>_xlfn.PERCENTRANK.INC('Clean data'!Q184:Q5049,'Director Analysis'!C152)</f>
        <v>0.88300000000000001</v>
      </c>
    </row>
    <row r="153" spans="1:4" x14ac:dyDescent="0.3">
      <c r="A153" s="3" t="s">
        <v>21676</v>
      </c>
      <c r="B153" s="4">
        <v>7.7</v>
      </c>
      <c r="C153">
        <v>7.7</v>
      </c>
      <c r="D153">
        <f>_xlfn.PERCENTRANK.INC('Clean data'!Q185:Q5050,'Director Analysis'!C153)</f>
        <v>0.88300000000000001</v>
      </c>
    </row>
    <row r="154" spans="1:4" x14ac:dyDescent="0.3">
      <c r="A154" s="3" t="s">
        <v>14408</v>
      </c>
      <c r="B154" s="4">
        <v>7.7</v>
      </c>
      <c r="C154">
        <v>7.7</v>
      </c>
      <c r="D154">
        <f>_xlfn.PERCENTRANK.INC('Clean data'!Q186:Q5051,'Director Analysis'!C154)</f>
        <v>0.88300000000000001</v>
      </c>
    </row>
    <row r="155" spans="1:4" x14ac:dyDescent="0.3">
      <c r="A155" s="3" t="s">
        <v>16265</v>
      </c>
      <c r="B155" s="4">
        <v>7.7</v>
      </c>
      <c r="C155">
        <v>7.7</v>
      </c>
      <c r="D155">
        <f>_xlfn.PERCENTRANK.INC('Clean data'!Q187:Q5052,'Director Analysis'!C155)</f>
        <v>0.88300000000000001</v>
      </c>
    </row>
    <row r="156" spans="1:4" x14ac:dyDescent="0.3">
      <c r="A156" s="3" t="s">
        <v>21761</v>
      </c>
      <c r="B156" s="4">
        <v>7.7</v>
      </c>
      <c r="C156">
        <v>7.7</v>
      </c>
      <c r="D156">
        <f>_xlfn.PERCENTRANK.INC('Clean data'!Q188:Q5053,'Director Analysis'!C156)</f>
        <v>0.88300000000000001</v>
      </c>
    </row>
    <row r="157" spans="1:4" x14ac:dyDescent="0.3">
      <c r="A157" s="3" t="s">
        <v>13745</v>
      </c>
      <c r="B157" s="4">
        <v>7.7</v>
      </c>
      <c r="C157">
        <v>7.7</v>
      </c>
      <c r="D157">
        <f>_xlfn.PERCENTRANK.INC('Clean data'!Q189:Q5054,'Director Analysis'!C157)</f>
        <v>0.88300000000000001</v>
      </c>
    </row>
    <row r="158" spans="1:4" x14ac:dyDescent="0.3">
      <c r="A158" s="3" t="s">
        <v>23527</v>
      </c>
      <c r="B158" s="4">
        <v>7.7</v>
      </c>
      <c r="C158">
        <v>7.7</v>
      </c>
      <c r="D158">
        <f>_xlfn.PERCENTRANK.INC('Clean data'!Q190:Q5055,'Director Analysis'!C158)</f>
        <v>0.88300000000000001</v>
      </c>
    </row>
    <row r="159" spans="1:4" x14ac:dyDescent="0.3">
      <c r="A159" s="3" t="s">
        <v>14123</v>
      </c>
      <c r="B159" s="4">
        <v>7.7</v>
      </c>
      <c r="C159">
        <v>7.7</v>
      </c>
      <c r="D159">
        <f>_xlfn.PERCENTRANK.INC('Clean data'!Q191:Q5056,'Director Analysis'!C159)</f>
        <v>0.88300000000000001</v>
      </c>
    </row>
    <row r="160" spans="1:4" x14ac:dyDescent="0.3">
      <c r="A160" s="3" t="s">
        <v>16899</v>
      </c>
      <c r="B160" s="4">
        <v>7.7</v>
      </c>
      <c r="C160">
        <v>7.7</v>
      </c>
      <c r="D160">
        <f>_xlfn.PERCENTRANK.INC('Clean data'!Q192:Q5057,'Director Analysis'!C160)</f>
        <v>0.88300000000000001</v>
      </c>
    </row>
    <row r="161" spans="1:4" x14ac:dyDescent="0.3">
      <c r="A161" s="3" t="s">
        <v>10722</v>
      </c>
      <c r="B161" s="4">
        <v>7.6999999999999993</v>
      </c>
      <c r="C161">
        <v>7.6999999999999993</v>
      </c>
      <c r="D161">
        <f>_xlfn.PERCENTRANK.INC('Clean data'!Q193:Q5058,'Director Analysis'!C161)</f>
        <v>0.88300000000000001</v>
      </c>
    </row>
    <row r="162" spans="1:4" x14ac:dyDescent="0.3">
      <c r="A162" s="3" t="s">
        <v>1161</v>
      </c>
      <c r="B162" s="4">
        <v>7.6999999999999993</v>
      </c>
      <c r="C162">
        <v>7.6999999999999993</v>
      </c>
      <c r="D162">
        <f>_xlfn.PERCENTRANK.INC('Clean data'!Q194:Q5059,'Director Analysis'!C162)</f>
        <v>0.88300000000000001</v>
      </c>
    </row>
    <row r="163" spans="1:4" x14ac:dyDescent="0.3">
      <c r="A163" s="3" t="s">
        <v>16244</v>
      </c>
      <c r="B163" s="4">
        <v>7.666666666666667</v>
      </c>
      <c r="C163">
        <v>7.666666666666667</v>
      </c>
      <c r="D163">
        <f>_xlfn.PERCENTRANK.INC('Clean data'!Q195:Q5060,'Director Analysis'!C163)</f>
        <v>0.88300000000000001</v>
      </c>
    </row>
    <row r="164" spans="1:4" x14ac:dyDescent="0.3">
      <c r="A164" s="3" t="s">
        <v>487</v>
      </c>
      <c r="B164" s="4">
        <v>7.6599999999999993</v>
      </c>
      <c r="C164">
        <v>7.6599999999999993</v>
      </c>
      <c r="D164">
        <f>_xlfn.PERCENTRANK.INC('Clean data'!Q196:Q5061,'Director Analysis'!C164)</f>
        <v>0.88300000000000001</v>
      </c>
    </row>
    <row r="165" spans="1:4" x14ac:dyDescent="0.3">
      <c r="A165" s="3" t="s">
        <v>9128</v>
      </c>
      <c r="B165" s="4">
        <v>7.65</v>
      </c>
      <c r="C165">
        <v>7.65</v>
      </c>
      <c r="D165">
        <f>_xlfn.PERCENTRANK.INC('Clean data'!Q197:Q5062,'Director Analysis'!C165)</f>
        <v>0.88200000000000001</v>
      </c>
    </row>
    <row r="166" spans="1:4" x14ac:dyDescent="0.3">
      <c r="A166" s="3" t="s">
        <v>692</v>
      </c>
      <c r="B166" s="4">
        <v>7.65</v>
      </c>
      <c r="C166">
        <v>7.65</v>
      </c>
      <c r="D166">
        <f>_xlfn.PERCENTRANK.INC('Clean data'!Q198:Q5063,'Director Analysis'!C166)</f>
        <v>0.88200000000000001</v>
      </c>
    </row>
    <row r="167" spans="1:4" x14ac:dyDescent="0.3">
      <c r="A167" s="3" t="s">
        <v>6234</v>
      </c>
      <c r="B167" s="4">
        <v>7.65</v>
      </c>
      <c r="C167">
        <v>7.65</v>
      </c>
      <c r="D167">
        <f>_xlfn.PERCENTRANK.INC('Clean data'!Q199:Q5064,'Director Analysis'!C167)</f>
        <v>0.88200000000000001</v>
      </c>
    </row>
    <row r="168" spans="1:4" x14ac:dyDescent="0.3">
      <c r="A168" s="3" t="s">
        <v>16192</v>
      </c>
      <c r="B168" s="4">
        <v>7.65</v>
      </c>
      <c r="C168">
        <v>7.65</v>
      </c>
      <c r="D168">
        <f>_xlfn.PERCENTRANK.INC('Clean data'!Q200:Q5065,'Director Analysis'!C168)</f>
        <v>0.88200000000000001</v>
      </c>
    </row>
    <row r="169" spans="1:4" x14ac:dyDescent="0.3">
      <c r="A169" s="3" t="s">
        <v>6002</v>
      </c>
      <c r="B169" s="4">
        <v>7.65</v>
      </c>
      <c r="C169">
        <v>7.65</v>
      </c>
      <c r="D169">
        <f>_xlfn.PERCENTRANK.INC('Clean data'!Q201:Q5066,'Director Analysis'!C169)</f>
        <v>0.88200000000000001</v>
      </c>
    </row>
    <row r="170" spans="1:4" x14ac:dyDescent="0.3">
      <c r="A170" s="3" t="s">
        <v>5877</v>
      </c>
      <c r="B170" s="4">
        <v>7.6400000000000006</v>
      </c>
      <c r="C170">
        <v>7.6400000000000006</v>
      </c>
      <c r="D170">
        <f>_xlfn.PERCENTRANK.INC('Clean data'!Q202:Q5067,'Director Analysis'!C170)</f>
        <v>0.88200000000000001</v>
      </c>
    </row>
    <row r="171" spans="1:4" x14ac:dyDescent="0.3">
      <c r="A171" s="3" t="s">
        <v>5509</v>
      </c>
      <c r="B171" s="4">
        <v>7.6333333333333329</v>
      </c>
      <c r="C171">
        <v>7.6333333333333329</v>
      </c>
      <c r="D171">
        <f>_xlfn.PERCENTRANK.INC('Clean data'!Q203:Q5068,'Director Analysis'!C171)</f>
        <v>0.88200000000000001</v>
      </c>
    </row>
    <row r="172" spans="1:4" x14ac:dyDescent="0.3">
      <c r="A172" s="3" t="s">
        <v>4229</v>
      </c>
      <c r="B172" s="4">
        <v>7.6333333333333329</v>
      </c>
      <c r="C172">
        <v>7.6333333333333329</v>
      </c>
      <c r="D172">
        <f>_xlfn.PERCENTRANK.INC('Clean data'!Q204:Q5069,'Director Analysis'!C172)</f>
        <v>0.88200000000000001</v>
      </c>
    </row>
    <row r="173" spans="1:4" x14ac:dyDescent="0.3">
      <c r="A173" s="3" t="s">
        <v>14340</v>
      </c>
      <c r="B173" s="4">
        <v>7.6333333333333329</v>
      </c>
      <c r="C173">
        <v>7.6333333333333329</v>
      </c>
      <c r="D173">
        <f>_xlfn.PERCENTRANK.INC('Clean data'!Q205:Q5070,'Director Analysis'!C173)</f>
        <v>0.88200000000000001</v>
      </c>
    </row>
    <row r="174" spans="1:4" x14ac:dyDescent="0.3">
      <c r="A174" s="3" t="s">
        <v>5382</v>
      </c>
      <c r="B174" s="4">
        <v>7.628571428571429</v>
      </c>
      <c r="C174">
        <v>7.628571428571429</v>
      </c>
      <c r="D174">
        <f>_xlfn.PERCENTRANK.INC('Clean data'!Q206:Q5071,'Director Analysis'!C174)</f>
        <v>0.88200000000000001</v>
      </c>
    </row>
    <row r="175" spans="1:4" x14ac:dyDescent="0.3">
      <c r="A175" s="3" t="s">
        <v>16586</v>
      </c>
      <c r="B175" s="4">
        <v>7.6</v>
      </c>
      <c r="C175">
        <v>7.6</v>
      </c>
      <c r="D175">
        <f>_xlfn.PERCENTRANK.INC('Clean data'!Q207:Q5072,'Director Analysis'!C175)</f>
        <v>0.85799999999999998</v>
      </c>
    </row>
    <row r="176" spans="1:4" x14ac:dyDescent="0.3">
      <c r="A176" s="3" t="s">
        <v>8265</v>
      </c>
      <c r="B176" s="4">
        <v>7.6</v>
      </c>
      <c r="C176">
        <v>7.6</v>
      </c>
      <c r="D176">
        <f>_xlfn.PERCENTRANK.INC('Clean data'!Q208:Q5073,'Director Analysis'!C176)</f>
        <v>0.85799999999999998</v>
      </c>
    </row>
    <row r="177" spans="1:4" x14ac:dyDescent="0.3">
      <c r="A177" s="3" t="s">
        <v>10738</v>
      </c>
      <c r="B177" s="4">
        <v>7.6</v>
      </c>
      <c r="C177">
        <v>7.6</v>
      </c>
      <c r="D177">
        <f>_xlfn.PERCENTRANK.INC('Clean data'!Q209:Q5074,'Director Analysis'!C177)</f>
        <v>0.85799999999999998</v>
      </c>
    </row>
    <row r="178" spans="1:4" x14ac:dyDescent="0.3">
      <c r="A178" s="3" t="s">
        <v>8807</v>
      </c>
      <c r="B178" s="4">
        <v>7.6</v>
      </c>
      <c r="C178">
        <v>7.6</v>
      </c>
      <c r="D178">
        <f>_xlfn.PERCENTRANK.INC('Clean data'!Q210:Q5075,'Director Analysis'!C178)</f>
        <v>0.85799999999999998</v>
      </c>
    </row>
    <row r="179" spans="1:4" x14ac:dyDescent="0.3">
      <c r="A179" s="3" t="s">
        <v>7100</v>
      </c>
      <c r="B179" s="4">
        <v>7.6</v>
      </c>
      <c r="C179">
        <v>7.6</v>
      </c>
      <c r="D179">
        <f>_xlfn.PERCENTRANK.INC('Clean data'!Q211:Q5076,'Director Analysis'!C179)</f>
        <v>0.85799999999999998</v>
      </c>
    </row>
    <row r="180" spans="1:4" x14ac:dyDescent="0.3">
      <c r="A180" s="3" t="s">
        <v>20078</v>
      </c>
      <c r="B180" s="4">
        <v>7.6</v>
      </c>
      <c r="C180">
        <v>7.6</v>
      </c>
      <c r="D180">
        <f>_xlfn.PERCENTRANK.INC('Clean data'!Q212:Q5077,'Director Analysis'!C180)</f>
        <v>0.85799999999999998</v>
      </c>
    </row>
    <row r="181" spans="1:4" x14ac:dyDescent="0.3">
      <c r="A181" s="3" t="s">
        <v>2976</v>
      </c>
      <c r="B181" s="4">
        <v>7.6</v>
      </c>
      <c r="C181">
        <v>7.6</v>
      </c>
      <c r="D181">
        <f>_xlfn.PERCENTRANK.INC('Clean data'!Q213:Q5078,'Director Analysis'!C181)</f>
        <v>0.85799999999999998</v>
      </c>
    </row>
    <row r="182" spans="1:4" x14ac:dyDescent="0.3">
      <c r="A182" s="3" t="s">
        <v>15543</v>
      </c>
      <c r="B182" s="4">
        <v>7.6</v>
      </c>
      <c r="C182">
        <v>7.6</v>
      </c>
      <c r="D182">
        <f>_xlfn.PERCENTRANK.INC('Clean data'!Q214:Q5079,'Director Analysis'!C182)</f>
        <v>0.85699999999999998</v>
      </c>
    </row>
    <row r="183" spans="1:4" x14ac:dyDescent="0.3">
      <c r="A183" s="3" t="s">
        <v>17500</v>
      </c>
      <c r="B183" s="4">
        <v>7.6</v>
      </c>
      <c r="C183">
        <v>7.6</v>
      </c>
      <c r="D183">
        <f>_xlfn.PERCENTRANK.INC('Clean data'!Q215:Q5080,'Director Analysis'!C183)</f>
        <v>0.85699999999999998</v>
      </c>
    </row>
    <row r="184" spans="1:4" x14ac:dyDescent="0.3">
      <c r="A184" s="3" t="s">
        <v>18731</v>
      </c>
      <c r="B184" s="4">
        <v>7.6</v>
      </c>
      <c r="C184">
        <v>7.6</v>
      </c>
      <c r="D184">
        <f>_xlfn.PERCENTRANK.INC('Clean data'!Q216:Q5081,'Director Analysis'!C184)</f>
        <v>0.85699999999999998</v>
      </c>
    </row>
    <row r="185" spans="1:4" x14ac:dyDescent="0.3">
      <c r="A185" s="3" t="s">
        <v>19050</v>
      </c>
      <c r="B185" s="4">
        <v>7.6</v>
      </c>
      <c r="C185">
        <v>7.6</v>
      </c>
      <c r="D185">
        <f>_xlfn.PERCENTRANK.INC('Clean data'!Q217:Q5082,'Director Analysis'!C185)</f>
        <v>0.85799999999999998</v>
      </c>
    </row>
    <row r="186" spans="1:4" x14ac:dyDescent="0.3">
      <c r="A186" s="3" t="s">
        <v>13113</v>
      </c>
      <c r="B186" s="4">
        <v>7.6</v>
      </c>
      <c r="C186">
        <v>7.6</v>
      </c>
      <c r="D186">
        <f>_xlfn.PERCENTRANK.INC('Clean data'!Q218:Q5083,'Director Analysis'!C186)</f>
        <v>0.85799999999999998</v>
      </c>
    </row>
    <row r="187" spans="1:4" x14ac:dyDescent="0.3">
      <c r="A187" s="3" t="s">
        <v>22817</v>
      </c>
      <c r="B187" s="4">
        <v>7.6</v>
      </c>
      <c r="C187">
        <v>7.6</v>
      </c>
      <c r="D187">
        <f>_xlfn.PERCENTRANK.INC('Clean data'!Q219:Q5084,'Director Analysis'!C187)</f>
        <v>0.85799999999999998</v>
      </c>
    </row>
    <row r="188" spans="1:4" x14ac:dyDescent="0.3">
      <c r="A188" s="3" t="s">
        <v>16079</v>
      </c>
      <c r="B188" s="4">
        <v>7.6</v>
      </c>
      <c r="C188">
        <v>7.6</v>
      </c>
      <c r="D188">
        <f>_xlfn.PERCENTRANK.INC('Clean data'!Q220:Q5085,'Director Analysis'!C188)</f>
        <v>0.85799999999999998</v>
      </c>
    </row>
    <row r="189" spans="1:4" x14ac:dyDescent="0.3">
      <c r="A189" s="3" t="s">
        <v>23919</v>
      </c>
      <c r="B189" s="4">
        <v>7.6</v>
      </c>
      <c r="C189">
        <v>7.6</v>
      </c>
      <c r="D189">
        <f>_xlfn.PERCENTRANK.INC('Clean data'!Q221:Q5086,'Director Analysis'!C189)</f>
        <v>0.85799999999999998</v>
      </c>
    </row>
    <row r="190" spans="1:4" x14ac:dyDescent="0.3">
      <c r="A190" s="3" t="s">
        <v>19898</v>
      </c>
      <c r="B190" s="4">
        <v>7.6</v>
      </c>
      <c r="C190">
        <v>7.6</v>
      </c>
      <c r="D190">
        <f>_xlfn.PERCENTRANK.INC('Clean data'!Q222:Q5087,'Director Analysis'!C190)</f>
        <v>0.85799999999999998</v>
      </c>
    </row>
    <row r="191" spans="1:4" x14ac:dyDescent="0.3">
      <c r="A191" s="3" t="s">
        <v>23767</v>
      </c>
      <c r="B191" s="4">
        <v>7.6</v>
      </c>
      <c r="C191">
        <v>7.6</v>
      </c>
      <c r="D191">
        <f>_xlfn.PERCENTRANK.INC('Clean data'!Q223:Q5088,'Director Analysis'!C191)</f>
        <v>0.85799999999999998</v>
      </c>
    </row>
    <row r="192" spans="1:4" x14ac:dyDescent="0.3">
      <c r="A192" s="3" t="s">
        <v>19793</v>
      </c>
      <c r="B192" s="4">
        <v>7.6</v>
      </c>
      <c r="C192">
        <v>7.6</v>
      </c>
      <c r="D192">
        <f>_xlfn.PERCENTRANK.INC('Clean data'!Q224:Q5089,'Director Analysis'!C192)</f>
        <v>0.85799999999999998</v>
      </c>
    </row>
    <row r="193" spans="1:4" x14ac:dyDescent="0.3">
      <c r="A193" s="3" t="s">
        <v>21037</v>
      </c>
      <c r="B193" s="4">
        <v>7.6</v>
      </c>
      <c r="C193">
        <v>7.6</v>
      </c>
      <c r="D193">
        <f>_xlfn.PERCENTRANK.INC('Clean data'!Q225:Q5090,'Director Analysis'!C193)</f>
        <v>0.85799999999999998</v>
      </c>
    </row>
    <row r="194" spans="1:4" x14ac:dyDescent="0.3">
      <c r="A194" s="3" t="s">
        <v>17005</v>
      </c>
      <c r="B194" s="4">
        <v>7.6</v>
      </c>
      <c r="C194">
        <v>7.6</v>
      </c>
      <c r="D194">
        <f>_xlfn.PERCENTRANK.INC('Clean data'!Q226:Q5091,'Director Analysis'!C194)</f>
        <v>0.85799999999999998</v>
      </c>
    </row>
    <row r="195" spans="1:4" x14ac:dyDescent="0.3">
      <c r="A195" s="3" t="s">
        <v>17558</v>
      </c>
      <c r="B195" s="4">
        <v>7.6</v>
      </c>
      <c r="C195">
        <v>7.6</v>
      </c>
      <c r="D195">
        <f>_xlfn.PERCENTRANK.INC('Clean data'!Q227:Q5092,'Director Analysis'!C195)</f>
        <v>0.85799999999999998</v>
      </c>
    </row>
    <row r="196" spans="1:4" x14ac:dyDescent="0.3">
      <c r="A196" s="3" t="s">
        <v>20944</v>
      </c>
      <c r="B196" s="4">
        <v>7.6</v>
      </c>
      <c r="C196">
        <v>7.6</v>
      </c>
      <c r="D196">
        <f>_xlfn.PERCENTRANK.INC('Clean data'!Q228:Q5093,'Director Analysis'!C196)</f>
        <v>0.85699999999999998</v>
      </c>
    </row>
    <row r="197" spans="1:4" x14ac:dyDescent="0.3">
      <c r="A197" s="3" t="s">
        <v>2453</v>
      </c>
      <c r="B197" s="4">
        <v>7.6</v>
      </c>
      <c r="C197">
        <v>7.6</v>
      </c>
      <c r="D197">
        <f>_xlfn.PERCENTRANK.INC('Clean data'!Q229:Q5094,'Director Analysis'!C197)</f>
        <v>0.85699999999999998</v>
      </c>
    </row>
    <row r="198" spans="1:4" x14ac:dyDescent="0.3">
      <c r="A198" s="3" t="s">
        <v>19876</v>
      </c>
      <c r="B198" s="4">
        <v>7.6</v>
      </c>
      <c r="C198">
        <v>7.6</v>
      </c>
      <c r="D198">
        <f>_xlfn.PERCENTRANK.INC('Clean data'!Q230:Q5095,'Director Analysis'!C198)</f>
        <v>0.85699999999999998</v>
      </c>
    </row>
    <row r="199" spans="1:4" x14ac:dyDescent="0.3">
      <c r="A199" s="3" t="s">
        <v>21287</v>
      </c>
      <c r="B199" s="4">
        <v>7.6</v>
      </c>
      <c r="C199">
        <v>7.6</v>
      </c>
      <c r="D199">
        <f>_xlfn.PERCENTRANK.INC('Clean data'!Q231:Q5096,'Director Analysis'!C199)</f>
        <v>0.85699999999999998</v>
      </c>
    </row>
    <row r="200" spans="1:4" x14ac:dyDescent="0.3">
      <c r="A200" s="3" t="s">
        <v>17969</v>
      </c>
      <c r="B200" s="4">
        <v>7.6</v>
      </c>
      <c r="C200">
        <v>7.6</v>
      </c>
      <c r="D200">
        <f>_xlfn.PERCENTRANK.INC('Clean data'!Q232:Q5097,'Director Analysis'!C200)</f>
        <v>0.85699999999999998</v>
      </c>
    </row>
    <row r="201" spans="1:4" x14ac:dyDescent="0.3">
      <c r="A201" s="3" t="s">
        <v>21466</v>
      </c>
      <c r="B201" s="4">
        <v>7.6</v>
      </c>
      <c r="C201">
        <v>7.6</v>
      </c>
      <c r="D201">
        <f>_xlfn.PERCENTRANK.INC('Clean data'!Q233:Q5098,'Director Analysis'!C201)</f>
        <v>0.85699999999999998</v>
      </c>
    </row>
    <row r="202" spans="1:4" x14ac:dyDescent="0.3">
      <c r="A202" s="3" t="s">
        <v>827</v>
      </c>
      <c r="B202" s="4">
        <v>7.6</v>
      </c>
      <c r="C202">
        <v>7.6</v>
      </c>
      <c r="D202">
        <f>_xlfn.PERCENTRANK.INC('Clean data'!Q234:Q5099,'Director Analysis'!C202)</f>
        <v>0.85699999999999998</v>
      </c>
    </row>
    <row r="203" spans="1:4" x14ac:dyDescent="0.3">
      <c r="A203" s="3" t="s">
        <v>20159</v>
      </c>
      <c r="B203" s="4">
        <v>7.6</v>
      </c>
      <c r="C203">
        <v>7.6</v>
      </c>
      <c r="D203">
        <f>_xlfn.PERCENTRANK.INC('Clean data'!Q235:Q5100,'Director Analysis'!C203)</f>
        <v>0.85699999999999998</v>
      </c>
    </row>
    <row r="204" spans="1:4" x14ac:dyDescent="0.3">
      <c r="A204" s="3" t="s">
        <v>16004</v>
      </c>
      <c r="B204" s="4">
        <v>7.6</v>
      </c>
      <c r="C204">
        <v>7.6</v>
      </c>
      <c r="D204">
        <f>_xlfn.PERCENTRANK.INC('Clean data'!Q236:Q5101,'Director Analysis'!C204)</f>
        <v>0.85699999999999998</v>
      </c>
    </row>
    <row r="205" spans="1:4" x14ac:dyDescent="0.3">
      <c r="A205" s="3" t="s">
        <v>16420</v>
      </c>
      <c r="B205" s="4">
        <v>7.6</v>
      </c>
      <c r="C205">
        <v>7.6</v>
      </c>
      <c r="D205">
        <f>_xlfn.PERCENTRANK.INC('Clean data'!Q237:Q5102,'Director Analysis'!C205)</f>
        <v>0.85699999999999998</v>
      </c>
    </row>
    <row r="206" spans="1:4" x14ac:dyDescent="0.3">
      <c r="A206" s="3" t="s">
        <v>11642</v>
      </c>
      <c r="B206" s="4">
        <v>7.6</v>
      </c>
      <c r="C206">
        <v>7.6</v>
      </c>
      <c r="D206">
        <f>_xlfn.PERCENTRANK.INC('Clean data'!Q238:Q5103,'Director Analysis'!C206)</f>
        <v>0.85699999999999998</v>
      </c>
    </row>
    <row r="207" spans="1:4" x14ac:dyDescent="0.3">
      <c r="A207" s="3" t="s">
        <v>21784</v>
      </c>
      <c r="B207" s="4">
        <v>7.6</v>
      </c>
      <c r="C207">
        <v>7.6</v>
      </c>
      <c r="D207">
        <f>_xlfn.PERCENTRANK.INC('Clean data'!Q239:Q5104,'Director Analysis'!C207)</f>
        <v>0.85699999999999998</v>
      </c>
    </row>
    <row r="208" spans="1:4" x14ac:dyDescent="0.3">
      <c r="A208" s="3" t="s">
        <v>22535</v>
      </c>
      <c r="B208" s="4">
        <v>7.6</v>
      </c>
      <c r="C208">
        <v>7.6</v>
      </c>
      <c r="D208">
        <f>_xlfn.PERCENTRANK.INC('Clean data'!Q240:Q5105,'Director Analysis'!C208)</f>
        <v>0.85699999999999998</v>
      </c>
    </row>
    <row r="209" spans="1:4" x14ac:dyDescent="0.3">
      <c r="A209" s="3" t="s">
        <v>19858</v>
      </c>
      <c r="B209" s="4">
        <v>7.6</v>
      </c>
      <c r="C209">
        <v>7.6</v>
      </c>
      <c r="D209">
        <f>_xlfn.PERCENTRANK.INC('Clean data'!Q241:Q5106,'Director Analysis'!C209)</f>
        <v>0.85699999999999998</v>
      </c>
    </row>
    <row r="210" spans="1:4" x14ac:dyDescent="0.3">
      <c r="A210" s="3" t="s">
        <v>9362</v>
      </c>
      <c r="B210" s="4">
        <v>7.5999999999999988</v>
      </c>
      <c r="C210">
        <v>7.5999999999999988</v>
      </c>
      <c r="D210">
        <f>_xlfn.PERCENTRANK.INC('Clean data'!Q242:Q5107,'Director Analysis'!C210)</f>
        <v>0.85699999999999998</v>
      </c>
    </row>
    <row r="211" spans="1:4" x14ac:dyDescent="0.3">
      <c r="A211" s="3" t="s">
        <v>1155</v>
      </c>
      <c r="B211" s="4">
        <v>7.5857142857142863</v>
      </c>
      <c r="C211">
        <v>7.5857142857142863</v>
      </c>
      <c r="D211">
        <f>_xlfn.PERCENTRANK.INC('Clean data'!Q243:Q5108,'Director Analysis'!C211)</f>
        <v>0.85699999999999998</v>
      </c>
    </row>
    <row r="212" spans="1:4" x14ac:dyDescent="0.3">
      <c r="A212" s="3" t="s">
        <v>604</v>
      </c>
      <c r="B212" s="4">
        <v>7.58</v>
      </c>
      <c r="C212">
        <v>7.58</v>
      </c>
      <c r="D212">
        <f>_xlfn.PERCENTRANK.INC('Clean data'!Q244:Q5109,'Director Analysis'!C212)</f>
        <v>0.85699999999999998</v>
      </c>
    </row>
    <row r="213" spans="1:4" x14ac:dyDescent="0.3">
      <c r="A213" s="3" t="s">
        <v>1800</v>
      </c>
      <c r="B213" s="4">
        <v>7.5750000000000002</v>
      </c>
      <c r="C213">
        <v>7.5750000000000002</v>
      </c>
      <c r="D213">
        <f>_xlfn.PERCENTRANK.INC('Clean data'!Q245:Q5110,'Director Analysis'!C213)</f>
        <v>0.85699999999999998</v>
      </c>
    </row>
    <row r="214" spans="1:4" x14ac:dyDescent="0.3">
      <c r="A214" s="3" t="s">
        <v>728</v>
      </c>
      <c r="B214" s="4">
        <v>7.5666666666666673</v>
      </c>
      <c r="C214">
        <v>7.5666666666666673</v>
      </c>
      <c r="D214">
        <f>_xlfn.PERCENTRANK.INC('Clean data'!Q246:Q5111,'Director Analysis'!C214)</f>
        <v>0.85699999999999998</v>
      </c>
    </row>
    <row r="215" spans="1:4" x14ac:dyDescent="0.3">
      <c r="A215" s="3" t="s">
        <v>16174</v>
      </c>
      <c r="B215" s="4">
        <v>7.5500000000000007</v>
      </c>
      <c r="C215">
        <v>7.5500000000000007</v>
      </c>
      <c r="D215">
        <f>_xlfn.PERCENTRANK.INC('Clean data'!Q247:Q5112,'Director Analysis'!C215)</f>
        <v>0.85699999999999998</v>
      </c>
    </row>
    <row r="216" spans="1:4" x14ac:dyDescent="0.3">
      <c r="A216" s="3" t="s">
        <v>23059</v>
      </c>
      <c r="B216" s="4">
        <v>7.5500000000000007</v>
      </c>
      <c r="C216">
        <v>7.5500000000000007</v>
      </c>
      <c r="D216">
        <f>_xlfn.PERCENTRANK.INC('Clean data'!Q248:Q5113,'Director Analysis'!C216)</f>
        <v>0.85699999999999998</v>
      </c>
    </row>
    <row r="217" spans="1:4" x14ac:dyDescent="0.3">
      <c r="A217" s="3" t="s">
        <v>19779</v>
      </c>
      <c r="B217" s="4">
        <v>7.5500000000000007</v>
      </c>
      <c r="C217">
        <v>7.5500000000000007</v>
      </c>
      <c r="D217">
        <f>_xlfn.PERCENTRANK.INC('Clean data'!Q249:Q5114,'Director Analysis'!C217)</f>
        <v>0.85699999999999998</v>
      </c>
    </row>
    <row r="218" spans="1:4" x14ac:dyDescent="0.3">
      <c r="A218" s="3" t="s">
        <v>13509</v>
      </c>
      <c r="B218" s="4">
        <v>7.55</v>
      </c>
      <c r="C218">
        <v>7.55</v>
      </c>
      <c r="D218">
        <f>_xlfn.PERCENTRANK.INC('Clean data'!Q250:Q5115,'Director Analysis'!C218)</f>
        <v>0.85699999999999998</v>
      </c>
    </row>
    <row r="219" spans="1:4" x14ac:dyDescent="0.3">
      <c r="A219" s="3" t="s">
        <v>17484</v>
      </c>
      <c r="B219" s="4">
        <v>7.55</v>
      </c>
      <c r="C219">
        <v>7.55</v>
      </c>
      <c r="D219">
        <f>_xlfn.PERCENTRANK.INC('Clean data'!Q251:Q5116,'Director Analysis'!C219)</f>
        <v>0.85699999999999998</v>
      </c>
    </row>
    <row r="220" spans="1:4" x14ac:dyDescent="0.3">
      <c r="A220" s="3" t="s">
        <v>19130</v>
      </c>
      <c r="B220" s="4">
        <v>7.55</v>
      </c>
      <c r="C220">
        <v>7.55</v>
      </c>
      <c r="D220">
        <f>_xlfn.PERCENTRANK.INC('Clean data'!Q252:Q5117,'Director Analysis'!C220)</f>
        <v>0.85699999999999998</v>
      </c>
    </row>
    <row r="221" spans="1:4" x14ac:dyDescent="0.3">
      <c r="A221" s="3" t="s">
        <v>6736</v>
      </c>
      <c r="B221" s="4">
        <v>7.55</v>
      </c>
      <c r="C221">
        <v>7.55</v>
      </c>
      <c r="D221">
        <f>_xlfn.PERCENTRANK.INC('Clean data'!Q253:Q5118,'Director Analysis'!C221)</f>
        <v>0.85699999999999998</v>
      </c>
    </row>
    <row r="222" spans="1:4" x14ac:dyDescent="0.3">
      <c r="A222" s="3" t="s">
        <v>7076</v>
      </c>
      <c r="B222" s="4">
        <v>7.5166666666666666</v>
      </c>
      <c r="C222">
        <v>7.5166666666666666</v>
      </c>
      <c r="D222">
        <f>_xlfn.PERCENTRANK.INC('Clean data'!Q254:Q5119,'Director Analysis'!C222)</f>
        <v>0.85699999999999998</v>
      </c>
    </row>
    <row r="223" spans="1:4" x14ac:dyDescent="0.3">
      <c r="A223" s="3" t="s">
        <v>14439</v>
      </c>
      <c r="B223" s="4">
        <v>7.5</v>
      </c>
      <c r="C223">
        <v>7.5</v>
      </c>
      <c r="D223">
        <f>_xlfn.PERCENTRANK.INC('Clean data'!Q255:Q5120,'Director Analysis'!C223)</f>
        <v>0.83099999999999996</v>
      </c>
    </row>
    <row r="224" spans="1:4" x14ac:dyDescent="0.3">
      <c r="A224" s="3" t="s">
        <v>2129</v>
      </c>
      <c r="B224" s="4">
        <v>7.5</v>
      </c>
      <c r="C224">
        <v>7.5</v>
      </c>
      <c r="D224">
        <f>_xlfn.PERCENTRANK.INC('Clean data'!Q256:Q5121,'Director Analysis'!C224)</f>
        <v>0.83099999999999996</v>
      </c>
    </row>
    <row r="225" spans="1:4" x14ac:dyDescent="0.3">
      <c r="A225" s="3" t="s">
        <v>23350</v>
      </c>
      <c r="B225" s="4">
        <v>7.5</v>
      </c>
      <c r="C225">
        <v>7.5</v>
      </c>
      <c r="D225">
        <f>_xlfn.PERCENTRANK.INC('Clean data'!Q257:Q5122,'Director Analysis'!C225)</f>
        <v>0.83099999999999996</v>
      </c>
    </row>
    <row r="226" spans="1:4" x14ac:dyDescent="0.3">
      <c r="A226" s="3" t="s">
        <v>8293</v>
      </c>
      <c r="B226" s="4">
        <v>7.5</v>
      </c>
      <c r="C226">
        <v>7.5</v>
      </c>
      <c r="D226">
        <f>_xlfn.PERCENTRANK.INC('Clean data'!Q258:Q5123,'Director Analysis'!C226)</f>
        <v>0.83099999999999996</v>
      </c>
    </row>
    <row r="227" spans="1:4" x14ac:dyDescent="0.3">
      <c r="A227" s="3" t="s">
        <v>18054</v>
      </c>
      <c r="B227" s="4">
        <v>7.5</v>
      </c>
      <c r="C227">
        <v>7.5</v>
      </c>
      <c r="D227">
        <f>_xlfn.PERCENTRANK.INC('Clean data'!Q259:Q5124,'Director Analysis'!C227)</f>
        <v>0.83099999999999996</v>
      </c>
    </row>
    <row r="228" spans="1:4" x14ac:dyDescent="0.3">
      <c r="A228" s="3" t="s">
        <v>3453</v>
      </c>
      <c r="B228" s="4">
        <v>7.5</v>
      </c>
      <c r="C228">
        <v>7.5</v>
      </c>
      <c r="D228">
        <f>_xlfn.PERCENTRANK.INC('Clean data'!Q260:Q5125,'Director Analysis'!C228)</f>
        <v>0.83099999999999996</v>
      </c>
    </row>
    <row r="229" spans="1:4" x14ac:dyDescent="0.3">
      <c r="A229" s="3" t="s">
        <v>20041</v>
      </c>
      <c r="B229" s="4">
        <v>7.5</v>
      </c>
      <c r="C229">
        <v>7.5</v>
      </c>
      <c r="D229">
        <f>_xlfn.PERCENTRANK.INC('Clean data'!Q261:Q5126,'Director Analysis'!C229)</f>
        <v>0.83099999999999996</v>
      </c>
    </row>
    <row r="230" spans="1:4" x14ac:dyDescent="0.3">
      <c r="A230" s="3" t="s">
        <v>5918</v>
      </c>
      <c r="B230" s="4">
        <v>7.5</v>
      </c>
      <c r="C230">
        <v>7.5</v>
      </c>
      <c r="D230">
        <f>_xlfn.PERCENTRANK.INC('Clean data'!Q262:Q5127,'Director Analysis'!C230)</f>
        <v>0.83099999999999996</v>
      </c>
    </row>
    <row r="231" spans="1:4" x14ac:dyDescent="0.3">
      <c r="A231" s="3" t="s">
        <v>21495</v>
      </c>
      <c r="B231" s="4">
        <v>7.5</v>
      </c>
      <c r="C231">
        <v>7.5</v>
      </c>
      <c r="D231">
        <f>_xlfn.PERCENTRANK.INC('Clean data'!Q263:Q5128,'Director Analysis'!C231)</f>
        <v>0.83099999999999996</v>
      </c>
    </row>
    <row r="232" spans="1:4" x14ac:dyDescent="0.3">
      <c r="A232" s="3" t="s">
        <v>8508</v>
      </c>
      <c r="B232" s="4">
        <v>7.5</v>
      </c>
      <c r="C232">
        <v>7.5</v>
      </c>
      <c r="D232">
        <f>_xlfn.PERCENTRANK.INC('Clean data'!Q264:Q5129,'Director Analysis'!C232)</f>
        <v>0.83099999999999996</v>
      </c>
    </row>
    <row r="233" spans="1:4" x14ac:dyDescent="0.3">
      <c r="A233" s="3" t="s">
        <v>22703</v>
      </c>
      <c r="B233" s="4">
        <v>7.5</v>
      </c>
      <c r="C233">
        <v>7.5</v>
      </c>
      <c r="D233">
        <f>_xlfn.PERCENTRANK.INC('Clean data'!Q265:Q5130,'Director Analysis'!C233)</f>
        <v>0.83099999999999996</v>
      </c>
    </row>
    <row r="234" spans="1:4" x14ac:dyDescent="0.3">
      <c r="A234" s="3" t="s">
        <v>6037</v>
      </c>
      <c r="B234" s="4">
        <v>7.5</v>
      </c>
      <c r="C234">
        <v>7.5</v>
      </c>
      <c r="D234">
        <f>_xlfn.PERCENTRANK.INC('Clean data'!Q266:Q5131,'Director Analysis'!C234)</f>
        <v>0.83099999999999996</v>
      </c>
    </row>
    <row r="235" spans="1:4" x14ac:dyDescent="0.3">
      <c r="A235" s="3" t="s">
        <v>6028</v>
      </c>
      <c r="B235" s="4">
        <v>7.5</v>
      </c>
      <c r="C235">
        <v>7.5</v>
      </c>
      <c r="D235">
        <f>_xlfn.PERCENTRANK.INC('Clean data'!Q267:Q5132,'Director Analysis'!C235)</f>
        <v>0.83099999999999996</v>
      </c>
    </row>
    <row r="236" spans="1:4" x14ac:dyDescent="0.3">
      <c r="A236" s="3" t="s">
        <v>15917</v>
      </c>
      <c r="B236" s="4">
        <v>7.5</v>
      </c>
      <c r="C236">
        <v>7.5</v>
      </c>
      <c r="D236">
        <f>_xlfn.PERCENTRANK.INC('Clean data'!Q268:Q5133,'Director Analysis'!C236)</f>
        <v>0.83</v>
      </c>
    </row>
    <row r="237" spans="1:4" x14ac:dyDescent="0.3">
      <c r="A237" s="3" t="s">
        <v>22514</v>
      </c>
      <c r="B237" s="4">
        <v>7.5</v>
      </c>
      <c r="C237">
        <v>7.5</v>
      </c>
      <c r="D237">
        <f>_xlfn.PERCENTRANK.INC('Clean data'!Q269:Q5134,'Director Analysis'!C237)</f>
        <v>0.83</v>
      </c>
    </row>
    <row r="238" spans="1:4" x14ac:dyDescent="0.3">
      <c r="A238" s="3" t="s">
        <v>19119</v>
      </c>
      <c r="B238" s="4">
        <v>7.5</v>
      </c>
      <c r="C238">
        <v>7.5</v>
      </c>
      <c r="D238">
        <f>_xlfn.PERCENTRANK.INC('Clean data'!Q270:Q5135,'Director Analysis'!C238)</f>
        <v>0.83</v>
      </c>
    </row>
    <row r="239" spans="1:4" x14ac:dyDescent="0.3">
      <c r="A239" s="3" t="s">
        <v>20711</v>
      </c>
      <c r="B239" s="4">
        <v>7.5</v>
      </c>
      <c r="C239">
        <v>7.5</v>
      </c>
      <c r="D239">
        <f>_xlfn.PERCENTRANK.INC('Clean data'!Q271:Q5136,'Director Analysis'!C239)</f>
        <v>0.83099999999999996</v>
      </c>
    </row>
    <row r="240" spans="1:4" x14ac:dyDescent="0.3">
      <c r="A240" s="3" t="s">
        <v>19139</v>
      </c>
      <c r="B240" s="4">
        <v>7.5</v>
      </c>
      <c r="C240">
        <v>7.5</v>
      </c>
      <c r="D240">
        <f>_xlfn.PERCENTRANK.INC('Clean data'!Q272:Q5137,'Director Analysis'!C240)</f>
        <v>0.83099999999999996</v>
      </c>
    </row>
    <row r="241" spans="1:4" x14ac:dyDescent="0.3">
      <c r="A241" s="3" t="s">
        <v>11441</v>
      </c>
      <c r="B241" s="4">
        <v>7.5</v>
      </c>
      <c r="C241">
        <v>7.5</v>
      </c>
      <c r="D241">
        <f>_xlfn.PERCENTRANK.INC('Clean data'!Q273:Q5138,'Director Analysis'!C241)</f>
        <v>0.83099999999999996</v>
      </c>
    </row>
    <row r="242" spans="1:4" x14ac:dyDescent="0.3">
      <c r="A242" s="3" t="s">
        <v>13347</v>
      </c>
      <c r="B242" s="4">
        <v>7.5</v>
      </c>
      <c r="C242">
        <v>7.5</v>
      </c>
      <c r="D242">
        <f>_xlfn.PERCENTRANK.INC('Clean data'!Q274:Q5139,'Director Analysis'!C242)</f>
        <v>0.83</v>
      </c>
    </row>
    <row r="243" spans="1:4" x14ac:dyDescent="0.3">
      <c r="A243" s="3" t="s">
        <v>9650</v>
      </c>
      <c r="B243" s="4">
        <v>7.5</v>
      </c>
      <c r="C243">
        <v>7.5</v>
      </c>
      <c r="D243">
        <f>_xlfn.PERCENTRANK.INC('Clean data'!Q275:Q5140,'Director Analysis'!C243)</f>
        <v>0.83</v>
      </c>
    </row>
    <row r="244" spans="1:4" x14ac:dyDescent="0.3">
      <c r="A244" s="3" t="s">
        <v>23429</v>
      </c>
      <c r="B244" s="4">
        <v>7.5</v>
      </c>
      <c r="C244">
        <v>7.5</v>
      </c>
      <c r="D244">
        <f>_xlfn.PERCENTRANK.INC('Clean data'!Q276:Q5141,'Director Analysis'!C244)</f>
        <v>0.83</v>
      </c>
    </row>
    <row r="245" spans="1:4" x14ac:dyDescent="0.3">
      <c r="A245" s="3" t="s">
        <v>15579</v>
      </c>
      <c r="B245" s="4">
        <v>7.5</v>
      </c>
      <c r="C245">
        <v>7.5</v>
      </c>
      <c r="D245">
        <f>_xlfn.PERCENTRANK.INC('Clean data'!Q277:Q5142,'Director Analysis'!C245)</f>
        <v>0.83</v>
      </c>
    </row>
    <row r="246" spans="1:4" x14ac:dyDescent="0.3">
      <c r="A246" s="3" t="s">
        <v>20264</v>
      </c>
      <c r="B246" s="4">
        <v>7.5</v>
      </c>
      <c r="C246">
        <v>7.5</v>
      </c>
      <c r="D246">
        <f>_xlfn.PERCENTRANK.INC('Clean data'!Q278:Q5143,'Director Analysis'!C246)</f>
        <v>0.83099999999999996</v>
      </c>
    </row>
    <row r="247" spans="1:4" x14ac:dyDescent="0.3">
      <c r="A247" s="3" t="s">
        <v>10865</v>
      </c>
      <c r="B247" s="4">
        <v>7.5</v>
      </c>
      <c r="C247">
        <v>7.5</v>
      </c>
      <c r="D247">
        <f>_xlfn.PERCENTRANK.INC('Clean data'!Q279:Q5144,'Director Analysis'!C247)</f>
        <v>0.83</v>
      </c>
    </row>
    <row r="248" spans="1:4" x14ac:dyDescent="0.3">
      <c r="A248" s="3" t="s">
        <v>24065</v>
      </c>
      <c r="B248" s="4">
        <v>7.5</v>
      </c>
      <c r="C248">
        <v>7.5</v>
      </c>
      <c r="D248">
        <f>_xlfn.PERCENTRANK.INC('Clean data'!Q280:Q5145,'Director Analysis'!C248)</f>
        <v>0.83</v>
      </c>
    </row>
    <row r="249" spans="1:4" x14ac:dyDescent="0.3">
      <c r="A249" s="3" t="s">
        <v>2750</v>
      </c>
      <c r="B249" s="4">
        <v>7.5</v>
      </c>
      <c r="C249">
        <v>7.5</v>
      </c>
      <c r="D249">
        <f>_xlfn.PERCENTRANK.INC('Clean data'!Q281:Q5146,'Director Analysis'!C249)</f>
        <v>0.83</v>
      </c>
    </row>
    <row r="250" spans="1:4" x14ac:dyDescent="0.3">
      <c r="A250" s="3" t="s">
        <v>14580</v>
      </c>
      <c r="B250" s="4">
        <v>7.5</v>
      </c>
      <c r="C250">
        <v>7.5</v>
      </c>
      <c r="D250">
        <f>_xlfn.PERCENTRANK.INC('Clean data'!Q282:Q5147,'Director Analysis'!C250)</f>
        <v>0.83</v>
      </c>
    </row>
    <row r="251" spans="1:4" x14ac:dyDescent="0.3">
      <c r="A251" s="3" t="s">
        <v>23065</v>
      </c>
      <c r="B251" s="4">
        <v>7.5</v>
      </c>
      <c r="C251">
        <v>7.5</v>
      </c>
      <c r="D251">
        <f>_xlfn.PERCENTRANK.INC('Clean data'!Q283:Q5148,'Director Analysis'!C251)</f>
        <v>0.83</v>
      </c>
    </row>
    <row r="252" spans="1:4" x14ac:dyDescent="0.3">
      <c r="A252" s="3" t="s">
        <v>17954</v>
      </c>
      <c r="B252" s="4">
        <v>7.5</v>
      </c>
      <c r="C252">
        <v>7.5</v>
      </c>
      <c r="D252">
        <f>_xlfn.PERCENTRANK.INC('Clean data'!Q284:Q5149,'Director Analysis'!C252)</f>
        <v>0.83</v>
      </c>
    </row>
    <row r="253" spans="1:4" x14ac:dyDescent="0.3">
      <c r="A253" s="3" t="s">
        <v>8759</v>
      </c>
      <c r="B253" s="4">
        <v>7.5</v>
      </c>
      <c r="C253">
        <v>7.5</v>
      </c>
      <c r="D253">
        <f>_xlfn.PERCENTRANK.INC('Clean data'!Q285:Q5150,'Director Analysis'!C253)</f>
        <v>0.83</v>
      </c>
    </row>
    <row r="254" spans="1:4" x14ac:dyDescent="0.3">
      <c r="A254" s="3" t="s">
        <v>13332</v>
      </c>
      <c r="B254" s="4">
        <v>7.5</v>
      </c>
      <c r="C254">
        <v>7.5</v>
      </c>
      <c r="D254">
        <f>_xlfn.PERCENTRANK.INC('Clean data'!Q286:Q5151,'Director Analysis'!C254)</f>
        <v>0.83</v>
      </c>
    </row>
    <row r="255" spans="1:4" x14ac:dyDescent="0.3">
      <c r="A255" s="3" t="s">
        <v>7174</v>
      </c>
      <c r="B255" s="4">
        <v>7.5</v>
      </c>
      <c r="C255">
        <v>7.5</v>
      </c>
      <c r="D255">
        <f>_xlfn.PERCENTRANK.INC('Clean data'!Q287:Q5152,'Director Analysis'!C255)</f>
        <v>0.83</v>
      </c>
    </row>
    <row r="256" spans="1:4" x14ac:dyDescent="0.3">
      <c r="A256" s="3" t="s">
        <v>16527</v>
      </c>
      <c r="B256" s="4">
        <v>7.5</v>
      </c>
      <c r="C256">
        <v>7.5</v>
      </c>
      <c r="D256">
        <f>_xlfn.PERCENTRANK.INC('Clean data'!Q288:Q5153,'Director Analysis'!C256)</f>
        <v>0.83</v>
      </c>
    </row>
    <row r="257" spans="1:4" x14ac:dyDescent="0.3">
      <c r="A257" s="3" t="s">
        <v>11389</v>
      </c>
      <c r="B257" s="4">
        <v>7.5</v>
      </c>
      <c r="C257">
        <v>7.5</v>
      </c>
      <c r="D257">
        <f>_xlfn.PERCENTRANK.INC('Clean data'!Q289:Q5154,'Director Analysis'!C257)</f>
        <v>0.83</v>
      </c>
    </row>
    <row r="258" spans="1:4" x14ac:dyDescent="0.3">
      <c r="A258" s="3" t="s">
        <v>16067</v>
      </c>
      <c r="B258" s="4">
        <v>7.5</v>
      </c>
      <c r="C258">
        <v>7.5</v>
      </c>
      <c r="D258">
        <f>_xlfn.PERCENTRANK.INC('Clean data'!Q290:Q5155,'Director Analysis'!C258)</f>
        <v>0.83</v>
      </c>
    </row>
    <row r="259" spans="1:4" x14ac:dyDescent="0.3">
      <c r="A259" s="3" t="s">
        <v>3448</v>
      </c>
      <c r="B259" s="4">
        <v>7.5</v>
      </c>
      <c r="C259">
        <v>7.5</v>
      </c>
      <c r="D259">
        <f>_xlfn.PERCENTRANK.INC('Clean data'!Q291:Q5156,'Director Analysis'!C259)</f>
        <v>0.83</v>
      </c>
    </row>
    <row r="260" spans="1:4" x14ac:dyDescent="0.3">
      <c r="A260" s="3" t="s">
        <v>22978</v>
      </c>
      <c r="B260" s="4">
        <v>7.5</v>
      </c>
      <c r="C260">
        <v>7.5</v>
      </c>
      <c r="D260">
        <f>_xlfn.PERCENTRANK.INC('Clean data'!Q292:Q5157,'Director Analysis'!C260)</f>
        <v>0.83</v>
      </c>
    </row>
    <row r="261" spans="1:4" x14ac:dyDescent="0.3">
      <c r="A261" s="3" t="s">
        <v>18825</v>
      </c>
      <c r="B261" s="4">
        <v>7.5</v>
      </c>
      <c r="C261">
        <v>7.5</v>
      </c>
      <c r="D261">
        <f>_xlfn.PERCENTRANK.INC('Clean data'!Q293:Q5158,'Director Analysis'!C261)</f>
        <v>0.83</v>
      </c>
    </row>
    <row r="262" spans="1:4" x14ac:dyDescent="0.3">
      <c r="A262" s="3" t="s">
        <v>5121</v>
      </c>
      <c r="B262" s="4">
        <v>7.5</v>
      </c>
      <c r="C262">
        <v>7.5</v>
      </c>
      <c r="D262">
        <f>_xlfn.PERCENTRANK.INC('Clean data'!Q294:Q5159,'Director Analysis'!C262)</f>
        <v>0.83</v>
      </c>
    </row>
    <row r="263" spans="1:4" x14ac:dyDescent="0.3">
      <c r="A263" s="3" t="s">
        <v>18725</v>
      </c>
      <c r="B263" s="4">
        <v>7.5</v>
      </c>
      <c r="C263">
        <v>7.5</v>
      </c>
      <c r="D263">
        <f>_xlfn.PERCENTRANK.INC('Clean data'!Q295:Q5160,'Director Analysis'!C263)</f>
        <v>0.83</v>
      </c>
    </row>
    <row r="264" spans="1:4" x14ac:dyDescent="0.3">
      <c r="A264" s="3" t="s">
        <v>1204</v>
      </c>
      <c r="B264" s="4">
        <v>7.4833333333333334</v>
      </c>
      <c r="C264">
        <v>7.4833333333333334</v>
      </c>
      <c r="D264">
        <f>_xlfn.PERCENTRANK.INC('Clean data'!Q296:Q5161,'Director Analysis'!C264)</f>
        <v>0.83</v>
      </c>
    </row>
    <row r="265" spans="1:4" x14ac:dyDescent="0.3">
      <c r="A265" s="3" t="s">
        <v>389</v>
      </c>
      <c r="B265" s="4">
        <v>7.4807692307692308</v>
      </c>
      <c r="C265">
        <v>7.4807692307692308</v>
      </c>
      <c r="D265">
        <f>_xlfn.PERCENTRANK.INC('Clean data'!Q297:Q5162,'Director Analysis'!C265)</f>
        <v>0.83</v>
      </c>
    </row>
    <row r="266" spans="1:4" x14ac:dyDescent="0.3">
      <c r="A266" s="3" t="s">
        <v>7644</v>
      </c>
      <c r="B266" s="4">
        <v>7.4666666666666659</v>
      </c>
      <c r="C266">
        <v>7.4666666666666659</v>
      </c>
      <c r="D266">
        <f>_xlfn.PERCENTRANK.INC('Clean data'!Q298:Q5163,'Director Analysis'!C266)</f>
        <v>0.83</v>
      </c>
    </row>
    <row r="267" spans="1:4" x14ac:dyDescent="0.3">
      <c r="A267" s="3" t="s">
        <v>48</v>
      </c>
      <c r="B267" s="4">
        <v>7.4571428571428564</v>
      </c>
      <c r="C267">
        <v>7.4571428571428564</v>
      </c>
      <c r="D267">
        <f>_xlfn.PERCENTRANK.INC('Clean data'!Q299:Q5164,'Director Analysis'!C267)</f>
        <v>0.83</v>
      </c>
    </row>
    <row r="268" spans="1:4" x14ac:dyDescent="0.3">
      <c r="A268" s="3" t="s">
        <v>9085</v>
      </c>
      <c r="B268" s="4">
        <v>7.45</v>
      </c>
      <c r="C268">
        <v>7.45</v>
      </c>
      <c r="D268">
        <f>_xlfn.PERCENTRANK.INC('Clean data'!Q300:Q5165,'Director Analysis'!C268)</f>
        <v>0.83</v>
      </c>
    </row>
    <row r="269" spans="1:4" x14ac:dyDescent="0.3">
      <c r="A269" s="3" t="s">
        <v>14383</v>
      </c>
      <c r="B269" s="4">
        <v>7.45</v>
      </c>
      <c r="C269">
        <v>7.45</v>
      </c>
      <c r="D269">
        <f>_xlfn.PERCENTRANK.INC('Clean data'!Q301:Q5166,'Director Analysis'!C269)</f>
        <v>0.83</v>
      </c>
    </row>
    <row r="270" spans="1:4" x14ac:dyDescent="0.3">
      <c r="A270" s="3" t="s">
        <v>13503</v>
      </c>
      <c r="B270" s="4">
        <v>7.45</v>
      </c>
      <c r="C270">
        <v>7.45</v>
      </c>
      <c r="D270">
        <f>_xlfn.PERCENTRANK.INC('Clean data'!Q302:Q5167,'Director Analysis'!C270)</f>
        <v>0.83</v>
      </c>
    </row>
    <row r="271" spans="1:4" x14ac:dyDescent="0.3">
      <c r="A271" s="3" t="s">
        <v>351</v>
      </c>
      <c r="B271" s="4">
        <v>7.45</v>
      </c>
      <c r="C271">
        <v>7.45</v>
      </c>
      <c r="D271">
        <f>_xlfn.PERCENTRANK.INC('Clean data'!Q303:Q5168,'Director Analysis'!C271)</f>
        <v>0.83</v>
      </c>
    </row>
    <row r="272" spans="1:4" x14ac:dyDescent="0.3">
      <c r="A272" s="3" t="s">
        <v>10540</v>
      </c>
      <c r="B272" s="4">
        <v>7.4499999999999993</v>
      </c>
      <c r="C272">
        <v>7.4499999999999993</v>
      </c>
      <c r="D272">
        <f>_xlfn.PERCENTRANK.INC('Clean data'!Q304:Q5169,'Director Analysis'!C272)</f>
        <v>0.83</v>
      </c>
    </row>
    <row r="273" spans="1:4" x14ac:dyDescent="0.3">
      <c r="A273" s="3" t="s">
        <v>1727</v>
      </c>
      <c r="B273" s="4">
        <v>7.4499999999999993</v>
      </c>
      <c r="C273">
        <v>7.4499999999999993</v>
      </c>
      <c r="D273">
        <f>_xlfn.PERCENTRANK.INC('Clean data'!Q305:Q5170,'Director Analysis'!C273)</f>
        <v>0.83</v>
      </c>
    </row>
    <row r="274" spans="1:4" x14ac:dyDescent="0.3">
      <c r="A274" s="3" t="s">
        <v>5289</v>
      </c>
      <c r="B274" s="4">
        <v>7.4375000000000009</v>
      </c>
      <c r="C274">
        <v>7.4375000000000009</v>
      </c>
      <c r="D274">
        <f>_xlfn.PERCENTRANK.INC('Clean data'!Q306:Q5171,'Director Analysis'!C274)</f>
        <v>0.83</v>
      </c>
    </row>
    <row r="275" spans="1:4" x14ac:dyDescent="0.3">
      <c r="A275" s="3" t="s">
        <v>8546</v>
      </c>
      <c r="B275" s="4">
        <v>7.4333333333333336</v>
      </c>
      <c r="C275">
        <v>7.4333333333333336</v>
      </c>
      <c r="D275">
        <f>_xlfn.PERCENTRANK.INC('Clean data'!Q307:Q5172,'Director Analysis'!C275)</f>
        <v>0.83</v>
      </c>
    </row>
    <row r="276" spans="1:4" x14ac:dyDescent="0.3">
      <c r="A276" s="3" t="s">
        <v>17687</v>
      </c>
      <c r="B276" s="4">
        <v>7.4333333333333327</v>
      </c>
      <c r="C276">
        <v>7.4333333333333327</v>
      </c>
      <c r="D276">
        <f>_xlfn.PERCENTRANK.INC('Clean data'!Q308:Q5173,'Director Analysis'!C276)</f>
        <v>0.83</v>
      </c>
    </row>
    <row r="277" spans="1:4" x14ac:dyDescent="0.3">
      <c r="A277" s="3" t="s">
        <v>8191</v>
      </c>
      <c r="B277" s="4">
        <v>7.42</v>
      </c>
      <c r="C277">
        <v>7.42</v>
      </c>
      <c r="D277">
        <f>_xlfn.PERCENTRANK.INC('Clean data'!Q309:Q5174,'Director Analysis'!C277)</f>
        <v>0.82899999999999996</v>
      </c>
    </row>
    <row r="278" spans="1:4" x14ac:dyDescent="0.3">
      <c r="A278" s="3" t="s">
        <v>4850</v>
      </c>
      <c r="B278" s="4">
        <v>7.4181818181818189</v>
      </c>
      <c r="C278">
        <v>7.4181818181818189</v>
      </c>
      <c r="D278">
        <f>_xlfn.PERCENTRANK.INC('Clean data'!Q310:Q5175,'Director Analysis'!C278)</f>
        <v>0.82899999999999996</v>
      </c>
    </row>
    <row r="279" spans="1:4" x14ac:dyDescent="0.3">
      <c r="A279" s="3" t="s">
        <v>3817</v>
      </c>
      <c r="B279" s="4">
        <v>7.416666666666667</v>
      </c>
      <c r="C279">
        <v>7.416666666666667</v>
      </c>
      <c r="D279">
        <f>_xlfn.PERCENTRANK.INC('Clean data'!Q311:Q5176,'Director Analysis'!C279)</f>
        <v>0.82899999999999996</v>
      </c>
    </row>
    <row r="280" spans="1:4" x14ac:dyDescent="0.3">
      <c r="A280" s="3" t="s">
        <v>15585</v>
      </c>
      <c r="B280" s="4">
        <v>7.4</v>
      </c>
      <c r="C280">
        <v>7.4</v>
      </c>
      <c r="D280">
        <f>_xlfn.PERCENTRANK.INC('Clean data'!Q312:Q5177,'Director Analysis'!C280)</f>
        <v>0.80100000000000005</v>
      </c>
    </row>
    <row r="281" spans="1:4" x14ac:dyDescent="0.3">
      <c r="A281" s="3" t="s">
        <v>15048</v>
      </c>
      <c r="B281" s="4">
        <v>7.4</v>
      </c>
      <c r="C281">
        <v>7.4</v>
      </c>
      <c r="D281">
        <f>_xlfn.PERCENTRANK.INC('Clean data'!Q313:Q5178,'Director Analysis'!C281)</f>
        <v>0.80100000000000005</v>
      </c>
    </row>
    <row r="282" spans="1:4" x14ac:dyDescent="0.3">
      <c r="A282" s="3" t="s">
        <v>6620</v>
      </c>
      <c r="B282" s="4">
        <v>7.4</v>
      </c>
      <c r="C282">
        <v>7.4</v>
      </c>
      <c r="D282">
        <f>_xlfn.PERCENTRANK.INC('Clean data'!Q314:Q5179,'Director Analysis'!C282)</f>
        <v>0.80100000000000005</v>
      </c>
    </row>
    <row r="283" spans="1:4" x14ac:dyDescent="0.3">
      <c r="A283" s="3" t="s">
        <v>21773</v>
      </c>
      <c r="B283" s="4">
        <v>7.4</v>
      </c>
      <c r="C283">
        <v>7.4</v>
      </c>
      <c r="D283">
        <f>_xlfn.PERCENTRANK.INC('Clean data'!Q315:Q5180,'Director Analysis'!C283)</f>
        <v>0.80100000000000005</v>
      </c>
    </row>
    <row r="284" spans="1:4" x14ac:dyDescent="0.3">
      <c r="A284" s="3" t="s">
        <v>17122</v>
      </c>
      <c r="B284" s="4">
        <v>7.4</v>
      </c>
      <c r="C284">
        <v>7.4</v>
      </c>
      <c r="D284">
        <f>_xlfn.PERCENTRANK.INC('Clean data'!Q316:Q5181,'Director Analysis'!C284)</f>
        <v>0.80100000000000005</v>
      </c>
    </row>
    <row r="285" spans="1:4" x14ac:dyDescent="0.3">
      <c r="A285" s="3" t="s">
        <v>21733</v>
      </c>
      <c r="B285" s="4">
        <v>7.4</v>
      </c>
      <c r="C285">
        <v>7.4</v>
      </c>
      <c r="D285">
        <f>_xlfn.PERCENTRANK.INC('Clean data'!Q317:Q5182,'Director Analysis'!C285)</f>
        <v>0.80100000000000005</v>
      </c>
    </row>
    <row r="286" spans="1:4" x14ac:dyDescent="0.3">
      <c r="A286" s="3" t="s">
        <v>16772</v>
      </c>
      <c r="B286" s="4">
        <v>7.4</v>
      </c>
      <c r="C286">
        <v>7.4</v>
      </c>
      <c r="D286">
        <f>_xlfn.PERCENTRANK.INC('Clean data'!Q318:Q5183,'Director Analysis'!C286)</f>
        <v>0.80100000000000005</v>
      </c>
    </row>
    <row r="287" spans="1:4" x14ac:dyDescent="0.3">
      <c r="A287" s="3" t="s">
        <v>22549</v>
      </c>
      <c r="B287" s="4">
        <v>7.4</v>
      </c>
      <c r="C287">
        <v>7.4</v>
      </c>
      <c r="D287">
        <f>_xlfn.PERCENTRANK.INC('Clean data'!Q319:Q5184,'Director Analysis'!C287)</f>
        <v>0.80100000000000005</v>
      </c>
    </row>
    <row r="288" spans="1:4" x14ac:dyDescent="0.3">
      <c r="A288" s="3" t="s">
        <v>249</v>
      </c>
      <c r="B288" s="4">
        <v>7.4</v>
      </c>
      <c r="C288">
        <v>7.4</v>
      </c>
      <c r="D288">
        <f>_xlfn.PERCENTRANK.INC('Clean data'!Q320:Q5185,'Director Analysis'!C288)</f>
        <v>0.80100000000000005</v>
      </c>
    </row>
    <row r="289" spans="1:4" x14ac:dyDescent="0.3">
      <c r="A289" s="3" t="s">
        <v>20498</v>
      </c>
      <c r="B289" s="4">
        <v>7.4</v>
      </c>
      <c r="C289">
        <v>7.4</v>
      </c>
      <c r="D289">
        <f>_xlfn.PERCENTRANK.INC('Clean data'!Q321:Q5186,'Director Analysis'!C289)</f>
        <v>0.80100000000000005</v>
      </c>
    </row>
    <row r="290" spans="1:4" x14ac:dyDescent="0.3">
      <c r="A290" s="3" t="s">
        <v>6575</v>
      </c>
      <c r="B290" s="4">
        <v>7.4</v>
      </c>
      <c r="C290">
        <v>7.4</v>
      </c>
      <c r="D290">
        <f>_xlfn.PERCENTRANK.INC('Clean data'!Q322:Q5187,'Director Analysis'!C290)</f>
        <v>0.80100000000000005</v>
      </c>
    </row>
    <row r="291" spans="1:4" x14ac:dyDescent="0.3">
      <c r="A291" s="3" t="s">
        <v>23897</v>
      </c>
      <c r="B291" s="4">
        <v>7.4</v>
      </c>
      <c r="C291">
        <v>7.4</v>
      </c>
      <c r="D291">
        <f>_xlfn.PERCENTRANK.INC('Clean data'!Q323:Q5188,'Director Analysis'!C291)</f>
        <v>0.80100000000000005</v>
      </c>
    </row>
    <row r="292" spans="1:4" x14ac:dyDescent="0.3">
      <c r="A292" s="3" t="s">
        <v>20250</v>
      </c>
      <c r="B292" s="4">
        <v>7.4</v>
      </c>
      <c r="C292">
        <v>7.4</v>
      </c>
      <c r="D292">
        <f>_xlfn.PERCENTRANK.INC('Clean data'!Q324:Q5189,'Director Analysis'!C292)</f>
        <v>0.80100000000000005</v>
      </c>
    </row>
    <row r="293" spans="1:4" x14ac:dyDescent="0.3">
      <c r="A293" s="3" t="s">
        <v>23582</v>
      </c>
      <c r="B293" s="4">
        <v>7.4</v>
      </c>
      <c r="C293">
        <v>7.4</v>
      </c>
      <c r="D293">
        <f>_xlfn.PERCENTRANK.INC('Clean data'!Q325:Q5190,'Director Analysis'!C293)</f>
        <v>0.80100000000000005</v>
      </c>
    </row>
    <row r="294" spans="1:4" x14ac:dyDescent="0.3">
      <c r="A294" s="3" t="s">
        <v>21662</v>
      </c>
      <c r="B294" s="4">
        <v>7.4</v>
      </c>
      <c r="C294">
        <v>7.4</v>
      </c>
      <c r="D294">
        <f>_xlfn.PERCENTRANK.INC('Clean data'!Q326:Q5191,'Director Analysis'!C294)</f>
        <v>0.80100000000000005</v>
      </c>
    </row>
    <row r="295" spans="1:4" x14ac:dyDescent="0.3">
      <c r="A295" s="3" t="s">
        <v>22529</v>
      </c>
      <c r="B295" s="4">
        <v>7.4</v>
      </c>
      <c r="C295">
        <v>7.4</v>
      </c>
      <c r="D295">
        <f>_xlfn.PERCENTRANK.INC('Clean data'!Q327:Q5192,'Director Analysis'!C295)</f>
        <v>0.80100000000000005</v>
      </c>
    </row>
    <row r="296" spans="1:4" x14ac:dyDescent="0.3">
      <c r="A296" s="3" t="s">
        <v>24078</v>
      </c>
      <c r="B296" s="4">
        <v>7.4</v>
      </c>
      <c r="C296">
        <v>7.4</v>
      </c>
      <c r="D296">
        <f>_xlfn.PERCENTRANK.INC('Clean data'!Q328:Q5193,'Director Analysis'!C296)</f>
        <v>0.80100000000000005</v>
      </c>
    </row>
    <row r="297" spans="1:4" x14ac:dyDescent="0.3">
      <c r="A297" s="3" t="s">
        <v>13959</v>
      </c>
      <c r="B297" s="4">
        <v>7.4</v>
      </c>
      <c r="C297">
        <v>7.4</v>
      </c>
      <c r="D297">
        <f>_xlfn.PERCENTRANK.INC('Clean data'!Q329:Q5194,'Director Analysis'!C297)</f>
        <v>0.80100000000000005</v>
      </c>
    </row>
    <row r="298" spans="1:4" x14ac:dyDescent="0.3">
      <c r="A298" s="3" t="s">
        <v>14660</v>
      </c>
      <c r="B298" s="4">
        <v>7.4</v>
      </c>
      <c r="C298">
        <v>7.4</v>
      </c>
      <c r="D298">
        <f>_xlfn.PERCENTRANK.INC('Clean data'!Q330:Q5195,'Director Analysis'!C298)</f>
        <v>0.80100000000000005</v>
      </c>
    </row>
    <row r="299" spans="1:4" x14ac:dyDescent="0.3">
      <c r="A299" s="3" t="s">
        <v>24037</v>
      </c>
      <c r="B299" s="4">
        <v>7.4</v>
      </c>
      <c r="C299">
        <v>7.4</v>
      </c>
      <c r="D299">
        <f>_xlfn.PERCENTRANK.INC('Clean data'!Q331:Q5196,'Director Analysis'!C299)</f>
        <v>0.8</v>
      </c>
    </row>
    <row r="300" spans="1:4" x14ac:dyDescent="0.3">
      <c r="A300" s="3" t="s">
        <v>18226</v>
      </c>
      <c r="B300" s="4">
        <v>7.4</v>
      </c>
      <c r="C300">
        <v>7.4</v>
      </c>
      <c r="D300">
        <f>_xlfn.PERCENTRANK.INC('Clean data'!Q332:Q5197,'Director Analysis'!C300)</f>
        <v>0.8</v>
      </c>
    </row>
    <row r="301" spans="1:4" x14ac:dyDescent="0.3">
      <c r="A301" s="3" t="s">
        <v>18103</v>
      </c>
      <c r="B301" s="4">
        <v>7.4</v>
      </c>
      <c r="C301">
        <v>7.4</v>
      </c>
      <c r="D301">
        <f>_xlfn.PERCENTRANK.INC('Clean data'!Q333:Q5198,'Director Analysis'!C301)</f>
        <v>0.8</v>
      </c>
    </row>
    <row r="302" spans="1:4" x14ac:dyDescent="0.3">
      <c r="A302" s="3" t="s">
        <v>17947</v>
      </c>
      <c r="B302" s="4">
        <v>7.4</v>
      </c>
      <c r="C302">
        <v>7.4</v>
      </c>
      <c r="D302">
        <f>_xlfn.PERCENTRANK.INC('Clean data'!Q334:Q5199,'Director Analysis'!C302)</f>
        <v>0.8</v>
      </c>
    </row>
    <row r="303" spans="1:4" x14ac:dyDescent="0.3">
      <c r="A303" s="3" t="s">
        <v>21171</v>
      </c>
      <c r="B303" s="4">
        <v>7.4</v>
      </c>
      <c r="C303">
        <v>7.4</v>
      </c>
      <c r="D303">
        <f>_xlfn.PERCENTRANK.INC('Clean data'!Q335:Q5200,'Director Analysis'!C303)</f>
        <v>0.8</v>
      </c>
    </row>
    <row r="304" spans="1:4" x14ac:dyDescent="0.3">
      <c r="A304" s="3" t="s">
        <v>21568</v>
      </c>
      <c r="B304" s="4">
        <v>7.4</v>
      </c>
      <c r="C304">
        <v>7.4</v>
      </c>
      <c r="D304">
        <f>_xlfn.PERCENTRANK.INC('Clean data'!Q336:Q5201,'Director Analysis'!C304)</f>
        <v>0.8</v>
      </c>
    </row>
    <row r="305" spans="1:4" x14ac:dyDescent="0.3">
      <c r="A305" s="3" t="s">
        <v>1432</v>
      </c>
      <c r="B305" s="4">
        <v>7.4</v>
      </c>
      <c r="C305">
        <v>7.4</v>
      </c>
      <c r="D305">
        <f>_xlfn.PERCENTRANK.INC('Clean data'!Q337:Q5202,'Director Analysis'!C305)</f>
        <v>0.8</v>
      </c>
    </row>
    <row r="306" spans="1:4" x14ac:dyDescent="0.3">
      <c r="A306" s="3" t="s">
        <v>14772</v>
      </c>
      <c r="B306" s="4">
        <v>7.4</v>
      </c>
      <c r="C306">
        <v>7.4</v>
      </c>
      <c r="D306">
        <f>_xlfn.PERCENTRANK.INC('Clean data'!Q338:Q5203,'Director Analysis'!C306)</f>
        <v>0.8</v>
      </c>
    </row>
    <row r="307" spans="1:4" x14ac:dyDescent="0.3">
      <c r="A307" s="3" t="s">
        <v>21739</v>
      </c>
      <c r="B307" s="4">
        <v>7.4</v>
      </c>
      <c r="C307">
        <v>7.4</v>
      </c>
      <c r="D307">
        <f>_xlfn.PERCENTRANK.INC('Clean data'!Q339:Q5204,'Director Analysis'!C307)</f>
        <v>0.8</v>
      </c>
    </row>
    <row r="308" spans="1:4" x14ac:dyDescent="0.3">
      <c r="A308" s="3" t="s">
        <v>3252</v>
      </c>
      <c r="B308" s="4">
        <v>7.4</v>
      </c>
      <c r="C308">
        <v>7.4</v>
      </c>
      <c r="D308">
        <f>_xlfn.PERCENTRANK.INC('Clean data'!Q340:Q5205,'Director Analysis'!C308)</f>
        <v>0.8</v>
      </c>
    </row>
    <row r="309" spans="1:4" x14ac:dyDescent="0.3">
      <c r="A309" s="3" t="s">
        <v>22179</v>
      </c>
      <c r="B309" s="4">
        <v>7.4</v>
      </c>
      <c r="C309">
        <v>7.4</v>
      </c>
      <c r="D309">
        <f>_xlfn.PERCENTRANK.INC('Clean data'!Q341:Q5206,'Director Analysis'!C309)</f>
        <v>0.8</v>
      </c>
    </row>
    <row r="310" spans="1:4" x14ac:dyDescent="0.3">
      <c r="A310" s="3" t="s">
        <v>13104</v>
      </c>
      <c r="B310" s="4">
        <v>7.4</v>
      </c>
      <c r="C310">
        <v>7.4</v>
      </c>
      <c r="D310">
        <f>_xlfn.PERCENTRANK.INC('Clean data'!Q342:Q5207,'Director Analysis'!C310)</f>
        <v>0.8</v>
      </c>
    </row>
    <row r="311" spans="1:4" x14ac:dyDescent="0.3">
      <c r="A311" s="3" t="s">
        <v>22354</v>
      </c>
      <c r="B311" s="4">
        <v>7.4</v>
      </c>
      <c r="C311">
        <v>7.4</v>
      </c>
      <c r="D311">
        <f>_xlfn.PERCENTRANK.INC('Clean data'!Q343:Q5208,'Director Analysis'!C311)</f>
        <v>0.8</v>
      </c>
    </row>
    <row r="312" spans="1:4" x14ac:dyDescent="0.3">
      <c r="A312" s="3" t="s">
        <v>23463</v>
      </c>
      <c r="B312" s="4">
        <v>7.4</v>
      </c>
      <c r="C312">
        <v>7.4</v>
      </c>
      <c r="D312">
        <f>_xlfn.PERCENTRANK.INC('Clean data'!Q344:Q5209,'Director Analysis'!C312)</f>
        <v>0.8</v>
      </c>
    </row>
    <row r="313" spans="1:4" x14ac:dyDescent="0.3">
      <c r="A313" s="3" t="s">
        <v>22358</v>
      </c>
      <c r="B313" s="4">
        <v>7.4</v>
      </c>
      <c r="C313">
        <v>7.4</v>
      </c>
      <c r="D313">
        <f>_xlfn.PERCENTRANK.INC('Clean data'!Q345:Q5210,'Director Analysis'!C313)</f>
        <v>0.8</v>
      </c>
    </row>
    <row r="314" spans="1:4" x14ac:dyDescent="0.3">
      <c r="A314" s="3" t="s">
        <v>2440</v>
      </c>
      <c r="B314" s="4">
        <v>7.4</v>
      </c>
      <c r="C314">
        <v>7.4</v>
      </c>
      <c r="D314">
        <f>_xlfn.PERCENTRANK.INC('Clean data'!Q346:Q5211,'Director Analysis'!C314)</f>
        <v>0.8</v>
      </c>
    </row>
    <row r="315" spans="1:4" x14ac:dyDescent="0.3">
      <c r="A315" s="3" t="s">
        <v>9796</v>
      </c>
      <c r="B315" s="4">
        <v>7.4</v>
      </c>
      <c r="C315">
        <v>7.4</v>
      </c>
      <c r="D315">
        <f>_xlfn.PERCENTRANK.INC('Clean data'!Q347:Q5212,'Director Analysis'!C315)</f>
        <v>0.8</v>
      </c>
    </row>
    <row r="316" spans="1:4" x14ac:dyDescent="0.3">
      <c r="A316" s="3" t="s">
        <v>11333</v>
      </c>
      <c r="B316" s="4">
        <v>7.4</v>
      </c>
      <c r="C316">
        <v>7.4</v>
      </c>
      <c r="D316">
        <f>_xlfn.PERCENTRANK.INC('Clean data'!Q348:Q5213,'Director Analysis'!C316)</f>
        <v>0.8</v>
      </c>
    </row>
    <row r="317" spans="1:4" x14ac:dyDescent="0.3">
      <c r="A317" s="3" t="s">
        <v>1658</v>
      </c>
      <c r="B317" s="4">
        <v>7.3999999999999995</v>
      </c>
      <c r="C317">
        <v>7.3999999999999995</v>
      </c>
      <c r="D317">
        <f>_xlfn.PERCENTRANK.INC('Clean data'!Q349:Q5214,'Director Analysis'!C317)</f>
        <v>0.8</v>
      </c>
    </row>
    <row r="318" spans="1:4" x14ac:dyDescent="0.3">
      <c r="A318" s="3" t="s">
        <v>12018</v>
      </c>
      <c r="B318" s="4">
        <v>7.3999999999999995</v>
      </c>
      <c r="C318">
        <v>7.3999999999999995</v>
      </c>
      <c r="D318">
        <f>_xlfn.PERCENTRANK.INC('Clean data'!Q350:Q5215,'Director Analysis'!C318)</f>
        <v>0.8</v>
      </c>
    </row>
    <row r="319" spans="1:4" x14ac:dyDescent="0.3">
      <c r="A319" s="3" t="s">
        <v>4260</v>
      </c>
      <c r="B319" s="4">
        <v>7.3999999999999995</v>
      </c>
      <c r="C319">
        <v>7.3999999999999995</v>
      </c>
      <c r="D319">
        <f>_xlfn.PERCENTRANK.INC('Clean data'!Q351:Q5216,'Director Analysis'!C319)</f>
        <v>0.8</v>
      </c>
    </row>
    <row r="320" spans="1:4" x14ac:dyDescent="0.3">
      <c r="A320" s="3" t="s">
        <v>306</v>
      </c>
      <c r="B320" s="4">
        <v>7.3800000000000008</v>
      </c>
      <c r="C320">
        <v>7.3800000000000008</v>
      </c>
      <c r="D320">
        <f>_xlfn.PERCENTRANK.INC('Clean data'!Q352:Q5217,'Director Analysis'!C320)</f>
        <v>0.8</v>
      </c>
    </row>
    <row r="321" spans="1:4" x14ac:dyDescent="0.3">
      <c r="A321" s="3" t="s">
        <v>17194</v>
      </c>
      <c r="B321" s="4">
        <v>7.375</v>
      </c>
      <c r="C321">
        <v>7.375</v>
      </c>
      <c r="D321">
        <f>_xlfn.PERCENTRANK.INC('Clean data'!Q353:Q5218,'Director Analysis'!C321)</f>
        <v>0.79900000000000004</v>
      </c>
    </row>
    <row r="322" spans="1:4" x14ac:dyDescent="0.3">
      <c r="A322" s="3" t="s">
        <v>11327</v>
      </c>
      <c r="B322" s="4">
        <v>7.3599999999999994</v>
      </c>
      <c r="C322">
        <v>7.3599999999999994</v>
      </c>
      <c r="D322">
        <f>_xlfn.PERCENTRANK.INC('Clean data'!Q354:Q5219,'Director Analysis'!C322)</f>
        <v>0.79900000000000004</v>
      </c>
    </row>
    <row r="323" spans="1:4" x14ac:dyDescent="0.3">
      <c r="A323" s="3" t="s">
        <v>2386</v>
      </c>
      <c r="B323" s="4">
        <v>7.35</v>
      </c>
      <c r="C323">
        <v>7.35</v>
      </c>
      <c r="D323">
        <f>_xlfn.PERCENTRANK.INC('Clean data'!Q355:Q5220,'Director Analysis'!C323)</f>
        <v>0.79900000000000004</v>
      </c>
    </row>
    <row r="324" spans="1:4" x14ac:dyDescent="0.3">
      <c r="A324" s="3" t="s">
        <v>12582</v>
      </c>
      <c r="B324" s="4">
        <v>7.35</v>
      </c>
      <c r="C324">
        <v>7.35</v>
      </c>
      <c r="D324">
        <f>_xlfn.PERCENTRANK.INC('Clean data'!Q356:Q5221,'Director Analysis'!C324)</f>
        <v>0.79900000000000004</v>
      </c>
    </row>
    <row r="325" spans="1:4" x14ac:dyDescent="0.3">
      <c r="A325" s="3" t="s">
        <v>12958</v>
      </c>
      <c r="B325" s="4">
        <v>7.35</v>
      </c>
      <c r="C325">
        <v>7.35</v>
      </c>
      <c r="D325">
        <f>_xlfn.PERCENTRANK.INC('Clean data'!Q357:Q5222,'Director Analysis'!C325)</f>
        <v>0.79900000000000004</v>
      </c>
    </row>
    <row r="326" spans="1:4" x14ac:dyDescent="0.3">
      <c r="A326" s="3" t="s">
        <v>11032</v>
      </c>
      <c r="B326" s="4">
        <v>7.35</v>
      </c>
      <c r="C326">
        <v>7.35</v>
      </c>
      <c r="D326">
        <f>_xlfn.PERCENTRANK.INC('Clean data'!Q358:Q5223,'Director Analysis'!C326)</f>
        <v>0.79900000000000004</v>
      </c>
    </row>
    <row r="327" spans="1:4" x14ac:dyDescent="0.3">
      <c r="A327" s="3" t="s">
        <v>14356</v>
      </c>
      <c r="B327" s="4">
        <v>7.35</v>
      </c>
      <c r="C327">
        <v>7.35</v>
      </c>
      <c r="D327">
        <f>_xlfn.PERCENTRANK.INC('Clean data'!Q359:Q5224,'Director Analysis'!C327)</f>
        <v>0.79900000000000004</v>
      </c>
    </row>
    <row r="328" spans="1:4" x14ac:dyDescent="0.3">
      <c r="A328" s="3" t="s">
        <v>4176</v>
      </c>
      <c r="B328" s="4">
        <v>7.3400000000000007</v>
      </c>
      <c r="C328">
        <v>7.3400000000000007</v>
      </c>
      <c r="D328">
        <f>_xlfn.PERCENTRANK.INC('Clean data'!Q360:Q5225,'Director Analysis'!C328)</f>
        <v>0.79900000000000004</v>
      </c>
    </row>
    <row r="329" spans="1:4" x14ac:dyDescent="0.3">
      <c r="A329" s="3" t="s">
        <v>2791</v>
      </c>
      <c r="B329" s="4">
        <v>7.3285714285714292</v>
      </c>
      <c r="C329">
        <v>7.3285714285714292</v>
      </c>
      <c r="D329">
        <f>_xlfn.PERCENTRANK.INC('Clean data'!Q361:Q5226,'Director Analysis'!C329)</f>
        <v>0.79900000000000004</v>
      </c>
    </row>
    <row r="330" spans="1:4" x14ac:dyDescent="0.3">
      <c r="A330" s="3" t="s">
        <v>9162</v>
      </c>
      <c r="B330" s="4">
        <v>7.327272727272728</v>
      </c>
      <c r="C330">
        <v>7.327272727272728</v>
      </c>
      <c r="D330">
        <f>_xlfn.PERCENTRANK.INC('Clean data'!Q362:Q5227,'Director Analysis'!C330)</f>
        <v>0.79900000000000004</v>
      </c>
    </row>
    <row r="331" spans="1:4" x14ac:dyDescent="0.3">
      <c r="A331" s="3" t="s">
        <v>435</v>
      </c>
      <c r="B331" s="4">
        <v>7.3076923076923075</v>
      </c>
      <c r="C331">
        <v>7.3076923076923075</v>
      </c>
      <c r="D331">
        <f>_xlfn.PERCENTRANK.INC('Clean data'!Q363:Q5228,'Director Analysis'!C331)</f>
        <v>0.79900000000000004</v>
      </c>
    </row>
    <row r="332" spans="1:4" x14ac:dyDescent="0.3">
      <c r="A332" s="3" t="s">
        <v>6248</v>
      </c>
      <c r="B332" s="4">
        <v>7.3000000000000007</v>
      </c>
      <c r="C332">
        <v>7.3000000000000007</v>
      </c>
      <c r="D332">
        <f>_xlfn.PERCENTRANK.INC('Clean data'!Q364:Q5229,'Director Analysis'!C332)</f>
        <v>0.79900000000000004</v>
      </c>
    </row>
    <row r="333" spans="1:4" x14ac:dyDescent="0.3">
      <c r="A333" s="3" t="s">
        <v>15912</v>
      </c>
      <c r="B333" s="4">
        <v>7.3</v>
      </c>
      <c r="C333">
        <v>7.3</v>
      </c>
      <c r="D333">
        <f>_xlfn.PERCENTRANK.INC('Clean data'!Q365:Q5230,'Director Analysis'!C333)</f>
        <v>0.76200000000000001</v>
      </c>
    </row>
    <row r="334" spans="1:4" x14ac:dyDescent="0.3">
      <c r="A334" s="3" t="s">
        <v>13681</v>
      </c>
      <c r="B334" s="4">
        <v>7.3</v>
      </c>
      <c r="C334">
        <v>7.3</v>
      </c>
      <c r="D334">
        <f>_xlfn.PERCENTRANK.INC('Clean data'!Q366:Q5231,'Director Analysis'!C334)</f>
        <v>0.76200000000000001</v>
      </c>
    </row>
    <row r="335" spans="1:4" x14ac:dyDescent="0.3">
      <c r="A335" s="3" t="s">
        <v>8455</v>
      </c>
      <c r="B335" s="4">
        <v>7.3</v>
      </c>
      <c r="C335">
        <v>7.3</v>
      </c>
      <c r="D335">
        <f>_xlfn.PERCENTRANK.INC('Clean data'!Q367:Q5232,'Director Analysis'!C335)</f>
        <v>0.76200000000000001</v>
      </c>
    </row>
    <row r="336" spans="1:4" x14ac:dyDescent="0.3">
      <c r="A336" s="3" t="s">
        <v>23009</v>
      </c>
      <c r="B336" s="4">
        <v>7.3</v>
      </c>
      <c r="C336">
        <v>7.3</v>
      </c>
      <c r="D336">
        <f>_xlfn.PERCENTRANK.INC('Clean data'!Q368:Q5233,'Director Analysis'!C336)</f>
        <v>0.76100000000000001</v>
      </c>
    </row>
    <row r="337" spans="1:4" x14ac:dyDescent="0.3">
      <c r="A337" s="3" t="s">
        <v>22669</v>
      </c>
      <c r="B337" s="4">
        <v>7.3</v>
      </c>
      <c r="C337">
        <v>7.3</v>
      </c>
      <c r="D337">
        <f>_xlfn.PERCENTRANK.INC('Clean data'!Q369:Q5234,'Director Analysis'!C337)</f>
        <v>0.76100000000000001</v>
      </c>
    </row>
    <row r="338" spans="1:4" x14ac:dyDescent="0.3">
      <c r="A338" s="3" t="s">
        <v>1246</v>
      </c>
      <c r="B338" s="4">
        <v>7.3</v>
      </c>
      <c r="C338">
        <v>7.3</v>
      </c>
      <c r="D338">
        <f>_xlfn.PERCENTRANK.INC('Clean data'!Q370:Q5235,'Director Analysis'!C338)</f>
        <v>0.76100000000000001</v>
      </c>
    </row>
    <row r="339" spans="1:4" x14ac:dyDescent="0.3">
      <c r="A339" s="3" t="s">
        <v>10057</v>
      </c>
      <c r="B339" s="4">
        <v>7.3</v>
      </c>
      <c r="C339">
        <v>7.3</v>
      </c>
      <c r="D339">
        <f>_xlfn.PERCENTRANK.INC('Clean data'!Q371:Q5236,'Director Analysis'!C339)</f>
        <v>0.76100000000000001</v>
      </c>
    </row>
    <row r="340" spans="1:4" x14ac:dyDescent="0.3">
      <c r="A340" s="3" t="s">
        <v>17683</v>
      </c>
      <c r="B340" s="4">
        <v>7.3</v>
      </c>
      <c r="C340">
        <v>7.3</v>
      </c>
      <c r="D340">
        <f>_xlfn.PERCENTRANK.INC('Clean data'!Q372:Q5237,'Director Analysis'!C340)</f>
        <v>0.76100000000000001</v>
      </c>
    </row>
    <row r="341" spans="1:4" x14ac:dyDescent="0.3">
      <c r="A341" s="3" t="s">
        <v>8637</v>
      </c>
      <c r="B341" s="4">
        <v>7.3</v>
      </c>
      <c r="C341">
        <v>7.3</v>
      </c>
      <c r="D341">
        <f>_xlfn.PERCENTRANK.INC('Clean data'!Q373:Q5238,'Director Analysis'!C341)</f>
        <v>0.76100000000000001</v>
      </c>
    </row>
    <row r="342" spans="1:4" x14ac:dyDescent="0.3">
      <c r="A342" s="3" t="s">
        <v>20617</v>
      </c>
      <c r="B342" s="4">
        <v>7.3</v>
      </c>
      <c r="C342">
        <v>7.3</v>
      </c>
      <c r="D342">
        <f>_xlfn.PERCENTRANK.INC('Clean data'!Q374:Q5239,'Director Analysis'!C342)</f>
        <v>0.76100000000000001</v>
      </c>
    </row>
    <row r="343" spans="1:4" x14ac:dyDescent="0.3">
      <c r="A343" s="3" t="s">
        <v>23575</v>
      </c>
      <c r="B343" s="4">
        <v>7.3</v>
      </c>
      <c r="C343">
        <v>7.3</v>
      </c>
      <c r="D343">
        <f>_xlfn.PERCENTRANK.INC('Clean data'!Q375:Q5240,'Director Analysis'!C343)</f>
        <v>0.76100000000000001</v>
      </c>
    </row>
    <row r="344" spans="1:4" x14ac:dyDescent="0.3">
      <c r="A344" s="3" t="s">
        <v>13839</v>
      </c>
      <c r="B344" s="4">
        <v>7.3</v>
      </c>
      <c r="C344">
        <v>7.3</v>
      </c>
      <c r="D344">
        <f>_xlfn.PERCENTRANK.INC('Clean data'!Q376:Q5241,'Director Analysis'!C344)</f>
        <v>0.76100000000000001</v>
      </c>
    </row>
    <row r="345" spans="1:4" x14ac:dyDescent="0.3">
      <c r="A345" s="3" t="s">
        <v>15772</v>
      </c>
      <c r="B345" s="4">
        <v>7.3</v>
      </c>
      <c r="C345">
        <v>7.3</v>
      </c>
      <c r="D345">
        <f>_xlfn.PERCENTRANK.INC('Clean data'!Q377:Q5242,'Director Analysis'!C345)</f>
        <v>0.76100000000000001</v>
      </c>
    </row>
    <row r="346" spans="1:4" x14ac:dyDescent="0.3">
      <c r="A346" s="3" t="s">
        <v>1001</v>
      </c>
      <c r="B346" s="4">
        <v>7.3</v>
      </c>
      <c r="C346">
        <v>7.3</v>
      </c>
      <c r="D346">
        <f>_xlfn.PERCENTRANK.INC('Clean data'!Q378:Q5243,'Director Analysis'!C346)</f>
        <v>0.76100000000000001</v>
      </c>
    </row>
    <row r="347" spans="1:4" x14ac:dyDescent="0.3">
      <c r="A347" s="3" t="s">
        <v>8666</v>
      </c>
      <c r="B347" s="4">
        <v>7.3</v>
      </c>
      <c r="C347">
        <v>7.3</v>
      </c>
      <c r="D347">
        <f>_xlfn.PERCENTRANK.INC('Clean data'!Q379:Q5244,'Director Analysis'!C347)</f>
        <v>0.76100000000000001</v>
      </c>
    </row>
    <row r="348" spans="1:4" x14ac:dyDescent="0.3">
      <c r="A348" s="3" t="s">
        <v>17973</v>
      </c>
      <c r="B348" s="4">
        <v>7.3</v>
      </c>
      <c r="C348">
        <v>7.3</v>
      </c>
      <c r="D348">
        <f>_xlfn.PERCENTRANK.INC('Clean data'!Q380:Q5245,'Director Analysis'!C348)</f>
        <v>0.76100000000000001</v>
      </c>
    </row>
    <row r="349" spans="1:4" x14ac:dyDescent="0.3">
      <c r="A349" s="3" t="s">
        <v>17582</v>
      </c>
      <c r="B349" s="4">
        <v>7.3</v>
      </c>
      <c r="C349">
        <v>7.3</v>
      </c>
      <c r="D349">
        <f>_xlfn.PERCENTRANK.INC('Clean data'!Q381:Q5246,'Director Analysis'!C349)</f>
        <v>0.76100000000000001</v>
      </c>
    </row>
    <row r="350" spans="1:4" x14ac:dyDescent="0.3">
      <c r="A350" s="3" t="s">
        <v>12378</v>
      </c>
      <c r="B350" s="4">
        <v>7.3</v>
      </c>
      <c r="C350">
        <v>7.3</v>
      </c>
      <c r="D350">
        <f>_xlfn.PERCENTRANK.INC('Clean data'!Q382:Q5247,'Director Analysis'!C350)</f>
        <v>0.76100000000000001</v>
      </c>
    </row>
    <row r="351" spans="1:4" x14ac:dyDescent="0.3">
      <c r="A351" s="3" t="s">
        <v>21766</v>
      </c>
      <c r="B351" s="4">
        <v>7.3</v>
      </c>
      <c r="C351">
        <v>7.3</v>
      </c>
      <c r="D351">
        <f>_xlfn.PERCENTRANK.INC('Clean data'!Q383:Q5248,'Director Analysis'!C351)</f>
        <v>0.76100000000000001</v>
      </c>
    </row>
    <row r="352" spans="1:4" x14ac:dyDescent="0.3">
      <c r="A352" s="3" t="s">
        <v>22482</v>
      </c>
      <c r="B352" s="4">
        <v>7.3</v>
      </c>
      <c r="C352">
        <v>7.3</v>
      </c>
      <c r="D352">
        <f>_xlfn.PERCENTRANK.INC('Clean data'!Q384:Q5249,'Director Analysis'!C352)</f>
        <v>0.76100000000000001</v>
      </c>
    </row>
    <row r="353" spans="1:4" x14ac:dyDescent="0.3">
      <c r="A353" s="3" t="s">
        <v>16797</v>
      </c>
      <c r="B353" s="4">
        <v>7.3</v>
      </c>
      <c r="C353">
        <v>7.3</v>
      </c>
      <c r="D353">
        <f>_xlfn.PERCENTRANK.INC('Clean data'!Q385:Q5250,'Director Analysis'!C353)</f>
        <v>0.76100000000000001</v>
      </c>
    </row>
    <row r="354" spans="1:4" x14ac:dyDescent="0.3">
      <c r="A354" s="3" t="s">
        <v>20688</v>
      </c>
      <c r="B354" s="4">
        <v>7.3</v>
      </c>
      <c r="C354">
        <v>7.3</v>
      </c>
      <c r="D354">
        <f>_xlfn.PERCENTRANK.INC('Clean data'!Q386:Q5251,'Director Analysis'!C354)</f>
        <v>0.76100000000000001</v>
      </c>
    </row>
    <row r="355" spans="1:4" x14ac:dyDescent="0.3">
      <c r="A355" s="3" t="s">
        <v>15819</v>
      </c>
      <c r="B355" s="4">
        <v>7.3</v>
      </c>
      <c r="C355">
        <v>7.3</v>
      </c>
      <c r="D355">
        <f>_xlfn.PERCENTRANK.INC('Clean data'!Q387:Q5252,'Director Analysis'!C355)</f>
        <v>0.76</v>
      </c>
    </row>
    <row r="356" spans="1:4" x14ac:dyDescent="0.3">
      <c r="A356" s="3" t="s">
        <v>5199</v>
      </c>
      <c r="B356" s="4">
        <v>7.3</v>
      </c>
      <c r="C356">
        <v>7.3</v>
      </c>
      <c r="D356">
        <f>_xlfn.PERCENTRANK.INC('Clean data'!Q388:Q5253,'Director Analysis'!C356)</f>
        <v>0.76</v>
      </c>
    </row>
    <row r="357" spans="1:4" x14ac:dyDescent="0.3">
      <c r="A357" s="3" t="s">
        <v>299</v>
      </c>
      <c r="B357" s="4">
        <v>7.3</v>
      </c>
      <c r="C357">
        <v>7.3</v>
      </c>
      <c r="D357">
        <f>_xlfn.PERCENTRANK.INC('Clean data'!Q389:Q5254,'Director Analysis'!C357)</f>
        <v>0.76</v>
      </c>
    </row>
    <row r="358" spans="1:4" x14ac:dyDescent="0.3">
      <c r="A358" s="3" t="s">
        <v>18317</v>
      </c>
      <c r="B358" s="4">
        <v>7.3</v>
      </c>
      <c r="C358">
        <v>7.3</v>
      </c>
      <c r="D358">
        <f>_xlfn.PERCENTRANK.INC('Clean data'!Q390:Q5255,'Director Analysis'!C358)</f>
        <v>0.76</v>
      </c>
    </row>
    <row r="359" spans="1:4" x14ac:dyDescent="0.3">
      <c r="A359" s="3" t="s">
        <v>17127</v>
      </c>
      <c r="B359" s="4">
        <v>7.3</v>
      </c>
      <c r="C359">
        <v>7.3</v>
      </c>
      <c r="D359">
        <f>_xlfn.PERCENTRANK.INC('Clean data'!Q391:Q5256,'Director Analysis'!C359)</f>
        <v>0.76</v>
      </c>
    </row>
    <row r="360" spans="1:4" x14ac:dyDescent="0.3">
      <c r="A360" s="3" t="s">
        <v>22578</v>
      </c>
      <c r="B360" s="4">
        <v>7.3</v>
      </c>
      <c r="C360">
        <v>7.3</v>
      </c>
      <c r="D360">
        <f>_xlfn.PERCENTRANK.INC('Clean data'!Q392:Q5257,'Director Analysis'!C360)</f>
        <v>0.76</v>
      </c>
    </row>
    <row r="361" spans="1:4" x14ac:dyDescent="0.3">
      <c r="A361" s="3" t="s">
        <v>19999</v>
      </c>
      <c r="B361" s="4">
        <v>7.3</v>
      </c>
      <c r="C361">
        <v>7.3</v>
      </c>
      <c r="D361">
        <f>_xlfn.PERCENTRANK.INC('Clean data'!Q393:Q5258,'Director Analysis'!C361)</f>
        <v>0.76</v>
      </c>
    </row>
    <row r="362" spans="1:4" x14ac:dyDescent="0.3">
      <c r="A362" s="3" t="s">
        <v>907</v>
      </c>
      <c r="B362" s="4">
        <v>7.3</v>
      </c>
      <c r="C362">
        <v>7.3</v>
      </c>
      <c r="D362">
        <f>_xlfn.PERCENTRANK.INC('Clean data'!Q394:Q5259,'Director Analysis'!C362)</f>
        <v>0.76</v>
      </c>
    </row>
    <row r="363" spans="1:4" x14ac:dyDescent="0.3">
      <c r="A363" s="3" t="s">
        <v>20848</v>
      </c>
      <c r="B363" s="4">
        <v>7.3</v>
      </c>
      <c r="C363">
        <v>7.3</v>
      </c>
      <c r="D363">
        <f>_xlfn.PERCENTRANK.INC('Clean data'!Q395:Q5260,'Director Analysis'!C363)</f>
        <v>0.76</v>
      </c>
    </row>
    <row r="364" spans="1:4" x14ac:dyDescent="0.3">
      <c r="A364" s="3" t="s">
        <v>15617</v>
      </c>
      <c r="B364" s="4">
        <v>7.3</v>
      </c>
      <c r="C364">
        <v>7.3</v>
      </c>
      <c r="D364">
        <f>_xlfn.PERCENTRANK.INC('Clean data'!Q396:Q5261,'Director Analysis'!C364)</f>
        <v>0.76</v>
      </c>
    </row>
    <row r="365" spans="1:4" x14ac:dyDescent="0.3">
      <c r="A365" s="3" t="s">
        <v>18112</v>
      </c>
      <c r="B365" s="4">
        <v>7.3</v>
      </c>
      <c r="C365">
        <v>7.3</v>
      </c>
      <c r="D365">
        <f>_xlfn.PERCENTRANK.INC('Clean data'!Q397:Q5262,'Director Analysis'!C365)</f>
        <v>0.76</v>
      </c>
    </row>
    <row r="366" spans="1:4" x14ac:dyDescent="0.3">
      <c r="A366" s="3" t="s">
        <v>16139</v>
      </c>
      <c r="B366" s="4">
        <v>7.3</v>
      </c>
      <c r="C366">
        <v>7.3</v>
      </c>
      <c r="D366">
        <f>_xlfn.PERCENTRANK.INC('Clean data'!Q398:Q5263,'Director Analysis'!C366)</f>
        <v>0.76</v>
      </c>
    </row>
    <row r="367" spans="1:4" x14ac:dyDescent="0.3">
      <c r="A367" s="3" t="s">
        <v>16924</v>
      </c>
      <c r="B367" s="4">
        <v>7.3</v>
      </c>
      <c r="C367">
        <v>7.3</v>
      </c>
      <c r="D367">
        <f>_xlfn.PERCENTRANK.INC('Clean data'!Q399:Q5264,'Director Analysis'!C367)</f>
        <v>0.76</v>
      </c>
    </row>
    <row r="368" spans="1:4" x14ac:dyDescent="0.3">
      <c r="A368" s="3" t="s">
        <v>18820</v>
      </c>
      <c r="B368" s="4">
        <v>7.3</v>
      </c>
      <c r="C368">
        <v>7.3</v>
      </c>
      <c r="D368">
        <f>_xlfn.PERCENTRANK.INC('Clean data'!Q400:Q5265,'Director Analysis'!C368)</f>
        <v>0.76</v>
      </c>
    </row>
    <row r="369" spans="1:4" x14ac:dyDescent="0.3">
      <c r="A369" s="3" t="s">
        <v>17528</v>
      </c>
      <c r="B369" s="4">
        <v>7.3</v>
      </c>
      <c r="C369">
        <v>7.3</v>
      </c>
      <c r="D369">
        <f>_xlfn.PERCENTRANK.INC('Clean data'!Q401:Q5266,'Director Analysis'!C369)</f>
        <v>0.76</v>
      </c>
    </row>
    <row r="370" spans="1:4" x14ac:dyDescent="0.3">
      <c r="A370" s="3" t="s">
        <v>15334</v>
      </c>
      <c r="B370" s="4">
        <v>7.3</v>
      </c>
      <c r="C370">
        <v>7.3</v>
      </c>
      <c r="D370">
        <f>_xlfn.PERCENTRANK.INC('Clean data'!Q402:Q5267,'Director Analysis'!C370)</f>
        <v>0.76</v>
      </c>
    </row>
    <row r="371" spans="1:4" x14ac:dyDescent="0.3">
      <c r="A371" s="3" t="s">
        <v>14932</v>
      </c>
      <c r="B371" s="4">
        <v>7.3</v>
      </c>
      <c r="C371">
        <v>7.3</v>
      </c>
      <c r="D371">
        <f>_xlfn.PERCENTRANK.INC('Clean data'!Q403:Q5268,'Director Analysis'!C371)</f>
        <v>0.76</v>
      </c>
    </row>
    <row r="372" spans="1:4" x14ac:dyDescent="0.3">
      <c r="A372" s="3" t="s">
        <v>16956</v>
      </c>
      <c r="B372" s="4">
        <v>7.3</v>
      </c>
      <c r="C372">
        <v>7.3</v>
      </c>
      <c r="D372">
        <f>_xlfn.PERCENTRANK.INC('Clean data'!Q404:Q5269,'Director Analysis'!C372)</f>
        <v>0.76</v>
      </c>
    </row>
    <row r="373" spans="1:4" x14ac:dyDescent="0.3">
      <c r="A373" s="3" t="s">
        <v>16328</v>
      </c>
      <c r="B373" s="4">
        <v>7.3</v>
      </c>
      <c r="C373">
        <v>7.3</v>
      </c>
      <c r="D373">
        <f>_xlfn.PERCENTRANK.INC('Clean data'!Q405:Q5270,'Director Analysis'!C373)</f>
        <v>0.76</v>
      </c>
    </row>
    <row r="374" spans="1:4" x14ac:dyDescent="0.3">
      <c r="A374" s="3" t="s">
        <v>269</v>
      </c>
      <c r="B374" s="4">
        <v>7.3</v>
      </c>
      <c r="C374">
        <v>7.3</v>
      </c>
      <c r="D374">
        <f>_xlfn.PERCENTRANK.INC('Clean data'!Q406:Q5271,'Director Analysis'!C374)</f>
        <v>0.76</v>
      </c>
    </row>
    <row r="375" spans="1:4" x14ac:dyDescent="0.3">
      <c r="A375" s="3" t="s">
        <v>19465</v>
      </c>
      <c r="B375" s="4">
        <v>7.3</v>
      </c>
      <c r="C375">
        <v>7.3</v>
      </c>
      <c r="D375">
        <f>_xlfn.PERCENTRANK.INC('Clean data'!Q407:Q5272,'Director Analysis'!C375)</f>
        <v>0.76</v>
      </c>
    </row>
    <row r="376" spans="1:4" x14ac:dyDescent="0.3">
      <c r="A376" s="3" t="s">
        <v>22057</v>
      </c>
      <c r="B376" s="4">
        <v>7.3</v>
      </c>
      <c r="C376">
        <v>7.3</v>
      </c>
      <c r="D376">
        <f>_xlfn.PERCENTRANK.INC('Clean data'!Q408:Q5273,'Director Analysis'!C376)</f>
        <v>0.76</v>
      </c>
    </row>
    <row r="377" spans="1:4" x14ac:dyDescent="0.3">
      <c r="A377" s="3" t="s">
        <v>23880</v>
      </c>
      <c r="B377" s="4">
        <v>7.3</v>
      </c>
      <c r="C377">
        <v>7.3</v>
      </c>
      <c r="D377">
        <f>_xlfn.PERCENTRANK.INC('Clean data'!Q409:Q5274,'Director Analysis'!C377)</f>
        <v>0.76</v>
      </c>
    </row>
    <row r="378" spans="1:4" x14ac:dyDescent="0.3">
      <c r="A378" s="3" t="s">
        <v>20677</v>
      </c>
      <c r="B378" s="4">
        <v>7.3</v>
      </c>
      <c r="C378">
        <v>7.3</v>
      </c>
      <c r="D378">
        <f>_xlfn.PERCENTRANK.INC('Clean data'!Q410:Q5275,'Director Analysis'!C378)</f>
        <v>0.75900000000000001</v>
      </c>
    </row>
    <row r="379" spans="1:4" x14ac:dyDescent="0.3">
      <c r="A379" s="3" t="s">
        <v>20342</v>
      </c>
      <c r="B379" s="4">
        <v>7.3</v>
      </c>
      <c r="C379">
        <v>7.3</v>
      </c>
      <c r="D379">
        <f>_xlfn.PERCENTRANK.INC('Clean data'!Q411:Q5276,'Director Analysis'!C379)</f>
        <v>0.75900000000000001</v>
      </c>
    </row>
    <row r="380" spans="1:4" x14ac:dyDescent="0.3">
      <c r="A380" s="3" t="s">
        <v>18808</v>
      </c>
      <c r="B380" s="4">
        <v>7.3</v>
      </c>
      <c r="C380">
        <v>7.3</v>
      </c>
      <c r="D380">
        <f>_xlfn.PERCENTRANK.INC('Clean data'!Q412:Q5277,'Director Analysis'!C380)</f>
        <v>0.75900000000000001</v>
      </c>
    </row>
    <row r="381" spans="1:4" x14ac:dyDescent="0.3">
      <c r="A381" s="3" t="s">
        <v>2647</v>
      </c>
      <c r="B381" s="4">
        <v>7.3</v>
      </c>
      <c r="C381">
        <v>7.3</v>
      </c>
      <c r="D381">
        <f>_xlfn.PERCENTRANK.INC('Clean data'!Q413:Q5278,'Director Analysis'!C381)</f>
        <v>0.75900000000000001</v>
      </c>
    </row>
    <row r="382" spans="1:4" x14ac:dyDescent="0.3">
      <c r="A382" s="3" t="s">
        <v>118</v>
      </c>
      <c r="B382" s="4">
        <v>7.2874999999999996</v>
      </c>
      <c r="C382">
        <v>7.2874999999999996</v>
      </c>
      <c r="D382">
        <f>_xlfn.PERCENTRANK.INC('Clean data'!Q414:Q5279,'Director Analysis'!C382)</f>
        <v>0.75900000000000001</v>
      </c>
    </row>
    <row r="383" spans="1:4" x14ac:dyDescent="0.3">
      <c r="A383" s="3" t="s">
        <v>3806</v>
      </c>
      <c r="B383" s="4">
        <v>7.2833333333333341</v>
      </c>
      <c r="C383">
        <v>7.2833333333333341</v>
      </c>
      <c r="D383">
        <f>_xlfn.PERCENTRANK.INC('Clean data'!Q415:Q5280,'Director Analysis'!C383)</f>
        <v>0.75900000000000001</v>
      </c>
    </row>
    <row r="384" spans="1:4" x14ac:dyDescent="0.3">
      <c r="A384" s="3" t="s">
        <v>2099</v>
      </c>
      <c r="B384" s="4">
        <v>7.2750000000000004</v>
      </c>
      <c r="C384">
        <v>7.2750000000000004</v>
      </c>
      <c r="D384">
        <f>_xlfn.PERCENTRANK.INC('Clean data'!Q416:Q5281,'Director Analysis'!C384)</f>
        <v>0.75900000000000001</v>
      </c>
    </row>
    <row r="385" spans="1:4" x14ac:dyDescent="0.3">
      <c r="A385" s="3" t="s">
        <v>2396</v>
      </c>
      <c r="B385" s="4">
        <v>7.2750000000000004</v>
      </c>
      <c r="C385">
        <v>7.2750000000000004</v>
      </c>
      <c r="D385">
        <f>_xlfn.PERCENTRANK.INC('Clean data'!Q417:Q5282,'Director Analysis'!C385)</f>
        <v>0.75900000000000001</v>
      </c>
    </row>
    <row r="386" spans="1:4" x14ac:dyDescent="0.3">
      <c r="A386" s="3" t="s">
        <v>18296</v>
      </c>
      <c r="B386" s="4">
        <v>7.2666666666666666</v>
      </c>
      <c r="C386">
        <v>7.2666666666666666</v>
      </c>
      <c r="D386">
        <f>_xlfn.PERCENTRANK.INC('Clean data'!Q418:Q5283,'Director Analysis'!C386)</f>
        <v>0.75900000000000001</v>
      </c>
    </row>
    <row r="387" spans="1:4" x14ac:dyDescent="0.3">
      <c r="A387" s="3" t="s">
        <v>8015</v>
      </c>
      <c r="B387" s="4">
        <v>7.25</v>
      </c>
      <c r="C387">
        <v>7.25</v>
      </c>
      <c r="D387">
        <f>_xlfn.PERCENTRANK.INC('Clean data'!Q419:Q5284,'Director Analysis'!C387)</f>
        <v>0.75900000000000001</v>
      </c>
    </row>
    <row r="388" spans="1:4" x14ac:dyDescent="0.3">
      <c r="A388" s="3" t="s">
        <v>4945</v>
      </c>
      <c r="B388" s="4">
        <v>7.25</v>
      </c>
      <c r="C388">
        <v>7.25</v>
      </c>
      <c r="D388">
        <f>_xlfn.PERCENTRANK.INC('Clean data'!Q420:Q5285,'Director Analysis'!C388)</f>
        <v>0.75900000000000001</v>
      </c>
    </row>
    <row r="389" spans="1:4" x14ac:dyDescent="0.3">
      <c r="A389" s="3" t="s">
        <v>11761</v>
      </c>
      <c r="B389" s="4">
        <v>7.25</v>
      </c>
      <c r="C389">
        <v>7.25</v>
      </c>
      <c r="D389">
        <f>_xlfn.PERCENTRANK.INC('Clean data'!Q421:Q5286,'Director Analysis'!C389)</f>
        <v>0.75900000000000001</v>
      </c>
    </row>
    <row r="390" spans="1:4" x14ac:dyDescent="0.3">
      <c r="A390" s="3" t="s">
        <v>21051</v>
      </c>
      <c r="B390" s="4">
        <v>7.25</v>
      </c>
      <c r="C390">
        <v>7.25</v>
      </c>
      <c r="D390">
        <f>_xlfn.PERCENTRANK.INC('Clean data'!Q422:Q5287,'Director Analysis'!C390)</f>
        <v>0.75900000000000001</v>
      </c>
    </row>
    <row r="391" spans="1:4" x14ac:dyDescent="0.3">
      <c r="A391" s="3" t="s">
        <v>9070</v>
      </c>
      <c r="B391" s="4">
        <v>7.25</v>
      </c>
      <c r="C391">
        <v>7.25</v>
      </c>
      <c r="D391">
        <f>_xlfn.PERCENTRANK.INC('Clean data'!Q423:Q5288,'Director Analysis'!C391)</f>
        <v>0.75900000000000001</v>
      </c>
    </row>
    <row r="392" spans="1:4" x14ac:dyDescent="0.3">
      <c r="A392" s="3" t="s">
        <v>8712</v>
      </c>
      <c r="B392" s="4">
        <v>7.25</v>
      </c>
      <c r="C392">
        <v>7.25</v>
      </c>
      <c r="D392">
        <f>_xlfn.PERCENTRANK.INC('Clean data'!Q424:Q5289,'Director Analysis'!C392)</f>
        <v>0.75900000000000001</v>
      </c>
    </row>
    <row r="393" spans="1:4" x14ac:dyDescent="0.3">
      <c r="A393" s="3" t="s">
        <v>7037</v>
      </c>
      <c r="B393" s="4">
        <v>7.25</v>
      </c>
      <c r="C393">
        <v>7.25</v>
      </c>
      <c r="D393">
        <f>_xlfn.PERCENTRANK.INC('Clean data'!Q425:Q5290,'Director Analysis'!C393)</f>
        <v>0.75900000000000001</v>
      </c>
    </row>
    <row r="394" spans="1:4" x14ac:dyDescent="0.3">
      <c r="A394" s="3" t="s">
        <v>1813</v>
      </c>
      <c r="B394" s="4">
        <v>7.25</v>
      </c>
      <c r="C394">
        <v>7.25</v>
      </c>
      <c r="D394">
        <f>_xlfn.PERCENTRANK.INC('Clean data'!Q426:Q5291,'Director Analysis'!C394)</f>
        <v>0.75900000000000001</v>
      </c>
    </row>
    <row r="395" spans="1:4" x14ac:dyDescent="0.3">
      <c r="A395" s="3" t="s">
        <v>1064</v>
      </c>
      <c r="B395" s="4">
        <v>7.25</v>
      </c>
      <c r="C395">
        <v>7.25</v>
      </c>
      <c r="D395">
        <f>_xlfn.PERCENTRANK.INC('Clean data'!Q427:Q5292,'Director Analysis'!C395)</f>
        <v>0.75900000000000001</v>
      </c>
    </row>
    <row r="396" spans="1:4" x14ac:dyDescent="0.3">
      <c r="A396" s="3" t="s">
        <v>1015</v>
      </c>
      <c r="B396" s="4">
        <v>7.242857142857142</v>
      </c>
      <c r="C396">
        <v>7.242857142857142</v>
      </c>
      <c r="D396">
        <f>_xlfn.PERCENTRANK.INC('Clean data'!Q428:Q5293,'Director Analysis'!C396)</f>
        <v>0.75900000000000001</v>
      </c>
    </row>
    <row r="397" spans="1:4" x14ac:dyDescent="0.3">
      <c r="A397" s="3" t="s">
        <v>2271</v>
      </c>
      <c r="B397" s="4">
        <v>7.2333333333333343</v>
      </c>
      <c r="C397">
        <v>7.2333333333333343</v>
      </c>
      <c r="D397">
        <f>_xlfn.PERCENTRANK.INC('Clean data'!Q429:Q5294,'Director Analysis'!C397)</f>
        <v>0.75900000000000001</v>
      </c>
    </row>
    <row r="398" spans="1:4" x14ac:dyDescent="0.3">
      <c r="A398" s="3" t="s">
        <v>3694</v>
      </c>
      <c r="B398" s="4">
        <v>7.2249999999999988</v>
      </c>
      <c r="C398">
        <v>7.2249999999999988</v>
      </c>
      <c r="D398">
        <f>_xlfn.PERCENTRANK.INC('Clean data'!Q430:Q5295,'Director Analysis'!C398)</f>
        <v>0.75800000000000001</v>
      </c>
    </row>
    <row r="399" spans="1:4" x14ac:dyDescent="0.3">
      <c r="A399" s="3" t="s">
        <v>1847</v>
      </c>
      <c r="B399" s="4">
        <v>7.2200000000000006</v>
      </c>
      <c r="C399">
        <v>7.2200000000000006</v>
      </c>
      <c r="D399">
        <f>_xlfn.PERCENTRANK.INC('Clean data'!Q431:Q5296,'Director Analysis'!C399)</f>
        <v>0.75800000000000001</v>
      </c>
    </row>
    <row r="400" spans="1:4" x14ac:dyDescent="0.3">
      <c r="A400" s="3" t="s">
        <v>332</v>
      </c>
      <c r="B400" s="4">
        <v>7.2000000000000011</v>
      </c>
      <c r="C400">
        <v>7.2000000000000011</v>
      </c>
      <c r="D400">
        <f>_xlfn.PERCENTRANK.INC('Clean data'!Q432:Q5297,'Director Analysis'!C400)</f>
        <v>0.75800000000000001</v>
      </c>
    </row>
    <row r="401" spans="1:4" x14ac:dyDescent="0.3">
      <c r="A401" s="3" t="s">
        <v>14365</v>
      </c>
      <c r="B401" s="4">
        <v>7.2</v>
      </c>
      <c r="C401">
        <v>7.2</v>
      </c>
      <c r="D401">
        <f>_xlfn.PERCENTRANK.INC('Clean data'!Q433:Q5298,'Director Analysis'!C401)</f>
        <v>0.71899999999999997</v>
      </c>
    </row>
    <row r="402" spans="1:4" x14ac:dyDescent="0.3">
      <c r="A402" s="3" t="s">
        <v>12546</v>
      </c>
      <c r="B402" s="4">
        <v>7.2</v>
      </c>
      <c r="C402">
        <v>7.2</v>
      </c>
      <c r="D402">
        <f>_xlfn.PERCENTRANK.INC('Clean data'!Q434:Q5299,'Director Analysis'!C402)</f>
        <v>0.71899999999999997</v>
      </c>
    </row>
    <row r="403" spans="1:4" x14ac:dyDescent="0.3">
      <c r="A403" s="3" t="s">
        <v>12287</v>
      </c>
      <c r="B403" s="4">
        <v>7.2</v>
      </c>
      <c r="C403">
        <v>7.2</v>
      </c>
      <c r="D403">
        <f>_xlfn.PERCENTRANK.INC('Clean data'!Q435:Q5300,'Director Analysis'!C403)</f>
        <v>0.71899999999999997</v>
      </c>
    </row>
    <row r="404" spans="1:4" x14ac:dyDescent="0.3">
      <c r="A404" s="3" t="s">
        <v>22460</v>
      </c>
      <c r="B404" s="4">
        <v>7.2</v>
      </c>
      <c r="C404">
        <v>7.2</v>
      </c>
      <c r="D404">
        <f>_xlfn.PERCENTRANK.INC('Clean data'!Q436:Q5301,'Director Analysis'!C404)</f>
        <v>0.71899999999999997</v>
      </c>
    </row>
    <row r="405" spans="1:4" x14ac:dyDescent="0.3">
      <c r="A405" s="3" t="s">
        <v>15888</v>
      </c>
      <c r="B405" s="4">
        <v>7.2</v>
      </c>
      <c r="C405">
        <v>7.2</v>
      </c>
      <c r="D405">
        <f>_xlfn.PERCENTRANK.INC('Clean data'!Q437:Q5302,'Director Analysis'!C405)</f>
        <v>0.71899999999999997</v>
      </c>
    </row>
    <row r="406" spans="1:4" x14ac:dyDescent="0.3">
      <c r="A406" s="3" t="s">
        <v>7234</v>
      </c>
      <c r="B406" s="4">
        <v>7.2</v>
      </c>
      <c r="C406">
        <v>7.2</v>
      </c>
      <c r="D406">
        <f>_xlfn.PERCENTRANK.INC('Clean data'!Q438:Q5303,'Director Analysis'!C406)</f>
        <v>0.71799999999999997</v>
      </c>
    </row>
    <row r="407" spans="1:4" x14ac:dyDescent="0.3">
      <c r="A407" s="3" t="s">
        <v>11094</v>
      </c>
      <c r="B407" s="4">
        <v>7.2</v>
      </c>
      <c r="C407">
        <v>7.2</v>
      </c>
      <c r="D407">
        <f>_xlfn.PERCENTRANK.INC('Clean data'!Q439:Q5304,'Director Analysis'!C407)</f>
        <v>0.71799999999999997</v>
      </c>
    </row>
    <row r="408" spans="1:4" x14ac:dyDescent="0.3">
      <c r="A408" s="3" t="s">
        <v>17869</v>
      </c>
      <c r="B408" s="4">
        <v>7.2</v>
      </c>
      <c r="C408">
        <v>7.2</v>
      </c>
      <c r="D408">
        <f>_xlfn.PERCENTRANK.INC('Clean data'!Q440:Q5305,'Director Analysis'!C408)</f>
        <v>0.71799999999999997</v>
      </c>
    </row>
    <row r="409" spans="1:4" x14ac:dyDescent="0.3">
      <c r="A409" s="3" t="s">
        <v>22444</v>
      </c>
      <c r="B409" s="4">
        <v>7.2</v>
      </c>
      <c r="C409">
        <v>7.2</v>
      </c>
      <c r="D409">
        <f>_xlfn.PERCENTRANK.INC('Clean data'!Q441:Q5306,'Director Analysis'!C409)</f>
        <v>0.71799999999999997</v>
      </c>
    </row>
    <row r="410" spans="1:4" x14ac:dyDescent="0.3">
      <c r="A410" s="3" t="s">
        <v>21367</v>
      </c>
      <c r="B410" s="4">
        <v>7.2</v>
      </c>
      <c r="C410">
        <v>7.2</v>
      </c>
      <c r="D410">
        <f>_xlfn.PERCENTRANK.INC('Clean data'!Q442:Q5307,'Director Analysis'!C410)</f>
        <v>0.71799999999999997</v>
      </c>
    </row>
    <row r="411" spans="1:4" x14ac:dyDescent="0.3">
      <c r="A411" s="3" t="s">
        <v>1689</v>
      </c>
      <c r="B411" s="4">
        <v>7.2</v>
      </c>
      <c r="C411">
        <v>7.2</v>
      </c>
      <c r="D411">
        <f>_xlfn.PERCENTRANK.INC('Clean data'!Q443:Q5308,'Director Analysis'!C411)</f>
        <v>0.71899999999999997</v>
      </c>
    </row>
    <row r="412" spans="1:4" x14ac:dyDescent="0.3">
      <c r="A412" s="3" t="s">
        <v>10002</v>
      </c>
      <c r="B412" s="4">
        <v>7.2</v>
      </c>
      <c r="C412">
        <v>7.2</v>
      </c>
      <c r="D412">
        <f>_xlfn.PERCENTRANK.INC('Clean data'!Q444:Q5309,'Director Analysis'!C412)</f>
        <v>0.71899999999999997</v>
      </c>
    </row>
    <row r="413" spans="1:4" x14ac:dyDescent="0.3">
      <c r="A413" s="3" t="s">
        <v>10176</v>
      </c>
      <c r="B413" s="4">
        <v>7.2</v>
      </c>
      <c r="C413">
        <v>7.2</v>
      </c>
      <c r="D413">
        <f>_xlfn.PERCENTRANK.INC('Clean data'!Q445:Q5310,'Director Analysis'!C413)</f>
        <v>0.71799999999999997</v>
      </c>
    </row>
    <row r="414" spans="1:4" x14ac:dyDescent="0.3">
      <c r="A414" s="3" t="s">
        <v>22324</v>
      </c>
      <c r="B414" s="4">
        <v>7.2</v>
      </c>
      <c r="C414">
        <v>7.2</v>
      </c>
      <c r="D414">
        <f>_xlfn.PERCENTRANK.INC('Clean data'!Q446:Q5311,'Director Analysis'!C414)</f>
        <v>0.71799999999999997</v>
      </c>
    </row>
    <row r="415" spans="1:4" x14ac:dyDescent="0.3">
      <c r="A415" s="3" t="s">
        <v>18388</v>
      </c>
      <c r="B415" s="4">
        <v>7.2</v>
      </c>
      <c r="C415">
        <v>7.2</v>
      </c>
      <c r="D415">
        <f>_xlfn.PERCENTRANK.INC('Clean data'!Q447:Q5312,'Director Analysis'!C415)</f>
        <v>0.71799999999999997</v>
      </c>
    </row>
    <row r="416" spans="1:4" x14ac:dyDescent="0.3">
      <c r="A416" s="3" t="s">
        <v>23633</v>
      </c>
      <c r="B416" s="4">
        <v>7.2</v>
      </c>
      <c r="C416">
        <v>7.2</v>
      </c>
      <c r="D416">
        <f>_xlfn.PERCENTRANK.INC('Clean data'!Q448:Q5313,'Director Analysis'!C416)</f>
        <v>0.71799999999999997</v>
      </c>
    </row>
    <row r="417" spans="1:4" x14ac:dyDescent="0.3">
      <c r="A417" s="3" t="s">
        <v>20085</v>
      </c>
      <c r="B417" s="4">
        <v>7.2</v>
      </c>
      <c r="C417">
        <v>7.2</v>
      </c>
      <c r="D417">
        <f>_xlfn.PERCENTRANK.INC('Clean data'!Q449:Q5314,'Director Analysis'!C417)</f>
        <v>0.71799999999999997</v>
      </c>
    </row>
    <row r="418" spans="1:4" x14ac:dyDescent="0.3">
      <c r="A418" s="3" t="s">
        <v>21697</v>
      </c>
      <c r="B418" s="4">
        <v>7.2</v>
      </c>
      <c r="C418">
        <v>7.2</v>
      </c>
      <c r="D418">
        <f>_xlfn.PERCENTRANK.INC('Clean data'!Q450:Q5315,'Director Analysis'!C418)</f>
        <v>0.71799999999999997</v>
      </c>
    </row>
    <row r="419" spans="1:4" x14ac:dyDescent="0.3">
      <c r="A419" s="3" t="s">
        <v>7281</v>
      </c>
      <c r="B419" s="4">
        <v>7.2</v>
      </c>
      <c r="C419">
        <v>7.2</v>
      </c>
      <c r="D419">
        <f>_xlfn.PERCENTRANK.INC('Clean data'!Q451:Q5316,'Director Analysis'!C419)</f>
        <v>0.71799999999999997</v>
      </c>
    </row>
    <row r="420" spans="1:4" x14ac:dyDescent="0.3">
      <c r="A420" s="3" t="s">
        <v>16930</v>
      </c>
      <c r="B420" s="4">
        <v>7.2</v>
      </c>
      <c r="C420">
        <v>7.2</v>
      </c>
      <c r="D420">
        <f>_xlfn.PERCENTRANK.INC('Clean data'!Q452:Q5317,'Director Analysis'!C420)</f>
        <v>0.71799999999999997</v>
      </c>
    </row>
    <row r="421" spans="1:4" x14ac:dyDescent="0.3">
      <c r="A421" s="3" t="s">
        <v>18191</v>
      </c>
      <c r="B421" s="4">
        <v>7.2</v>
      </c>
      <c r="C421">
        <v>7.2</v>
      </c>
      <c r="D421">
        <f>_xlfn.PERCENTRANK.INC('Clean data'!Q453:Q5318,'Director Analysis'!C421)</f>
        <v>0.71799999999999997</v>
      </c>
    </row>
    <row r="422" spans="1:4" x14ac:dyDescent="0.3">
      <c r="A422" s="3" t="s">
        <v>20836</v>
      </c>
      <c r="B422" s="4">
        <v>7.2</v>
      </c>
      <c r="C422">
        <v>7.2</v>
      </c>
      <c r="D422">
        <f>_xlfn.PERCENTRANK.INC('Clean data'!Q454:Q5319,'Director Analysis'!C422)</f>
        <v>0.71799999999999997</v>
      </c>
    </row>
    <row r="423" spans="1:4" x14ac:dyDescent="0.3">
      <c r="A423" s="3" t="s">
        <v>23400</v>
      </c>
      <c r="B423" s="4">
        <v>7.2</v>
      </c>
      <c r="C423">
        <v>7.2</v>
      </c>
      <c r="D423">
        <f>_xlfn.PERCENTRANK.INC('Clean data'!Q455:Q5320,'Director Analysis'!C423)</f>
        <v>0.71799999999999997</v>
      </c>
    </row>
    <row r="424" spans="1:4" x14ac:dyDescent="0.3">
      <c r="A424" s="3" t="s">
        <v>4722</v>
      </c>
      <c r="B424" s="4">
        <v>7.2</v>
      </c>
      <c r="C424">
        <v>7.2</v>
      </c>
      <c r="D424">
        <f>_xlfn.PERCENTRANK.INC('Clean data'!Q456:Q5321,'Director Analysis'!C424)</f>
        <v>0.71799999999999997</v>
      </c>
    </row>
    <row r="425" spans="1:4" x14ac:dyDescent="0.3">
      <c r="A425" s="3" t="s">
        <v>22962</v>
      </c>
      <c r="B425" s="4">
        <v>7.2</v>
      </c>
      <c r="C425">
        <v>7.2</v>
      </c>
      <c r="D425">
        <f>_xlfn.PERCENTRANK.INC('Clean data'!Q457:Q5322,'Director Analysis'!C425)</f>
        <v>0.71799999999999997</v>
      </c>
    </row>
    <row r="426" spans="1:4" x14ac:dyDescent="0.3">
      <c r="A426" s="3" t="s">
        <v>19134</v>
      </c>
      <c r="B426" s="4">
        <v>7.2</v>
      </c>
      <c r="C426">
        <v>7.2</v>
      </c>
      <c r="D426">
        <f>_xlfn.PERCENTRANK.INC('Clean data'!Q458:Q5323,'Director Analysis'!C426)</f>
        <v>0.71799999999999997</v>
      </c>
    </row>
    <row r="427" spans="1:4" x14ac:dyDescent="0.3">
      <c r="A427" s="3" t="s">
        <v>22195</v>
      </c>
      <c r="B427" s="4">
        <v>7.2</v>
      </c>
      <c r="C427">
        <v>7.2</v>
      </c>
      <c r="D427">
        <f>_xlfn.PERCENTRANK.INC('Clean data'!Q459:Q5324,'Director Analysis'!C427)</f>
        <v>0.71799999999999997</v>
      </c>
    </row>
    <row r="428" spans="1:4" x14ac:dyDescent="0.3">
      <c r="A428" s="3" t="s">
        <v>5815</v>
      </c>
      <c r="B428" s="4">
        <v>7.2</v>
      </c>
      <c r="C428">
        <v>7.2</v>
      </c>
      <c r="D428">
        <f>_xlfn.PERCENTRANK.INC('Clean data'!Q460:Q5325,'Director Analysis'!C428)</f>
        <v>0.71799999999999997</v>
      </c>
    </row>
    <row r="429" spans="1:4" x14ac:dyDescent="0.3">
      <c r="A429" s="3" t="s">
        <v>21947</v>
      </c>
      <c r="B429" s="4">
        <v>7.2</v>
      </c>
      <c r="C429">
        <v>7.2</v>
      </c>
      <c r="D429">
        <f>_xlfn.PERCENTRANK.INC('Clean data'!Q461:Q5326,'Director Analysis'!C429)</f>
        <v>0.71799999999999997</v>
      </c>
    </row>
    <row r="430" spans="1:4" x14ac:dyDescent="0.3">
      <c r="A430" s="3" t="s">
        <v>15931</v>
      </c>
      <c r="B430" s="4">
        <v>7.2</v>
      </c>
      <c r="C430">
        <v>7.2</v>
      </c>
      <c r="D430">
        <f>_xlfn.PERCENTRANK.INC('Clean data'!Q462:Q5327,'Director Analysis'!C430)</f>
        <v>0.71799999999999997</v>
      </c>
    </row>
    <row r="431" spans="1:4" x14ac:dyDescent="0.3">
      <c r="A431" s="3" t="s">
        <v>12479</v>
      </c>
      <c r="B431" s="4">
        <v>7.2</v>
      </c>
      <c r="C431">
        <v>7.2</v>
      </c>
      <c r="D431">
        <f>_xlfn.PERCENTRANK.INC('Clean data'!Q463:Q5328,'Director Analysis'!C431)</f>
        <v>0.71799999999999997</v>
      </c>
    </row>
    <row r="432" spans="1:4" x14ac:dyDescent="0.3">
      <c r="A432" s="3" t="s">
        <v>19773</v>
      </c>
      <c r="B432" s="4">
        <v>7.2</v>
      </c>
      <c r="C432">
        <v>7.2</v>
      </c>
      <c r="D432">
        <f>_xlfn.PERCENTRANK.INC('Clean data'!Q464:Q5329,'Director Analysis'!C432)</f>
        <v>0.71799999999999997</v>
      </c>
    </row>
    <row r="433" spans="1:4" x14ac:dyDescent="0.3">
      <c r="A433" s="3" t="s">
        <v>23491</v>
      </c>
      <c r="B433" s="4">
        <v>7.2</v>
      </c>
      <c r="C433">
        <v>7.2</v>
      </c>
      <c r="D433">
        <f>_xlfn.PERCENTRANK.INC('Clean data'!Q465:Q5330,'Director Analysis'!C433)</f>
        <v>0.71799999999999997</v>
      </c>
    </row>
    <row r="434" spans="1:4" x14ac:dyDescent="0.3">
      <c r="A434" s="3" t="s">
        <v>21691</v>
      </c>
      <c r="B434" s="4">
        <v>7.2</v>
      </c>
      <c r="C434">
        <v>7.2</v>
      </c>
      <c r="D434">
        <f>_xlfn.PERCENTRANK.INC('Clean data'!Q466:Q5331,'Director Analysis'!C434)</f>
        <v>0.71799999999999997</v>
      </c>
    </row>
    <row r="435" spans="1:4" x14ac:dyDescent="0.3">
      <c r="A435" s="3" t="s">
        <v>16785</v>
      </c>
      <c r="B435" s="4">
        <v>7.2</v>
      </c>
      <c r="C435">
        <v>7.2</v>
      </c>
      <c r="D435">
        <f>_xlfn.PERCENTRANK.INC('Clean data'!Q467:Q5332,'Director Analysis'!C435)</f>
        <v>0.71799999999999997</v>
      </c>
    </row>
    <row r="436" spans="1:4" x14ac:dyDescent="0.3">
      <c r="A436" s="3" t="s">
        <v>402</v>
      </c>
      <c r="B436" s="4">
        <v>7.2</v>
      </c>
      <c r="C436">
        <v>7.2</v>
      </c>
      <c r="D436">
        <f>_xlfn.PERCENTRANK.INC('Clean data'!Q468:Q5333,'Director Analysis'!C436)</f>
        <v>0.71799999999999997</v>
      </c>
    </row>
    <row r="437" spans="1:4" x14ac:dyDescent="0.3">
      <c r="A437" s="3" t="s">
        <v>8333</v>
      </c>
      <c r="B437" s="4">
        <v>7.2</v>
      </c>
      <c r="C437">
        <v>7.2</v>
      </c>
      <c r="D437">
        <f>_xlfn.PERCENTRANK.INC('Clean data'!Q469:Q5334,'Director Analysis'!C437)</f>
        <v>0.71799999999999997</v>
      </c>
    </row>
    <row r="438" spans="1:4" x14ac:dyDescent="0.3">
      <c r="A438" s="3" t="s">
        <v>22868</v>
      </c>
      <c r="B438" s="4">
        <v>7.2</v>
      </c>
      <c r="C438">
        <v>7.2</v>
      </c>
      <c r="D438">
        <f>_xlfn.PERCENTRANK.INC('Clean data'!Q470:Q5335,'Director Analysis'!C438)</f>
        <v>0.71799999999999997</v>
      </c>
    </row>
    <row r="439" spans="1:4" x14ac:dyDescent="0.3">
      <c r="A439" s="3" t="s">
        <v>12225</v>
      </c>
      <c r="B439" s="4">
        <v>7.2</v>
      </c>
      <c r="C439">
        <v>7.2</v>
      </c>
      <c r="D439">
        <f>_xlfn.PERCENTRANK.INC('Clean data'!Q471:Q5336,'Director Analysis'!C439)</f>
        <v>0.71799999999999997</v>
      </c>
    </row>
    <row r="440" spans="1:4" x14ac:dyDescent="0.3">
      <c r="A440" s="3" t="s">
        <v>22185</v>
      </c>
      <c r="B440" s="4">
        <v>7.2</v>
      </c>
      <c r="C440">
        <v>7.2</v>
      </c>
      <c r="D440">
        <f>_xlfn.PERCENTRANK.INC('Clean data'!Q472:Q5337,'Director Analysis'!C440)</f>
        <v>0.71799999999999997</v>
      </c>
    </row>
    <row r="441" spans="1:4" x14ac:dyDescent="0.3">
      <c r="A441" s="3" t="s">
        <v>11532</v>
      </c>
      <c r="B441" s="4">
        <v>7.2</v>
      </c>
      <c r="C441">
        <v>7.2</v>
      </c>
      <c r="D441">
        <f>_xlfn.PERCENTRANK.INC('Clean data'!Q473:Q5338,'Director Analysis'!C441)</f>
        <v>0.71799999999999997</v>
      </c>
    </row>
    <row r="442" spans="1:4" x14ac:dyDescent="0.3">
      <c r="A442" s="3" t="s">
        <v>23118</v>
      </c>
      <c r="B442" s="4">
        <v>7.2</v>
      </c>
      <c r="C442">
        <v>7.2</v>
      </c>
      <c r="D442">
        <f>_xlfn.PERCENTRANK.INC('Clean data'!Q474:Q5339,'Director Analysis'!C442)</f>
        <v>0.71799999999999997</v>
      </c>
    </row>
    <row r="443" spans="1:4" x14ac:dyDescent="0.3">
      <c r="A443" s="3" t="s">
        <v>20652</v>
      </c>
      <c r="B443" s="4">
        <v>7.2</v>
      </c>
      <c r="C443">
        <v>7.2</v>
      </c>
      <c r="D443">
        <f>_xlfn.PERCENTRANK.INC('Clean data'!Q475:Q5340,'Director Analysis'!C443)</f>
        <v>0.71799999999999997</v>
      </c>
    </row>
    <row r="444" spans="1:4" x14ac:dyDescent="0.3">
      <c r="A444" s="3" t="s">
        <v>17265</v>
      </c>
      <c r="B444" s="4">
        <v>7.2</v>
      </c>
      <c r="C444">
        <v>7.2</v>
      </c>
      <c r="D444">
        <f>_xlfn.PERCENTRANK.INC('Clean data'!Q476:Q5341,'Director Analysis'!C444)</f>
        <v>0.71799999999999997</v>
      </c>
    </row>
    <row r="445" spans="1:4" x14ac:dyDescent="0.3">
      <c r="A445" s="3" t="s">
        <v>9508</v>
      </c>
      <c r="B445" s="4">
        <v>7.2</v>
      </c>
      <c r="C445">
        <v>7.2</v>
      </c>
      <c r="D445">
        <f>_xlfn.PERCENTRANK.INC('Clean data'!Q477:Q5342,'Director Analysis'!C445)</f>
        <v>0.71799999999999997</v>
      </c>
    </row>
    <row r="446" spans="1:4" x14ac:dyDescent="0.3">
      <c r="A446" s="3" t="s">
        <v>16208</v>
      </c>
      <c r="B446" s="4">
        <v>7.2</v>
      </c>
      <c r="C446">
        <v>7.2</v>
      </c>
      <c r="D446">
        <f>_xlfn.PERCENTRANK.INC('Clean data'!Q478:Q5343,'Director Analysis'!C446)</f>
        <v>0.71799999999999997</v>
      </c>
    </row>
    <row r="447" spans="1:4" x14ac:dyDescent="0.3">
      <c r="A447" s="3" t="s">
        <v>20863</v>
      </c>
      <c r="B447" s="4">
        <v>7.2</v>
      </c>
      <c r="C447">
        <v>7.2</v>
      </c>
      <c r="D447">
        <f>_xlfn.PERCENTRANK.INC('Clean data'!Q479:Q5344,'Director Analysis'!C447)</f>
        <v>0.71799999999999997</v>
      </c>
    </row>
    <row r="448" spans="1:4" x14ac:dyDescent="0.3">
      <c r="A448" s="3" t="s">
        <v>20964</v>
      </c>
      <c r="B448" s="4">
        <v>7.2</v>
      </c>
      <c r="C448">
        <v>7.2</v>
      </c>
      <c r="D448">
        <f>_xlfn.PERCENTRANK.INC('Clean data'!Q480:Q5345,'Director Analysis'!C448)</f>
        <v>0.71799999999999997</v>
      </c>
    </row>
    <row r="449" spans="1:4" x14ac:dyDescent="0.3">
      <c r="A449" s="3" t="s">
        <v>17962</v>
      </c>
      <c r="B449" s="4">
        <v>7.2</v>
      </c>
      <c r="C449">
        <v>7.2</v>
      </c>
      <c r="D449">
        <f>_xlfn.PERCENTRANK.INC('Clean data'!Q481:Q5346,'Director Analysis'!C449)</f>
        <v>0.71799999999999997</v>
      </c>
    </row>
    <row r="450" spans="1:4" x14ac:dyDescent="0.3">
      <c r="A450" s="3" t="s">
        <v>103</v>
      </c>
      <c r="B450" s="4">
        <v>7.2</v>
      </c>
      <c r="C450">
        <v>7.2</v>
      </c>
      <c r="D450">
        <f>_xlfn.PERCENTRANK.INC('Clean data'!Q482:Q5347,'Director Analysis'!C450)</f>
        <v>0.71699999999999997</v>
      </c>
    </row>
    <row r="451" spans="1:4" x14ac:dyDescent="0.3">
      <c r="A451" s="3" t="s">
        <v>1670</v>
      </c>
      <c r="B451" s="4">
        <v>7.2</v>
      </c>
      <c r="C451">
        <v>7.2</v>
      </c>
      <c r="D451">
        <f>_xlfn.PERCENTRANK.INC('Clean data'!Q483:Q5348,'Director Analysis'!C451)</f>
        <v>0.71699999999999997</v>
      </c>
    </row>
    <row r="452" spans="1:4" x14ac:dyDescent="0.3">
      <c r="A452" s="3" t="s">
        <v>14527</v>
      </c>
      <c r="B452" s="4">
        <v>7.2</v>
      </c>
      <c r="C452">
        <v>7.2</v>
      </c>
      <c r="D452">
        <f>_xlfn.PERCENTRANK.INC('Clean data'!Q484:Q5349,'Director Analysis'!C452)</f>
        <v>0.71699999999999997</v>
      </c>
    </row>
    <row r="453" spans="1:4" x14ac:dyDescent="0.3">
      <c r="A453" s="3" t="s">
        <v>21656</v>
      </c>
      <c r="B453" s="4">
        <v>7.2</v>
      </c>
      <c r="C453">
        <v>7.2</v>
      </c>
      <c r="D453">
        <f>_xlfn.PERCENTRANK.INC('Clean data'!Q485:Q5350,'Director Analysis'!C453)</f>
        <v>0.71699999999999997</v>
      </c>
    </row>
    <row r="454" spans="1:4" x14ac:dyDescent="0.3">
      <c r="A454" s="3" t="s">
        <v>20232</v>
      </c>
      <c r="B454" s="4">
        <v>7.2</v>
      </c>
      <c r="C454">
        <v>7.2</v>
      </c>
      <c r="D454">
        <f>_xlfn.PERCENTRANK.INC('Clean data'!Q486:Q5351,'Director Analysis'!C454)</f>
        <v>0.71699999999999997</v>
      </c>
    </row>
    <row r="455" spans="1:4" x14ac:dyDescent="0.3">
      <c r="A455" s="3" t="s">
        <v>13078</v>
      </c>
      <c r="B455" s="4">
        <v>7.2</v>
      </c>
      <c r="C455">
        <v>7.2</v>
      </c>
      <c r="D455">
        <f>_xlfn.PERCENTRANK.INC('Clean data'!Q487:Q5352,'Director Analysis'!C455)</f>
        <v>0.71699999999999997</v>
      </c>
    </row>
    <row r="456" spans="1:4" x14ac:dyDescent="0.3">
      <c r="A456" s="3" t="s">
        <v>16431</v>
      </c>
      <c r="B456" s="4">
        <v>7.2</v>
      </c>
      <c r="C456">
        <v>7.2</v>
      </c>
      <c r="D456">
        <f>_xlfn.PERCENTRANK.INC('Clean data'!Q488:Q5353,'Director Analysis'!C456)</f>
        <v>0.71699999999999997</v>
      </c>
    </row>
    <row r="457" spans="1:4" x14ac:dyDescent="0.3">
      <c r="A457" s="3" t="s">
        <v>20203</v>
      </c>
      <c r="B457" s="4">
        <v>7.2</v>
      </c>
      <c r="C457">
        <v>7.2</v>
      </c>
      <c r="D457">
        <f>_xlfn.PERCENTRANK.INC('Clean data'!Q489:Q5354,'Director Analysis'!C457)</f>
        <v>0.71699999999999997</v>
      </c>
    </row>
    <row r="458" spans="1:4" x14ac:dyDescent="0.3">
      <c r="A458" s="3" t="s">
        <v>12497</v>
      </c>
      <c r="B458" s="4">
        <v>7.2</v>
      </c>
      <c r="C458">
        <v>7.2</v>
      </c>
      <c r="D458">
        <f>_xlfn.PERCENTRANK.INC('Clean data'!Q490:Q5355,'Director Analysis'!C458)</f>
        <v>0.71699999999999997</v>
      </c>
    </row>
    <row r="459" spans="1:4" x14ac:dyDescent="0.3">
      <c r="A459" s="3" t="s">
        <v>16866</v>
      </c>
      <c r="B459" s="4">
        <v>7.2</v>
      </c>
      <c r="C459">
        <v>7.2</v>
      </c>
      <c r="D459">
        <f>_xlfn.PERCENTRANK.INC('Clean data'!Q491:Q5356,'Director Analysis'!C459)</f>
        <v>0.71699999999999997</v>
      </c>
    </row>
    <row r="460" spans="1:4" x14ac:dyDescent="0.3">
      <c r="A460" s="3" t="s">
        <v>18255</v>
      </c>
      <c r="B460" s="4">
        <v>7.2</v>
      </c>
      <c r="C460">
        <v>7.2</v>
      </c>
      <c r="D460">
        <f>_xlfn.PERCENTRANK.INC('Clean data'!Q492:Q5357,'Director Analysis'!C460)</f>
        <v>0.71699999999999997</v>
      </c>
    </row>
    <row r="461" spans="1:4" x14ac:dyDescent="0.3">
      <c r="A461" s="3" t="s">
        <v>17445</v>
      </c>
      <c r="B461" s="4">
        <v>7.2</v>
      </c>
      <c r="C461">
        <v>7.2</v>
      </c>
      <c r="D461">
        <f>_xlfn.PERCENTRANK.INC('Clean data'!Q493:Q5358,'Director Analysis'!C461)</f>
        <v>0.71699999999999997</v>
      </c>
    </row>
    <row r="462" spans="1:4" x14ac:dyDescent="0.3">
      <c r="A462" s="3" t="s">
        <v>21595</v>
      </c>
      <c r="B462" s="4">
        <v>7.2</v>
      </c>
      <c r="C462">
        <v>7.2</v>
      </c>
      <c r="D462">
        <f>_xlfn.PERCENTRANK.INC('Clean data'!Q494:Q5359,'Director Analysis'!C462)</f>
        <v>0.71699999999999997</v>
      </c>
    </row>
    <row r="463" spans="1:4" x14ac:dyDescent="0.3">
      <c r="A463" s="3" t="s">
        <v>992</v>
      </c>
      <c r="B463" s="4">
        <v>7.2</v>
      </c>
      <c r="C463">
        <v>7.2</v>
      </c>
      <c r="D463">
        <f>_xlfn.PERCENTRANK.INC('Clean data'!Q495:Q5360,'Director Analysis'!C463)</f>
        <v>0.71699999999999997</v>
      </c>
    </row>
    <row r="464" spans="1:4" x14ac:dyDescent="0.3">
      <c r="A464" s="3" t="s">
        <v>21620</v>
      </c>
      <c r="B464" s="4">
        <v>7.2</v>
      </c>
      <c r="C464">
        <v>7.2</v>
      </c>
      <c r="D464">
        <f>_xlfn.PERCENTRANK.INC('Clean data'!Q496:Q5361,'Director Analysis'!C464)</f>
        <v>0.71699999999999997</v>
      </c>
    </row>
    <row r="465" spans="1:4" x14ac:dyDescent="0.3">
      <c r="A465" s="3" t="s">
        <v>16487</v>
      </c>
      <c r="B465" s="4">
        <v>7.2</v>
      </c>
      <c r="C465">
        <v>7.2</v>
      </c>
      <c r="D465">
        <f>_xlfn.PERCENTRANK.INC('Clean data'!Q497:Q5362,'Director Analysis'!C465)</f>
        <v>0.71699999999999997</v>
      </c>
    </row>
    <row r="466" spans="1:4" x14ac:dyDescent="0.3">
      <c r="A466" s="3" t="s">
        <v>16162</v>
      </c>
      <c r="B466" s="4">
        <v>7.2</v>
      </c>
      <c r="C466">
        <v>7.2</v>
      </c>
      <c r="D466">
        <f>_xlfn.PERCENTRANK.INC('Clean data'!Q498:Q5363,'Director Analysis'!C466)</f>
        <v>0.71599999999999997</v>
      </c>
    </row>
    <row r="467" spans="1:4" x14ac:dyDescent="0.3">
      <c r="A467" s="3" t="s">
        <v>8355</v>
      </c>
      <c r="B467" s="4">
        <v>7.1999999999999993</v>
      </c>
      <c r="C467">
        <v>7.1999999999999993</v>
      </c>
      <c r="D467">
        <f>_xlfn.PERCENTRANK.INC('Clean data'!Q499:Q5364,'Director Analysis'!C467)</f>
        <v>0.71599999999999997</v>
      </c>
    </row>
    <row r="468" spans="1:4" x14ac:dyDescent="0.3">
      <c r="A468" s="3" t="s">
        <v>10325</v>
      </c>
      <c r="B468" s="4">
        <v>7.1999999999999993</v>
      </c>
      <c r="C468">
        <v>7.1999999999999993</v>
      </c>
      <c r="D468">
        <f>_xlfn.PERCENTRANK.INC('Clean data'!Q500:Q5365,'Director Analysis'!C468)</f>
        <v>0.71599999999999997</v>
      </c>
    </row>
    <row r="469" spans="1:4" x14ac:dyDescent="0.3">
      <c r="A469" s="3" t="s">
        <v>11999</v>
      </c>
      <c r="B469" s="4">
        <v>7.1999999999999993</v>
      </c>
      <c r="C469">
        <v>7.1999999999999993</v>
      </c>
      <c r="D469">
        <f>_xlfn.PERCENTRANK.INC('Clean data'!Q501:Q5366,'Director Analysis'!C469)</f>
        <v>0.71599999999999997</v>
      </c>
    </row>
    <row r="470" spans="1:4" x14ac:dyDescent="0.3">
      <c r="A470" s="3" t="s">
        <v>1939</v>
      </c>
      <c r="B470" s="4">
        <v>7.1833333333333336</v>
      </c>
      <c r="C470">
        <v>7.1833333333333336</v>
      </c>
      <c r="D470">
        <f>_xlfn.PERCENTRANK.INC('Clean data'!Q502:Q5367,'Director Analysis'!C470)</f>
        <v>0.71599999999999997</v>
      </c>
    </row>
    <row r="471" spans="1:4" x14ac:dyDescent="0.3">
      <c r="A471" s="3" t="s">
        <v>10145</v>
      </c>
      <c r="B471" s="4">
        <v>7.1833333333333336</v>
      </c>
      <c r="C471">
        <v>7.1833333333333336</v>
      </c>
      <c r="D471">
        <f>_xlfn.PERCENTRANK.INC('Clean data'!Q503:Q5368,'Director Analysis'!C471)</f>
        <v>0.71599999999999997</v>
      </c>
    </row>
    <row r="472" spans="1:4" x14ac:dyDescent="0.3">
      <c r="A472" s="3" t="s">
        <v>11224</v>
      </c>
      <c r="B472" s="4">
        <v>7.1749999999999998</v>
      </c>
      <c r="C472">
        <v>7.1749999999999998</v>
      </c>
      <c r="D472">
        <f>_xlfn.PERCENTRANK.INC('Clean data'!Q504:Q5369,'Director Analysis'!C472)</f>
        <v>0.71599999999999997</v>
      </c>
    </row>
    <row r="473" spans="1:4" x14ac:dyDescent="0.3">
      <c r="A473" s="3" t="s">
        <v>1389</v>
      </c>
      <c r="B473" s="4">
        <v>7.166666666666667</v>
      </c>
      <c r="C473">
        <v>7.166666666666667</v>
      </c>
      <c r="D473">
        <f>_xlfn.PERCENTRANK.INC('Clean data'!Q505:Q5370,'Director Analysis'!C473)</f>
        <v>0.71599999999999997</v>
      </c>
    </row>
    <row r="474" spans="1:4" x14ac:dyDescent="0.3">
      <c r="A474" s="3" t="s">
        <v>2859</v>
      </c>
      <c r="B474" s="4">
        <v>7.166666666666667</v>
      </c>
      <c r="C474">
        <v>7.166666666666667</v>
      </c>
      <c r="D474">
        <f>_xlfn.PERCENTRANK.INC('Clean data'!Q506:Q5371,'Director Analysis'!C474)</f>
        <v>0.71599999999999997</v>
      </c>
    </row>
    <row r="475" spans="1:4" x14ac:dyDescent="0.3">
      <c r="A475" s="3" t="s">
        <v>17150</v>
      </c>
      <c r="B475" s="4">
        <v>7.15</v>
      </c>
      <c r="C475">
        <v>7.15</v>
      </c>
      <c r="D475">
        <f>_xlfn.PERCENTRANK.INC('Clean data'!Q507:Q5372,'Director Analysis'!C475)</f>
        <v>0.71599999999999997</v>
      </c>
    </row>
    <row r="476" spans="1:4" x14ac:dyDescent="0.3">
      <c r="A476" s="3" t="s">
        <v>19697</v>
      </c>
      <c r="B476" s="4">
        <v>7.15</v>
      </c>
      <c r="C476">
        <v>7.15</v>
      </c>
      <c r="D476">
        <f>_xlfn.PERCENTRANK.INC('Clean data'!Q508:Q5373,'Director Analysis'!C476)</f>
        <v>0.71599999999999997</v>
      </c>
    </row>
    <row r="477" spans="1:4" x14ac:dyDescent="0.3">
      <c r="A477" s="3" t="s">
        <v>15278</v>
      </c>
      <c r="B477" s="4">
        <v>7.15</v>
      </c>
      <c r="C477">
        <v>7.15</v>
      </c>
      <c r="D477">
        <f>_xlfn.PERCENTRANK.INC('Clean data'!Q509:Q5374,'Director Analysis'!C477)</f>
        <v>0.71599999999999997</v>
      </c>
    </row>
    <row r="478" spans="1:4" x14ac:dyDescent="0.3">
      <c r="A478" s="3" t="s">
        <v>8205</v>
      </c>
      <c r="B478" s="4">
        <v>7.15</v>
      </c>
      <c r="C478">
        <v>7.15</v>
      </c>
      <c r="D478">
        <f>_xlfn.PERCENTRANK.INC('Clean data'!Q510:Q5375,'Director Analysis'!C478)</f>
        <v>0.71599999999999997</v>
      </c>
    </row>
    <row r="479" spans="1:4" x14ac:dyDescent="0.3">
      <c r="A479" s="3" t="s">
        <v>14611</v>
      </c>
      <c r="B479" s="4">
        <v>7.15</v>
      </c>
      <c r="C479">
        <v>7.15</v>
      </c>
      <c r="D479">
        <f>_xlfn.PERCENTRANK.INC('Clean data'!Q511:Q5376,'Director Analysis'!C479)</f>
        <v>0.71599999999999997</v>
      </c>
    </row>
    <row r="480" spans="1:4" x14ac:dyDescent="0.3">
      <c r="A480" s="3" t="s">
        <v>21743</v>
      </c>
      <c r="B480" s="4">
        <v>7.15</v>
      </c>
      <c r="C480">
        <v>7.15</v>
      </c>
      <c r="D480">
        <f>_xlfn.PERCENTRANK.INC('Clean data'!Q512:Q5377,'Director Analysis'!C480)</f>
        <v>0.71599999999999997</v>
      </c>
    </row>
    <row r="481" spans="1:4" x14ac:dyDescent="0.3">
      <c r="A481" s="3" t="s">
        <v>1399</v>
      </c>
      <c r="B481" s="4">
        <v>7.15</v>
      </c>
      <c r="C481">
        <v>7.15</v>
      </c>
      <c r="D481">
        <f>_xlfn.PERCENTRANK.INC('Clean data'!Q513:Q5378,'Director Analysis'!C481)</f>
        <v>0.71599999999999997</v>
      </c>
    </row>
    <row r="482" spans="1:4" x14ac:dyDescent="0.3">
      <c r="A482" s="3" t="s">
        <v>13017</v>
      </c>
      <c r="B482" s="4">
        <v>7.15</v>
      </c>
      <c r="C482">
        <v>7.15</v>
      </c>
      <c r="D482">
        <f>_xlfn.PERCENTRANK.INC('Clean data'!Q514:Q5379,'Director Analysis'!C482)</f>
        <v>0.71599999999999997</v>
      </c>
    </row>
    <row r="483" spans="1:4" x14ac:dyDescent="0.3">
      <c r="A483" s="3" t="s">
        <v>125</v>
      </c>
      <c r="B483" s="4">
        <v>7.15</v>
      </c>
      <c r="C483">
        <v>7.15</v>
      </c>
      <c r="D483">
        <f>_xlfn.PERCENTRANK.INC('Clean data'!Q515:Q5380,'Director Analysis'!C483)</f>
        <v>0.71499999999999997</v>
      </c>
    </row>
    <row r="484" spans="1:4" x14ac:dyDescent="0.3">
      <c r="A484" s="3" t="s">
        <v>3563</v>
      </c>
      <c r="B484" s="4">
        <v>7.15</v>
      </c>
      <c r="C484">
        <v>7.15</v>
      </c>
      <c r="D484">
        <f>_xlfn.PERCENTRANK.INC('Clean data'!Q516:Q5381,'Director Analysis'!C484)</f>
        <v>0.71499999999999997</v>
      </c>
    </row>
    <row r="485" spans="1:4" x14ac:dyDescent="0.3">
      <c r="A485" s="3" t="s">
        <v>14844</v>
      </c>
      <c r="B485" s="4">
        <v>7.15</v>
      </c>
      <c r="C485">
        <v>7.15</v>
      </c>
      <c r="D485">
        <f>_xlfn.PERCENTRANK.INC('Clean data'!Q517:Q5382,'Director Analysis'!C485)</f>
        <v>0.71499999999999997</v>
      </c>
    </row>
    <row r="486" spans="1:4" x14ac:dyDescent="0.3">
      <c r="A486" s="3" t="s">
        <v>111</v>
      </c>
      <c r="B486" s="4">
        <v>7.1428571428571441</v>
      </c>
      <c r="C486">
        <v>7.1428571428571441</v>
      </c>
      <c r="D486">
        <f>_xlfn.PERCENTRANK.INC('Clean data'!Q518:Q5383,'Director Analysis'!C486)</f>
        <v>0.71499999999999997</v>
      </c>
    </row>
    <row r="487" spans="1:4" x14ac:dyDescent="0.3">
      <c r="A487" s="3" t="s">
        <v>378</v>
      </c>
      <c r="B487" s="4">
        <v>7.1400000000000006</v>
      </c>
      <c r="C487">
        <v>7.1400000000000006</v>
      </c>
      <c r="D487">
        <f>_xlfn.PERCENTRANK.INC('Clean data'!Q519:Q5384,'Director Analysis'!C487)</f>
        <v>0.71499999999999997</v>
      </c>
    </row>
    <row r="488" spans="1:4" x14ac:dyDescent="0.3">
      <c r="A488" s="3" t="s">
        <v>8186</v>
      </c>
      <c r="B488" s="4">
        <v>7.1399999999999988</v>
      </c>
      <c r="C488">
        <v>7.1399999999999988</v>
      </c>
      <c r="D488">
        <f>_xlfn.PERCENTRANK.INC('Clean data'!Q520:Q5385,'Director Analysis'!C488)</f>
        <v>0.71499999999999997</v>
      </c>
    </row>
    <row r="489" spans="1:4" x14ac:dyDescent="0.3">
      <c r="A489" s="3" t="s">
        <v>17041</v>
      </c>
      <c r="B489" s="4">
        <v>7.1333333333333337</v>
      </c>
      <c r="C489">
        <v>7.1333333333333337</v>
      </c>
      <c r="D489">
        <f>_xlfn.PERCENTRANK.INC('Clean data'!Q521:Q5386,'Director Analysis'!C489)</f>
        <v>0.71499999999999997</v>
      </c>
    </row>
    <row r="490" spans="1:4" x14ac:dyDescent="0.3">
      <c r="A490" s="3" t="s">
        <v>11375</v>
      </c>
      <c r="B490" s="4">
        <v>7.1333333333333329</v>
      </c>
      <c r="C490">
        <v>7.1333333333333329</v>
      </c>
      <c r="D490">
        <f>_xlfn.PERCENTRANK.INC('Clean data'!Q522:Q5387,'Director Analysis'!C490)</f>
        <v>0.71499999999999997</v>
      </c>
    </row>
    <row r="491" spans="1:4" x14ac:dyDescent="0.3">
      <c r="A491" s="3" t="s">
        <v>180</v>
      </c>
      <c r="B491" s="4">
        <v>7.1333333333333329</v>
      </c>
      <c r="C491">
        <v>7.1333333333333329</v>
      </c>
      <c r="D491">
        <f>_xlfn.PERCENTRANK.INC('Clean data'!Q523:Q5388,'Director Analysis'!C491)</f>
        <v>0.71499999999999997</v>
      </c>
    </row>
    <row r="492" spans="1:4" x14ac:dyDescent="0.3">
      <c r="A492" s="3" t="s">
        <v>653</v>
      </c>
      <c r="B492" s="4">
        <v>7.1333333333333329</v>
      </c>
      <c r="C492">
        <v>7.1333333333333329</v>
      </c>
      <c r="D492">
        <f>_xlfn.PERCENTRANK.INC('Clean data'!Q524:Q5389,'Director Analysis'!C492)</f>
        <v>0.71499999999999997</v>
      </c>
    </row>
    <row r="493" spans="1:4" x14ac:dyDescent="0.3">
      <c r="A493" s="3" t="s">
        <v>6549</v>
      </c>
      <c r="B493" s="4">
        <v>7.1333333333333329</v>
      </c>
      <c r="C493">
        <v>7.1333333333333329</v>
      </c>
      <c r="D493">
        <f>_xlfn.PERCENTRANK.INC('Clean data'!Q525:Q5390,'Director Analysis'!C493)</f>
        <v>0.71499999999999997</v>
      </c>
    </row>
    <row r="494" spans="1:4" x14ac:dyDescent="0.3">
      <c r="A494" s="3" t="s">
        <v>12876</v>
      </c>
      <c r="B494" s="4">
        <v>7.1333333333333329</v>
      </c>
      <c r="C494">
        <v>7.1333333333333329</v>
      </c>
      <c r="D494">
        <f>_xlfn.PERCENTRANK.INC('Clean data'!Q526:Q5391,'Director Analysis'!C494)</f>
        <v>0.71499999999999997</v>
      </c>
    </row>
    <row r="495" spans="1:4" x14ac:dyDescent="0.3">
      <c r="A495" s="3" t="s">
        <v>187</v>
      </c>
      <c r="B495" s="4">
        <v>7.1312499999999996</v>
      </c>
      <c r="C495">
        <v>7.1312499999999996</v>
      </c>
      <c r="D495">
        <f>_xlfn.PERCENTRANK.INC('Clean data'!Q527:Q5392,'Director Analysis'!C495)</f>
        <v>0.71499999999999997</v>
      </c>
    </row>
    <row r="496" spans="1:4" x14ac:dyDescent="0.3">
      <c r="A496" s="3" t="s">
        <v>6051</v>
      </c>
      <c r="B496" s="4">
        <v>7.128571428571429</v>
      </c>
      <c r="C496">
        <v>7.128571428571429</v>
      </c>
      <c r="D496">
        <f>_xlfn.PERCENTRANK.INC('Clean data'!Q528:Q5393,'Director Analysis'!C496)</f>
        <v>0.71499999999999997</v>
      </c>
    </row>
    <row r="497" spans="1:4" x14ac:dyDescent="0.3">
      <c r="A497" s="3" t="s">
        <v>521</v>
      </c>
      <c r="B497" s="4">
        <v>7.1285714285714272</v>
      </c>
      <c r="C497">
        <v>7.1285714285714272</v>
      </c>
      <c r="D497">
        <f>_xlfn.PERCENTRANK.INC('Clean data'!Q529:Q5394,'Director Analysis'!C497)</f>
        <v>0.71499999999999997</v>
      </c>
    </row>
    <row r="498" spans="1:4" x14ac:dyDescent="0.3">
      <c r="A498" s="3" t="s">
        <v>7113</v>
      </c>
      <c r="B498" s="4">
        <v>7.1142857142857139</v>
      </c>
      <c r="C498">
        <v>7.1142857142857139</v>
      </c>
      <c r="D498">
        <f>_xlfn.PERCENTRANK.INC('Clean data'!Q530:Q5395,'Director Analysis'!C498)</f>
        <v>0.71499999999999997</v>
      </c>
    </row>
    <row r="499" spans="1:4" x14ac:dyDescent="0.3">
      <c r="A499" s="3" t="s">
        <v>1294</v>
      </c>
      <c r="B499" s="4">
        <v>7.1142857142857139</v>
      </c>
      <c r="C499">
        <v>7.1142857142857139</v>
      </c>
      <c r="D499">
        <f>_xlfn.PERCENTRANK.INC('Clean data'!Q531:Q5396,'Director Analysis'!C499)</f>
        <v>0.71499999999999997</v>
      </c>
    </row>
    <row r="500" spans="1:4" x14ac:dyDescent="0.3">
      <c r="A500" s="3" t="s">
        <v>5403</v>
      </c>
      <c r="B500" s="4">
        <v>7.1142857142857139</v>
      </c>
      <c r="C500">
        <v>7.1142857142857139</v>
      </c>
      <c r="D500">
        <f>_xlfn.PERCENTRANK.INC('Clean data'!Q532:Q5397,'Director Analysis'!C500)</f>
        <v>0.71499999999999997</v>
      </c>
    </row>
    <row r="501" spans="1:4" x14ac:dyDescent="0.3">
      <c r="A501" s="3" t="s">
        <v>7635</v>
      </c>
      <c r="B501" s="4">
        <v>7.1111111111111107</v>
      </c>
      <c r="C501">
        <v>7.1111111111111107</v>
      </c>
      <c r="D501">
        <f>_xlfn.PERCENTRANK.INC('Clean data'!Q533:Q5398,'Director Analysis'!C501)</f>
        <v>0.71399999999999997</v>
      </c>
    </row>
    <row r="502" spans="1:4" x14ac:dyDescent="0.3">
      <c r="A502" s="3" t="s">
        <v>2952</v>
      </c>
      <c r="B502" s="4">
        <v>7.1000000000000005</v>
      </c>
      <c r="C502">
        <v>7.1000000000000005</v>
      </c>
      <c r="D502">
        <f>_xlfn.PERCENTRANK.INC('Clean data'!Q534:Q5399,'Director Analysis'!C502)</f>
        <v>0.71399999999999997</v>
      </c>
    </row>
    <row r="503" spans="1:4" x14ac:dyDescent="0.3">
      <c r="A503" s="3" t="s">
        <v>17163</v>
      </c>
      <c r="B503" s="4">
        <v>7.1000000000000005</v>
      </c>
      <c r="C503">
        <v>7.1000000000000005</v>
      </c>
      <c r="D503">
        <f>_xlfn.PERCENTRANK.INC('Clean data'!Q535:Q5400,'Director Analysis'!C503)</f>
        <v>0.71399999999999997</v>
      </c>
    </row>
    <row r="504" spans="1:4" x14ac:dyDescent="0.3">
      <c r="A504" s="3" t="s">
        <v>2296</v>
      </c>
      <c r="B504" s="4">
        <v>7.1000000000000005</v>
      </c>
      <c r="C504">
        <v>7.1000000000000005</v>
      </c>
      <c r="D504">
        <f>_xlfn.PERCENTRANK.INC('Clean data'!Q536:Q5401,'Director Analysis'!C504)</f>
        <v>0.71399999999999997</v>
      </c>
    </row>
    <row r="505" spans="1:4" x14ac:dyDescent="0.3">
      <c r="A505" s="3" t="s">
        <v>16092</v>
      </c>
      <c r="B505" s="4">
        <v>7.1</v>
      </c>
      <c r="C505">
        <v>7.1</v>
      </c>
      <c r="D505">
        <f>_xlfn.PERCENTRANK.INC('Clean data'!Q537:Q5402,'Director Analysis'!C505)</f>
        <v>0.67600000000000005</v>
      </c>
    </row>
    <row r="506" spans="1:4" x14ac:dyDescent="0.3">
      <c r="A506" s="3" t="s">
        <v>15477</v>
      </c>
      <c r="B506" s="4">
        <v>7.1</v>
      </c>
      <c r="C506">
        <v>7.1</v>
      </c>
      <c r="D506">
        <f>_xlfn.PERCENTRANK.INC('Clean data'!Q538:Q5403,'Director Analysis'!C506)</f>
        <v>0.67600000000000005</v>
      </c>
    </row>
    <row r="507" spans="1:4" x14ac:dyDescent="0.3">
      <c r="A507" s="3" t="s">
        <v>22432</v>
      </c>
      <c r="B507" s="4">
        <v>7.1</v>
      </c>
      <c r="C507">
        <v>7.1</v>
      </c>
      <c r="D507">
        <f>_xlfn.PERCENTRANK.INC('Clean data'!Q539:Q5404,'Director Analysis'!C507)</f>
        <v>0.67600000000000005</v>
      </c>
    </row>
    <row r="508" spans="1:4" x14ac:dyDescent="0.3">
      <c r="A508" s="3" t="s">
        <v>23331</v>
      </c>
      <c r="B508" s="4">
        <v>7.1</v>
      </c>
      <c r="C508">
        <v>7.1</v>
      </c>
      <c r="D508">
        <f>_xlfn.PERCENTRANK.INC('Clean data'!Q540:Q5405,'Director Analysis'!C508)</f>
        <v>0.67600000000000005</v>
      </c>
    </row>
    <row r="509" spans="1:4" x14ac:dyDescent="0.3">
      <c r="A509" s="3" t="s">
        <v>20600</v>
      </c>
      <c r="B509" s="4">
        <v>7.1</v>
      </c>
      <c r="C509">
        <v>7.1</v>
      </c>
      <c r="D509">
        <f>_xlfn.PERCENTRANK.INC('Clean data'!Q541:Q5406,'Director Analysis'!C509)</f>
        <v>0.67600000000000005</v>
      </c>
    </row>
    <row r="510" spans="1:4" x14ac:dyDescent="0.3">
      <c r="A510" s="3" t="s">
        <v>15203</v>
      </c>
      <c r="B510" s="4">
        <v>7.1</v>
      </c>
      <c r="C510">
        <v>7.1</v>
      </c>
      <c r="D510">
        <f>_xlfn.PERCENTRANK.INC('Clean data'!Q542:Q5407,'Director Analysis'!C510)</f>
        <v>0.67600000000000005</v>
      </c>
    </row>
    <row r="511" spans="1:4" x14ac:dyDescent="0.3">
      <c r="A511" s="3" t="s">
        <v>22110</v>
      </c>
      <c r="B511" s="4">
        <v>7.1</v>
      </c>
      <c r="C511">
        <v>7.1</v>
      </c>
      <c r="D511">
        <f>_xlfn.PERCENTRANK.INC('Clean data'!Q543:Q5408,'Director Analysis'!C511)</f>
        <v>0.67600000000000005</v>
      </c>
    </row>
    <row r="512" spans="1:4" x14ac:dyDescent="0.3">
      <c r="A512" s="3" t="s">
        <v>18836</v>
      </c>
      <c r="B512" s="4">
        <v>7.1</v>
      </c>
      <c r="C512">
        <v>7.1</v>
      </c>
      <c r="D512">
        <f>_xlfn.PERCENTRANK.INC('Clean data'!Q544:Q5409,'Director Analysis'!C512)</f>
        <v>0.67600000000000005</v>
      </c>
    </row>
    <row r="513" spans="1:4" x14ac:dyDescent="0.3">
      <c r="A513" s="3" t="s">
        <v>13312</v>
      </c>
      <c r="B513" s="4">
        <v>7.1</v>
      </c>
      <c r="C513">
        <v>7.1</v>
      </c>
      <c r="D513">
        <f>_xlfn.PERCENTRANK.INC('Clean data'!Q545:Q5410,'Director Analysis'!C513)</f>
        <v>0.67600000000000005</v>
      </c>
    </row>
    <row r="514" spans="1:4" x14ac:dyDescent="0.3">
      <c r="A514" s="3" t="s">
        <v>16702</v>
      </c>
      <c r="B514" s="4">
        <v>7.1</v>
      </c>
      <c r="C514">
        <v>7.1</v>
      </c>
      <c r="D514">
        <f>_xlfn.PERCENTRANK.INC('Clean data'!Q546:Q5411,'Director Analysis'!C514)</f>
        <v>0.67600000000000005</v>
      </c>
    </row>
    <row r="515" spans="1:4" x14ac:dyDescent="0.3">
      <c r="A515" s="3" t="s">
        <v>10614</v>
      </c>
      <c r="B515" s="4">
        <v>7.1</v>
      </c>
      <c r="C515">
        <v>7.1</v>
      </c>
      <c r="D515">
        <f>_xlfn.PERCENTRANK.INC('Clean data'!Q547:Q5412,'Director Analysis'!C515)</f>
        <v>0.67600000000000005</v>
      </c>
    </row>
    <row r="516" spans="1:4" x14ac:dyDescent="0.3">
      <c r="A516" s="3" t="s">
        <v>2423</v>
      </c>
      <c r="B516" s="4">
        <v>7.1</v>
      </c>
      <c r="C516">
        <v>7.1</v>
      </c>
      <c r="D516">
        <f>_xlfn.PERCENTRANK.INC('Clean data'!Q548:Q5413,'Director Analysis'!C516)</f>
        <v>0.67600000000000005</v>
      </c>
    </row>
    <row r="517" spans="1:4" x14ac:dyDescent="0.3">
      <c r="A517" s="3" t="s">
        <v>22034</v>
      </c>
      <c r="B517" s="4">
        <v>7.1</v>
      </c>
      <c r="C517">
        <v>7.1</v>
      </c>
      <c r="D517">
        <f>_xlfn.PERCENTRANK.INC('Clean data'!Q549:Q5414,'Director Analysis'!C517)</f>
        <v>0.67600000000000005</v>
      </c>
    </row>
    <row r="518" spans="1:4" x14ac:dyDescent="0.3">
      <c r="A518" s="3" t="s">
        <v>19911</v>
      </c>
      <c r="B518" s="4">
        <v>7.1</v>
      </c>
      <c r="C518">
        <v>7.1</v>
      </c>
      <c r="D518">
        <f>_xlfn.PERCENTRANK.INC('Clean data'!Q550:Q5415,'Director Analysis'!C518)</f>
        <v>0.67600000000000005</v>
      </c>
    </row>
    <row r="519" spans="1:4" x14ac:dyDescent="0.3">
      <c r="A519" s="3" t="s">
        <v>21155</v>
      </c>
      <c r="B519" s="4">
        <v>7.1</v>
      </c>
      <c r="C519">
        <v>7.1</v>
      </c>
      <c r="D519">
        <f>_xlfn.PERCENTRANK.INC('Clean data'!Q551:Q5416,'Director Analysis'!C519)</f>
        <v>0.67500000000000004</v>
      </c>
    </row>
    <row r="520" spans="1:4" x14ac:dyDescent="0.3">
      <c r="A520" s="3" t="s">
        <v>23622</v>
      </c>
      <c r="B520" s="4">
        <v>7.1</v>
      </c>
      <c r="C520">
        <v>7.1</v>
      </c>
      <c r="D520">
        <f>_xlfn.PERCENTRANK.INC('Clean data'!Q552:Q5417,'Director Analysis'!C520)</f>
        <v>0.67500000000000004</v>
      </c>
    </row>
    <row r="521" spans="1:4" x14ac:dyDescent="0.3">
      <c r="A521" s="3" t="s">
        <v>22009</v>
      </c>
      <c r="B521" s="4">
        <v>7.1</v>
      </c>
      <c r="C521">
        <v>7.1</v>
      </c>
      <c r="D521">
        <f>_xlfn.PERCENTRANK.INC('Clean data'!Q553:Q5418,'Director Analysis'!C521)</f>
        <v>0.67500000000000004</v>
      </c>
    </row>
    <row r="522" spans="1:4" x14ac:dyDescent="0.3">
      <c r="A522" s="3" t="s">
        <v>8439</v>
      </c>
      <c r="B522" s="4">
        <v>7.1</v>
      </c>
      <c r="C522">
        <v>7.1</v>
      </c>
      <c r="D522">
        <f>_xlfn.PERCENTRANK.INC('Clean data'!Q554:Q5419,'Director Analysis'!C522)</f>
        <v>0.67500000000000004</v>
      </c>
    </row>
    <row r="523" spans="1:4" x14ac:dyDescent="0.3">
      <c r="A523" s="3" t="s">
        <v>17333</v>
      </c>
      <c r="B523" s="4">
        <v>7.1</v>
      </c>
      <c r="C523">
        <v>7.1</v>
      </c>
      <c r="D523">
        <f>_xlfn.PERCENTRANK.INC('Clean data'!Q555:Q5420,'Director Analysis'!C523)</f>
        <v>0.67500000000000004</v>
      </c>
    </row>
    <row r="524" spans="1:4" x14ac:dyDescent="0.3">
      <c r="A524" s="3" t="s">
        <v>10332</v>
      </c>
      <c r="B524" s="4">
        <v>7.1</v>
      </c>
      <c r="C524">
        <v>7.1</v>
      </c>
      <c r="D524">
        <f>_xlfn.PERCENTRANK.INC('Clean data'!Q556:Q5421,'Director Analysis'!C524)</f>
        <v>0.67500000000000004</v>
      </c>
    </row>
    <row r="525" spans="1:4" x14ac:dyDescent="0.3">
      <c r="A525" s="3" t="s">
        <v>18174</v>
      </c>
      <c r="B525" s="4">
        <v>7.1</v>
      </c>
      <c r="C525">
        <v>7.1</v>
      </c>
      <c r="D525">
        <f>_xlfn.PERCENTRANK.INC('Clean data'!Q557:Q5422,'Director Analysis'!C525)</f>
        <v>0.67500000000000004</v>
      </c>
    </row>
    <row r="526" spans="1:4" x14ac:dyDescent="0.3">
      <c r="A526" s="3" t="s">
        <v>6880</v>
      </c>
      <c r="B526" s="4">
        <v>7.1</v>
      </c>
      <c r="C526">
        <v>7.1</v>
      </c>
      <c r="D526">
        <f>_xlfn.PERCENTRANK.INC('Clean data'!Q558:Q5423,'Director Analysis'!C526)</f>
        <v>0.67500000000000004</v>
      </c>
    </row>
    <row r="527" spans="1:4" x14ac:dyDescent="0.3">
      <c r="A527" s="3" t="s">
        <v>7545</v>
      </c>
      <c r="B527" s="4">
        <v>7.1</v>
      </c>
      <c r="C527">
        <v>7.1</v>
      </c>
      <c r="D527">
        <f>_xlfn.PERCENTRANK.INC('Clean data'!Q559:Q5424,'Director Analysis'!C527)</f>
        <v>0.67500000000000004</v>
      </c>
    </row>
    <row r="528" spans="1:4" x14ac:dyDescent="0.3">
      <c r="A528" s="3" t="s">
        <v>17910</v>
      </c>
      <c r="B528" s="4">
        <v>7.1</v>
      </c>
      <c r="C528">
        <v>7.1</v>
      </c>
      <c r="D528">
        <f>_xlfn.PERCENTRANK.INC('Clean data'!Q560:Q5425,'Director Analysis'!C528)</f>
        <v>0.67500000000000004</v>
      </c>
    </row>
    <row r="529" spans="1:4" x14ac:dyDescent="0.3">
      <c r="A529" s="3" t="s">
        <v>19750</v>
      </c>
      <c r="B529" s="4">
        <v>7.1</v>
      </c>
      <c r="C529">
        <v>7.1</v>
      </c>
      <c r="D529">
        <f>_xlfn.PERCENTRANK.INC('Clean data'!Q561:Q5426,'Director Analysis'!C529)</f>
        <v>0.67500000000000004</v>
      </c>
    </row>
    <row r="530" spans="1:4" x14ac:dyDescent="0.3">
      <c r="A530" s="3" t="s">
        <v>22600</v>
      </c>
      <c r="B530" s="4">
        <v>7.1</v>
      </c>
      <c r="C530">
        <v>7.1</v>
      </c>
      <c r="D530">
        <f>_xlfn.PERCENTRANK.INC('Clean data'!Q562:Q5427,'Director Analysis'!C530)</f>
        <v>0.67500000000000004</v>
      </c>
    </row>
    <row r="531" spans="1:4" x14ac:dyDescent="0.3">
      <c r="A531" s="3" t="s">
        <v>13826</v>
      </c>
      <c r="B531" s="4">
        <v>7.1</v>
      </c>
      <c r="C531">
        <v>7.1</v>
      </c>
      <c r="D531">
        <f>_xlfn.PERCENTRANK.INC('Clean data'!Q563:Q5428,'Director Analysis'!C531)</f>
        <v>0.67500000000000004</v>
      </c>
    </row>
    <row r="532" spans="1:4" x14ac:dyDescent="0.3">
      <c r="A532" s="3" t="s">
        <v>14334</v>
      </c>
      <c r="B532" s="4">
        <v>7.1</v>
      </c>
      <c r="C532">
        <v>7.1</v>
      </c>
      <c r="D532">
        <f>_xlfn.PERCENTRANK.INC('Clean data'!Q564:Q5429,'Director Analysis'!C532)</f>
        <v>0.67500000000000004</v>
      </c>
    </row>
    <row r="533" spans="1:4" x14ac:dyDescent="0.3">
      <c r="A533" s="3" t="s">
        <v>21068</v>
      </c>
      <c r="B533" s="4">
        <v>7.1</v>
      </c>
      <c r="C533">
        <v>7.1</v>
      </c>
      <c r="D533">
        <f>_xlfn.PERCENTRANK.INC('Clean data'!Q565:Q5430,'Director Analysis'!C533)</f>
        <v>0.67500000000000004</v>
      </c>
    </row>
    <row r="534" spans="1:4" x14ac:dyDescent="0.3">
      <c r="A534" s="3" t="s">
        <v>16655</v>
      </c>
      <c r="B534" s="4">
        <v>7.1</v>
      </c>
      <c r="C534">
        <v>7.1</v>
      </c>
      <c r="D534">
        <f>_xlfn.PERCENTRANK.INC('Clean data'!Q566:Q5431,'Director Analysis'!C534)</f>
        <v>0.67500000000000004</v>
      </c>
    </row>
    <row r="535" spans="1:4" x14ac:dyDescent="0.3">
      <c r="A535" s="3" t="s">
        <v>14387</v>
      </c>
      <c r="B535" s="4">
        <v>7.1</v>
      </c>
      <c r="C535">
        <v>7.1</v>
      </c>
      <c r="D535">
        <f>_xlfn.PERCENTRANK.INC('Clean data'!Q567:Q5432,'Director Analysis'!C535)</f>
        <v>0.67500000000000004</v>
      </c>
    </row>
    <row r="536" spans="1:4" x14ac:dyDescent="0.3">
      <c r="A536" s="3" t="s">
        <v>19077</v>
      </c>
      <c r="B536" s="4">
        <v>7.1</v>
      </c>
      <c r="C536">
        <v>7.1</v>
      </c>
      <c r="D536">
        <f>_xlfn.PERCENTRANK.INC('Clean data'!Q568:Q5433,'Director Analysis'!C536)</f>
        <v>0.67500000000000004</v>
      </c>
    </row>
    <row r="537" spans="1:4" x14ac:dyDescent="0.3">
      <c r="A537" s="3" t="s">
        <v>12360</v>
      </c>
      <c r="B537" s="4">
        <v>7.1</v>
      </c>
      <c r="C537">
        <v>7.1</v>
      </c>
      <c r="D537">
        <f>_xlfn.PERCENTRANK.INC('Clean data'!Q569:Q5434,'Director Analysis'!C537)</f>
        <v>0.67500000000000004</v>
      </c>
    </row>
    <row r="538" spans="1:4" x14ac:dyDescent="0.3">
      <c r="A538" s="3" t="s">
        <v>857</v>
      </c>
      <c r="B538" s="4">
        <v>7.1</v>
      </c>
      <c r="C538">
        <v>7.1</v>
      </c>
      <c r="D538">
        <f>_xlfn.PERCENTRANK.INC('Clean data'!Q570:Q5435,'Director Analysis'!C538)</f>
        <v>0.67500000000000004</v>
      </c>
    </row>
    <row r="539" spans="1:4" x14ac:dyDescent="0.3">
      <c r="A539" s="3" t="s">
        <v>18634</v>
      </c>
      <c r="B539" s="4">
        <v>7.1</v>
      </c>
      <c r="C539">
        <v>7.1</v>
      </c>
      <c r="D539">
        <f>_xlfn.PERCENTRANK.INC('Clean data'!Q571:Q5436,'Director Analysis'!C539)</f>
        <v>0.67500000000000004</v>
      </c>
    </row>
    <row r="540" spans="1:4" x14ac:dyDescent="0.3">
      <c r="A540" s="3" t="s">
        <v>13573</v>
      </c>
      <c r="B540" s="4">
        <v>7.1</v>
      </c>
      <c r="C540">
        <v>7.1</v>
      </c>
      <c r="D540">
        <f>_xlfn.PERCENTRANK.INC('Clean data'!Q572:Q5437,'Director Analysis'!C540)</f>
        <v>0.67500000000000004</v>
      </c>
    </row>
    <row r="541" spans="1:4" x14ac:dyDescent="0.3">
      <c r="A541" s="3" t="s">
        <v>19826</v>
      </c>
      <c r="B541" s="4">
        <v>7.1</v>
      </c>
      <c r="C541">
        <v>7.1</v>
      </c>
      <c r="D541">
        <f>_xlfn.PERCENTRANK.INC('Clean data'!Q573:Q5438,'Director Analysis'!C541)</f>
        <v>0.67500000000000004</v>
      </c>
    </row>
    <row r="542" spans="1:4" x14ac:dyDescent="0.3">
      <c r="A542" s="3" t="s">
        <v>18481</v>
      </c>
      <c r="B542" s="4">
        <v>7.1</v>
      </c>
      <c r="C542">
        <v>7.1</v>
      </c>
      <c r="D542">
        <f>_xlfn.PERCENTRANK.INC('Clean data'!Q574:Q5439,'Director Analysis'!C542)</f>
        <v>0.67500000000000004</v>
      </c>
    </row>
    <row r="543" spans="1:4" x14ac:dyDescent="0.3">
      <c r="A543" s="3" t="s">
        <v>17311</v>
      </c>
      <c r="B543" s="4">
        <v>7.1</v>
      </c>
      <c r="C543">
        <v>7.1</v>
      </c>
      <c r="D543">
        <f>_xlfn.PERCENTRANK.INC('Clean data'!Q575:Q5440,'Director Analysis'!C543)</f>
        <v>0.67500000000000004</v>
      </c>
    </row>
    <row r="544" spans="1:4" x14ac:dyDescent="0.3">
      <c r="A544" s="3" t="s">
        <v>19881</v>
      </c>
      <c r="B544" s="4">
        <v>7.1</v>
      </c>
      <c r="C544">
        <v>7.1</v>
      </c>
      <c r="D544">
        <f>_xlfn.PERCENTRANK.INC('Clean data'!Q576:Q5441,'Director Analysis'!C544)</f>
        <v>0.67500000000000004</v>
      </c>
    </row>
    <row r="545" spans="1:4" x14ac:dyDescent="0.3">
      <c r="A545" s="3" t="s">
        <v>20188</v>
      </c>
      <c r="B545" s="4">
        <v>7.1</v>
      </c>
      <c r="C545">
        <v>7.1</v>
      </c>
      <c r="D545">
        <f>_xlfn.PERCENTRANK.INC('Clean data'!Q577:Q5442,'Director Analysis'!C545)</f>
        <v>0.67400000000000004</v>
      </c>
    </row>
    <row r="546" spans="1:4" x14ac:dyDescent="0.3">
      <c r="A546" s="3" t="s">
        <v>2728</v>
      </c>
      <c r="B546" s="4">
        <v>7.1</v>
      </c>
      <c r="C546">
        <v>7.1</v>
      </c>
      <c r="D546">
        <f>_xlfn.PERCENTRANK.INC('Clean data'!Q578:Q5443,'Director Analysis'!C546)</f>
        <v>0.67400000000000004</v>
      </c>
    </row>
    <row r="547" spans="1:4" x14ac:dyDescent="0.3">
      <c r="A547" s="3" t="s">
        <v>15813</v>
      </c>
      <c r="B547" s="4">
        <v>7.1</v>
      </c>
      <c r="C547">
        <v>7.1</v>
      </c>
      <c r="D547">
        <f>_xlfn.PERCENTRANK.INC('Clean data'!Q579:Q5444,'Director Analysis'!C547)</f>
        <v>0.67400000000000004</v>
      </c>
    </row>
    <row r="548" spans="1:4" x14ac:dyDescent="0.3">
      <c r="A548" s="3" t="s">
        <v>17923</v>
      </c>
      <c r="B548" s="4">
        <v>7.1</v>
      </c>
      <c r="C548">
        <v>7.1</v>
      </c>
      <c r="D548">
        <f>_xlfn.PERCENTRANK.INC('Clean data'!Q580:Q5445,'Director Analysis'!C548)</f>
        <v>0.67400000000000004</v>
      </c>
    </row>
    <row r="549" spans="1:4" x14ac:dyDescent="0.3">
      <c r="A549" s="3" t="s">
        <v>14040</v>
      </c>
      <c r="B549" s="4">
        <v>7.1</v>
      </c>
      <c r="C549">
        <v>7.1</v>
      </c>
      <c r="D549">
        <f>_xlfn.PERCENTRANK.INC('Clean data'!Q581:Q5446,'Director Analysis'!C549)</f>
        <v>0.67400000000000004</v>
      </c>
    </row>
    <row r="550" spans="1:4" x14ac:dyDescent="0.3">
      <c r="A550" s="3" t="s">
        <v>8820</v>
      </c>
      <c r="B550" s="4">
        <v>7.1</v>
      </c>
      <c r="C550">
        <v>7.1</v>
      </c>
      <c r="D550">
        <f>_xlfn.PERCENTRANK.INC('Clean data'!Q582:Q5447,'Director Analysis'!C550)</f>
        <v>0.67500000000000004</v>
      </c>
    </row>
    <row r="551" spans="1:4" x14ac:dyDescent="0.3">
      <c r="A551" s="3" t="s">
        <v>23748</v>
      </c>
      <c r="B551" s="4">
        <v>7.1</v>
      </c>
      <c r="C551">
        <v>7.1</v>
      </c>
      <c r="D551">
        <f>_xlfn.PERCENTRANK.INC('Clean data'!Q583:Q5448,'Director Analysis'!C551)</f>
        <v>0.67400000000000004</v>
      </c>
    </row>
    <row r="552" spans="1:4" x14ac:dyDescent="0.3">
      <c r="A552" s="3" t="s">
        <v>12008</v>
      </c>
      <c r="B552" s="4">
        <v>7.1</v>
      </c>
      <c r="C552">
        <v>7.1</v>
      </c>
      <c r="D552">
        <f>_xlfn.PERCENTRANK.INC('Clean data'!Q584:Q5449,'Director Analysis'!C552)</f>
        <v>0.67400000000000004</v>
      </c>
    </row>
    <row r="553" spans="1:4" x14ac:dyDescent="0.3">
      <c r="A553" s="3" t="s">
        <v>15052</v>
      </c>
      <c r="B553" s="4">
        <v>7.1</v>
      </c>
      <c r="C553">
        <v>7.1</v>
      </c>
      <c r="D553">
        <f>_xlfn.PERCENTRANK.INC('Clean data'!Q585:Q5450,'Director Analysis'!C553)</f>
        <v>0.67500000000000004</v>
      </c>
    </row>
    <row r="554" spans="1:4" x14ac:dyDescent="0.3">
      <c r="A554" s="3" t="s">
        <v>21256</v>
      </c>
      <c r="B554" s="4">
        <v>7.1</v>
      </c>
      <c r="C554">
        <v>7.1</v>
      </c>
      <c r="D554">
        <f>_xlfn.PERCENTRANK.INC('Clean data'!Q586:Q5451,'Director Analysis'!C554)</f>
        <v>0.67400000000000004</v>
      </c>
    </row>
    <row r="555" spans="1:4" x14ac:dyDescent="0.3">
      <c r="A555" s="3" t="s">
        <v>66</v>
      </c>
      <c r="B555" s="4">
        <v>7.1</v>
      </c>
      <c r="C555">
        <v>7.1</v>
      </c>
      <c r="D555">
        <f>_xlfn.PERCENTRANK.INC('Clean data'!Q587:Q5452,'Director Analysis'!C555)</f>
        <v>0.67400000000000004</v>
      </c>
    </row>
    <row r="556" spans="1:4" x14ac:dyDescent="0.3">
      <c r="A556" s="3" t="s">
        <v>23596</v>
      </c>
      <c r="B556" s="4">
        <v>7.1</v>
      </c>
      <c r="C556">
        <v>7.1</v>
      </c>
      <c r="D556">
        <f>_xlfn.PERCENTRANK.INC('Clean data'!Q588:Q5453,'Director Analysis'!C556)</f>
        <v>0.67400000000000004</v>
      </c>
    </row>
    <row r="557" spans="1:4" x14ac:dyDescent="0.3">
      <c r="A557" s="3" t="s">
        <v>11946</v>
      </c>
      <c r="B557" s="4">
        <v>7.1</v>
      </c>
      <c r="C557">
        <v>7.1</v>
      </c>
      <c r="D557">
        <f>_xlfn.PERCENTRANK.INC('Clean data'!Q589:Q5454,'Director Analysis'!C557)</f>
        <v>0.67400000000000004</v>
      </c>
    </row>
    <row r="558" spans="1:4" x14ac:dyDescent="0.3">
      <c r="A558" s="3" t="s">
        <v>22781</v>
      </c>
      <c r="B558" s="4">
        <v>7.1</v>
      </c>
      <c r="C558">
        <v>7.1</v>
      </c>
      <c r="D558">
        <f>_xlfn.PERCENTRANK.INC('Clean data'!Q590:Q5455,'Director Analysis'!C558)</f>
        <v>0.67400000000000004</v>
      </c>
    </row>
    <row r="559" spans="1:4" x14ac:dyDescent="0.3">
      <c r="A559" s="3" t="s">
        <v>5001</v>
      </c>
      <c r="B559" s="4">
        <v>7.1</v>
      </c>
      <c r="C559">
        <v>7.1</v>
      </c>
      <c r="D559">
        <f>_xlfn.PERCENTRANK.INC('Clean data'!Q591:Q5456,'Director Analysis'!C559)</f>
        <v>0.67400000000000004</v>
      </c>
    </row>
    <row r="560" spans="1:4" x14ac:dyDescent="0.3">
      <c r="A560" s="3" t="s">
        <v>22299</v>
      </c>
      <c r="B560" s="4">
        <v>7.1</v>
      </c>
      <c r="C560">
        <v>7.1</v>
      </c>
      <c r="D560">
        <f>_xlfn.PERCENTRANK.INC('Clean data'!Q592:Q5457,'Director Analysis'!C560)</f>
        <v>0.67400000000000004</v>
      </c>
    </row>
    <row r="561" spans="1:4" x14ac:dyDescent="0.3">
      <c r="A561" s="3" t="s">
        <v>15172</v>
      </c>
      <c r="B561" s="4">
        <v>7.1</v>
      </c>
      <c r="C561">
        <v>7.1</v>
      </c>
      <c r="D561">
        <f>_xlfn.PERCENTRANK.INC('Clean data'!Q593:Q5458,'Director Analysis'!C561)</f>
        <v>0.67400000000000004</v>
      </c>
    </row>
    <row r="562" spans="1:4" x14ac:dyDescent="0.3">
      <c r="A562" s="3" t="s">
        <v>17301</v>
      </c>
      <c r="B562" s="4">
        <v>7.1</v>
      </c>
      <c r="C562">
        <v>7.1</v>
      </c>
      <c r="D562">
        <f>_xlfn.PERCENTRANK.INC('Clean data'!Q594:Q5459,'Director Analysis'!C562)</f>
        <v>0.67400000000000004</v>
      </c>
    </row>
    <row r="563" spans="1:4" x14ac:dyDescent="0.3">
      <c r="A563" s="3" t="s">
        <v>6195</v>
      </c>
      <c r="B563" s="4">
        <v>7.1</v>
      </c>
      <c r="C563">
        <v>7.1</v>
      </c>
      <c r="D563">
        <f>_xlfn.PERCENTRANK.INC('Clean data'!Q595:Q5460,'Director Analysis'!C563)</f>
        <v>0.67400000000000004</v>
      </c>
    </row>
    <row r="564" spans="1:4" x14ac:dyDescent="0.3">
      <c r="A564" s="3" t="s">
        <v>16575</v>
      </c>
      <c r="B564" s="4">
        <v>7.1</v>
      </c>
      <c r="C564">
        <v>7.1</v>
      </c>
      <c r="D564">
        <f>_xlfn.PERCENTRANK.INC('Clean data'!Q596:Q5461,'Director Analysis'!C564)</f>
        <v>0.67400000000000004</v>
      </c>
    </row>
    <row r="565" spans="1:4" x14ac:dyDescent="0.3">
      <c r="A565" s="3" t="s">
        <v>22525</v>
      </c>
      <c r="B565" s="4">
        <v>7.1</v>
      </c>
      <c r="C565">
        <v>7.1</v>
      </c>
      <c r="D565">
        <f>_xlfn.PERCENTRANK.INC('Clean data'!Q597:Q5462,'Director Analysis'!C565)</f>
        <v>0.67400000000000004</v>
      </c>
    </row>
    <row r="566" spans="1:4" x14ac:dyDescent="0.3">
      <c r="A566" s="3" t="s">
        <v>20880</v>
      </c>
      <c r="B566" s="4">
        <v>7.1</v>
      </c>
      <c r="C566">
        <v>7.1</v>
      </c>
      <c r="D566">
        <f>_xlfn.PERCENTRANK.INC('Clean data'!Q598:Q5463,'Director Analysis'!C566)</f>
        <v>0.67400000000000004</v>
      </c>
    </row>
    <row r="567" spans="1:4" x14ac:dyDescent="0.3">
      <c r="A567" s="3" t="s">
        <v>17113</v>
      </c>
      <c r="B567" s="4">
        <v>7.1</v>
      </c>
      <c r="C567">
        <v>7.1</v>
      </c>
      <c r="D567">
        <f>_xlfn.PERCENTRANK.INC('Clean data'!Q599:Q5464,'Director Analysis'!C567)</f>
        <v>0.67300000000000004</v>
      </c>
    </row>
    <row r="568" spans="1:4" x14ac:dyDescent="0.3">
      <c r="A568" s="3" t="s">
        <v>14319</v>
      </c>
      <c r="B568" s="4">
        <v>7.1</v>
      </c>
      <c r="C568">
        <v>7.1</v>
      </c>
      <c r="D568">
        <f>_xlfn.PERCENTRANK.INC('Clean data'!Q600:Q5465,'Director Analysis'!C568)</f>
        <v>0.67300000000000004</v>
      </c>
    </row>
    <row r="569" spans="1:4" x14ac:dyDescent="0.3">
      <c r="A569" s="3" t="s">
        <v>1633</v>
      </c>
      <c r="B569" s="4">
        <v>7.083333333333333</v>
      </c>
      <c r="C569">
        <v>7.083333333333333</v>
      </c>
      <c r="D569">
        <f>_xlfn.PERCENTRANK.INC('Clean data'!Q601:Q5466,'Director Analysis'!C569)</f>
        <v>0.67300000000000004</v>
      </c>
    </row>
    <row r="570" spans="1:4" x14ac:dyDescent="0.3">
      <c r="A570" s="3" t="s">
        <v>146</v>
      </c>
      <c r="B570" s="4">
        <v>7.08</v>
      </c>
      <c r="C570">
        <v>7.08</v>
      </c>
      <c r="D570">
        <f>_xlfn.PERCENTRANK.INC('Clean data'!Q602:Q5467,'Director Analysis'!C570)</f>
        <v>0.67300000000000004</v>
      </c>
    </row>
    <row r="571" spans="1:4" x14ac:dyDescent="0.3">
      <c r="A571" s="3" t="s">
        <v>364</v>
      </c>
      <c r="B571" s="4">
        <v>7.0750000000000002</v>
      </c>
      <c r="C571">
        <v>7.0750000000000002</v>
      </c>
      <c r="D571">
        <f>_xlfn.PERCENTRANK.INC('Clean data'!Q603:Q5468,'Director Analysis'!C571)</f>
        <v>0.67300000000000004</v>
      </c>
    </row>
    <row r="572" spans="1:4" x14ac:dyDescent="0.3">
      <c r="A572" s="3" t="s">
        <v>6396</v>
      </c>
      <c r="B572" s="4">
        <v>7.0749999999999993</v>
      </c>
      <c r="C572">
        <v>7.0749999999999993</v>
      </c>
      <c r="D572">
        <f>_xlfn.PERCENTRANK.INC('Clean data'!Q604:Q5469,'Director Analysis'!C572)</f>
        <v>0.67300000000000004</v>
      </c>
    </row>
    <row r="573" spans="1:4" x14ac:dyDescent="0.3">
      <c r="A573" s="3" t="s">
        <v>1421</v>
      </c>
      <c r="B573" s="4">
        <v>7.0749999999999993</v>
      </c>
      <c r="C573">
        <v>7.0749999999999993</v>
      </c>
      <c r="D573">
        <f>_xlfn.PERCENTRANK.INC('Clean data'!Q605:Q5470,'Director Analysis'!C573)</f>
        <v>0.67300000000000004</v>
      </c>
    </row>
    <row r="574" spans="1:4" x14ac:dyDescent="0.3">
      <c r="A574" s="3" t="s">
        <v>5647</v>
      </c>
      <c r="B574" s="4">
        <v>7.0699999999999985</v>
      </c>
      <c r="C574">
        <v>7.0699999999999985</v>
      </c>
      <c r="D574">
        <f>_xlfn.PERCENTRANK.INC('Clean data'!Q606:Q5471,'Director Analysis'!C574)</f>
        <v>0.67300000000000004</v>
      </c>
    </row>
    <row r="575" spans="1:4" x14ac:dyDescent="0.3">
      <c r="A575" s="3" t="s">
        <v>10558</v>
      </c>
      <c r="B575" s="4">
        <v>7.0666666666666664</v>
      </c>
      <c r="C575">
        <v>7.0666666666666664</v>
      </c>
      <c r="D575">
        <f>_xlfn.PERCENTRANK.INC('Clean data'!Q607:Q5472,'Director Analysis'!C575)</f>
        <v>0.67300000000000004</v>
      </c>
    </row>
    <row r="576" spans="1:4" x14ac:dyDescent="0.3">
      <c r="A576" s="3" t="s">
        <v>2652</v>
      </c>
      <c r="B576" s="4">
        <v>7.0666666666666664</v>
      </c>
      <c r="C576">
        <v>7.0666666666666664</v>
      </c>
      <c r="D576">
        <f>_xlfn.PERCENTRANK.INC('Clean data'!Q608:Q5473,'Director Analysis'!C576)</f>
        <v>0.67300000000000004</v>
      </c>
    </row>
    <row r="577" spans="1:4" x14ac:dyDescent="0.3">
      <c r="A577" s="3" t="s">
        <v>12560</v>
      </c>
      <c r="B577" s="4">
        <v>7.0571428571428569</v>
      </c>
      <c r="C577">
        <v>7.0571428571428569</v>
      </c>
      <c r="D577">
        <f>_xlfn.PERCENTRANK.INC('Clean data'!Q609:Q5474,'Director Analysis'!C577)</f>
        <v>0.67300000000000004</v>
      </c>
    </row>
    <row r="578" spans="1:4" x14ac:dyDescent="0.3">
      <c r="A578" s="3" t="s">
        <v>255</v>
      </c>
      <c r="B578" s="4">
        <v>7.0500000000000016</v>
      </c>
      <c r="C578">
        <v>7.0500000000000016</v>
      </c>
      <c r="D578">
        <f>_xlfn.PERCENTRANK.INC('Clean data'!Q610:Q5475,'Director Analysis'!C578)</f>
        <v>0.67300000000000004</v>
      </c>
    </row>
    <row r="579" spans="1:4" x14ac:dyDescent="0.3">
      <c r="A579" s="3" t="s">
        <v>16281</v>
      </c>
      <c r="B579" s="4">
        <v>7.0500000000000007</v>
      </c>
      <c r="C579">
        <v>7.0500000000000007</v>
      </c>
      <c r="D579">
        <f>_xlfn.PERCENTRANK.INC('Clean data'!Q611:Q5476,'Director Analysis'!C579)</f>
        <v>0.67200000000000004</v>
      </c>
    </row>
    <row r="580" spans="1:4" x14ac:dyDescent="0.3">
      <c r="A580" s="3" t="s">
        <v>12602</v>
      </c>
      <c r="B580" s="4">
        <v>7.05</v>
      </c>
      <c r="C580">
        <v>7.05</v>
      </c>
      <c r="D580">
        <f>_xlfn.PERCENTRANK.INC('Clean data'!Q612:Q5477,'Director Analysis'!C580)</f>
        <v>0.67200000000000004</v>
      </c>
    </row>
    <row r="581" spans="1:4" x14ac:dyDescent="0.3">
      <c r="A581" s="3" t="s">
        <v>2054</v>
      </c>
      <c r="B581" s="4">
        <v>7.05</v>
      </c>
      <c r="C581">
        <v>7.05</v>
      </c>
      <c r="D581">
        <f>_xlfn.PERCENTRANK.INC('Clean data'!Q613:Q5478,'Director Analysis'!C581)</f>
        <v>0.67200000000000004</v>
      </c>
    </row>
    <row r="582" spans="1:4" x14ac:dyDescent="0.3">
      <c r="A582" s="3" t="s">
        <v>1922</v>
      </c>
      <c r="B582" s="4">
        <v>7.05</v>
      </c>
      <c r="C582">
        <v>7.05</v>
      </c>
      <c r="D582">
        <f>_xlfn.PERCENTRANK.INC('Clean data'!Q614:Q5479,'Director Analysis'!C582)</f>
        <v>0.67200000000000004</v>
      </c>
    </row>
    <row r="583" spans="1:4" x14ac:dyDescent="0.3">
      <c r="A583" s="3" t="s">
        <v>4893</v>
      </c>
      <c r="B583" s="4">
        <v>7.0333333333333341</v>
      </c>
      <c r="C583">
        <v>7.0333333333333341</v>
      </c>
      <c r="D583">
        <f>_xlfn.PERCENTRANK.INC('Clean data'!Q615:Q5480,'Director Analysis'!C583)</f>
        <v>0.67200000000000004</v>
      </c>
    </row>
    <row r="584" spans="1:4" x14ac:dyDescent="0.3">
      <c r="A584" s="3" t="s">
        <v>15234</v>
      </c>
      <c r="B584" s="4">
        <v>7.0333333333333341</v>
      </c>
      <c r="C584">
        <v>7.0333333333333341</v>
      </c>
      <c r="D584">
        <f>_xlfn.PERCENTRANK.INC('Clean data'!Q616:Q5481,'Director Analysis'!C584)</f>
        <v>0.67200000000000004</v>
      </c>
    </row>
    <row r="585" spans="1:4" x14ac:dyDescent="0.3">
      <c r="A585" s="3" t="s">
        <v>9878</v>
      </c>
      <c r="B585" s="4">
        <v>7.0333333333333341</v>
      </c>
      <c r="C585">
        <v>7.0333333333333341</v>
      </c>
      <c r="D585">
        <f>_xlfn.PERCENTRANK.INC('Clean data'!Q617:Q5482,'Director Analysis'!C585)</f>
        <v>0.67200000000000004</v>
      </c>
    </row>
    <row r="586" spans="1:4" x14ac:dyDescent="0.3">
      <c r="A586" s="3" t="s">
        <v>886</v>
      </c>
      <c r="B586" s="4">
        <v>7.0333333333333341</v>
      </c>
      <c r="C586">
        <v>7.0333333333333341</v>
      </c>
      <c r="D586">
        <f>_xlfn.PERCENTRANK.INC('Clean data'!Q618:Q5483,'Director Analysis'!C586)</f>
        <v>0.67200000000000004</v>
      </c>
    </row>
    <row r="587" spans="1:4" x14ac:dyDescent="0.3">
      <c r="A587" s="3" t="s">
        <v>7862</v>
      </c>
      <c r="B587" s="4">
        <v>7.0333333333333341</v>
      </c>
      <c r="C587">
        <v>7.0333333333333341</v>
      </c>
      <c r="D587">
        <f>_xlfn.PERCENTRANK.INC('Clean data'!Q619:Q5484,'Director Analysis'!C587)</f>
        <v>0.67200000000000004</v>
      </c>
    </row>
    <row r="588" spans="1:4" x14ac:dyDescent="0.3">
      <c r="A588" s="3" t="s">
        <v>4704</v>
      </c>
      <c r="B588" s="4">
        <v>7.0333333333333341</v>
      </c>
      <c r="C588">
        <v>7.0333333333333341</v>
      </c>
      <c r="D588">
        <f>_xlfn.PERCENTRANK.INC('Clean data'!Q620:Q5485,'Director Analysis'!C588)</f>
        <v>0.67200000000000004</v>
      </c>
    </row>
    <row r="589" spans="1:4" x14ac:dyDescent="0.3">
      <c r="A589" s="3" t="s">
        <v>3891</v>
      </c>
      <c r="B589" s="4">
        <v>7.0181818181818185</v>
      </c>
      <c r="C589">
        <v>7.0181818181818185</v>
      </c>
      <c r="D589">
        <f>_xlfn.PERCENTRANK.INC('Clean data'!Q621:Q5486,'Director Analysis'!C589)</f>
        <v>0.67200000000000004</v>
      </c>
    </row>
    <row r="590" spans="1:4" x14ac:dyDescent="0.3">
      <c r="A590" s="3" t="s">
        <v>79</v>
      </c>
      <c r="B590" s="4">
        <v>7.0181818181818167</v>
      </c>
      <c r="C590">
        <v>7.0181818181818167</v>
      </c>
      <c r="D590">
        <f>_xlfn.PERCENTRANK.INC('Clean data'!Q622:Q5487,'Director Analysis'!C590)</f>
        <v>0.67200000000000004</v>
      </c>
    </row>
    <row r="591" spans="1:4" x14ac:dyDescent="0.3">
      <c r="A591" s="3" t="s">
        <v>250</v>
      </c>
      <c r="B591" s="4">
        <v>7.0166666666666666</v>
      </c>
      <c r="C591">
        <v>7.0166666666666666</v>
      </c>
      <c r="D591">
        <f>_xlfn.PERCENTRANK.INC('Clean data'!Q623:Q5488,'Director Analysis'!C591)</f>
        <v>0.67200000000000004</v>
      </c>
    </row>
    <row r="592" spans="1:4" x14ac:dyDescent="0.3">
      <c r="A592" s="3" t="s">
        <v>4003</v>
      </c>
      <c r="B592" s="4">
        <v>7.0090909090909088</v>
      </c>
      <c r="C592">
        <v>7.0090909090909088</v>
      </c>
      <c r="D592">
        <f>_xlfn.PERCENTRANK.INC('Clean data'!Q624:Q5489,'Director Analysis'!C592)</f>
        <v>0.67200000000000004</v>
      </c>
    </row>
    <row r="593" spans="1:4" x14ac:dyDescent="0.3">
      <c r="A593" s="3" t="s">
        <v>10018</v>
      </c>
      <c r="B593" s="4">
        <v>7</v>
      </c>
      <c r="C593">
        <v>7</v>
      </c>
      <c r="D593">
        <f>_xlfn.PERCENTRANK.INC('Clean data'!Q625:Q5490,'Director Analysis'!C593)</f>
        <v>0.63400000000000001</v>
      </c>
    </row>
    <row r="594" spans="1:4" x14ac:dyDescent="0.3">
      <c r="A594" s="3" t="s">
        <v>21889</v>
      </c>
      <c r="B594" s="4">
        <v>7</v>
      </c>
      <c r="C594">
        <v>7</v>
      </c>
      <c r="D594">
        <f>_xlfn.PERCENTRANK.INC('Clean data'!Q626:Q5491,'Director Analysis'!C594)</f>
        <v>0.63300000000000001</v>
      </c>
    </row>
    <row r="595" spans="1:4" x14ac:dyDescent="0.3">
      <c r="A595" s="3" t="s">
        <v>8145</v>
      </c>
      <c r="B595" s="4">
        <v>7</v>
      </c>
      <c r="C595">
        <v>7</v>
      </c>
      <c r="D595">
        <f>_xlfn.PERCENTRANK.INC('Clean data'!Q627:Q5492,'Director Analysis'!C595)</f>
        <v>0.63400000000000001</v>
      </c>
    </row>
    <row r="596" spans="1:4" x14ac:dyDescent="0.3">
      <c r="A596" s="3" t="s">
        <v>12371</v>
      </c>
      <c r="B596" s="4">
        <v>7</v>
      </c>
      <c r="C596">
        <v>7</v>
      </c>
      <c r="D596">
        <f>_xlfn.PERCENTRANK.INC('Clean data'!Q628:Q5493,'Director Analysis'!C596)</f>
        <v>0.63400000000000001</v>
      </c>
    </row>
    <row r="597" spans="1:4" x14ac:dyDescent="0.3">
      <c r="A597" s="3" t="s">
        <v>2779</v>
      </c>
      <c r="B597" s="4">
        <v>7</v>
      </c>
      <c r="C597">
        <v>7</v>
      </c>
      <c r="D597">
        <f>_xlfn.PERCENTRANK.INC('Clean data'!Q629:Q5494,'Director Analysis'!C597)</f>
        <v>0.63300000000000001</v>
      </c>
    </row>
    <row r="598" spans="1:4" x14ac:dyDescent="0.3">
      <c r="A598" s="3" t="s">
        <v>19004</v>
      </c>
      <c r="B598" s="4">
        <v>7</v>
      </c>
      <c r="C598">
        <v>7</v>
      </c>
      <c r="D598">
        <f>_xlfn.PERCENTRANK.INC('Clean data'!Q630:Q5495,'Director Analysis'!C598)</f>
        <v>0.63300000000000001</v>
      </c>
    </row>
    <row r="599" spans="1:4" x14ac:dyDescent="0.3">
      <c r="A599" s="3" t="s">
        <v>562</v>
      </c>
      <c r="B599" s="4">
        <v>7</v>
      </c>
      <c r="C599">
        <v>7</v>
      </c>
      <c r="D599">
        <f>_xlfn.PERCENTRANK.INC('Clean data'!Q631:Q5496,'Director Analysis'!C599)</f>
        <v>0.63300000000000001</v>
      </c>
    </row>
    <row r="600" spans="1:4" x14ac:dyDescent="0.3">
      <c r="A600" s="3" t="s">
        <v>24104</v>
      </c>
      <c r="B600" s="4">
        <v>7</v>
      </c>
      <c r="C600">
        <v>7</v>
      </c>
      <c r="D600">
        <f>_xlfn.PERCENTRANK.INC('Clean data'!Q632:Q5497,'Director Analysis'!C600)</f>
        <v>0.63300000000000001</v>
      </c>
    </row>
    <row r="601" spans="1:4" x14ac:dyDescent="0.3">
      <c r="A601" s="3" t="s">
        <v>4782</v>
      </c>
      <c r="B601" s="4">
        <v>7</v>
      </c>
      <c r="C601">
        <v>7</v>
      </c>
      <c r="D601">
        <f>_xlfn.PERCENTRANK.INC('Clean data'!Q633:Q5498,'Director Analysis'!C601)</f>
        <v>0.63300000000000001</v>
      </c>
    </row>
    <row r="602" spans="1:4" x14ac:dyDescent="0.3">
      <c r="A602" s="3" t="s">
        <v>22938</v>
      </c>
      <c r="B602" s="4">
        <v>7</v>
      </c>
      <c r="C602">
        <v>7</v>
      </c>
      <c r="D602">
        <f>_xlfn.PERCENTRANK.INC('Clean data'!Q634:Q5499,'Director Analysis'!C602)</f>
        <v>0.63300000000000001</v>
      </c>
    </row>
    <row r="603" spans="1:4" x14ac:dyDescent="0.3">
      <c r="A603" s="3" t="s">
        <v>17204</v>
      </c>
      <c r="B603" s="4">
        <v>7</v>
      </c>
      <c r="C603">
        <v>7</v>
      </c>
      <c r="D603">
        <f>_xlfn.PERCENTRANK.INC('Clean data'!Q635:Q5500,'Director Analysis'!C603)</f>
        <v>0.63300000000000001</v>
      </c>
    </row>
    <row r="604" spans="1:4" x14ac:dyDescent="0.3">
      <c r="A604" s="3" t="s">
        <v>10661</v>
      </c>
      <c r="B604" s="4">
        <v>7</v>
      </c>
      <c r="C604">
        <v>7</v>
      </c>
      <c r="D604">
        <f>_xlfn.PERCENTRANK.INC('Clean data'!Q636:Q5501,'Director Analysis'!C604)</f>
        <v>0.63300000000000001</v>
      </c>
    </row>
    <row r="605" spans="1:4" x14ac:dyDescent="0.3">
      <c r="A605" s="3" t="s">
        <v>11065</v>
      </c>
      <c r="B605" s="4">
        <v>7</v>
      </c>
      <c r="C605">
        <v>7</v>
      </c>
      <c r="D605">
        <f>_xlfn.PERCENTRANK.INC('Clean data'!Q637:Q5502,'Director Analysis'!C605)</f>
        <v>0.63300000000000001</v>
      </c>
    </row>
    <row r="606" spans="1:4" x14ac:dyDescent="0.3">
      <c r="A606" s="3" t="s">
        <v>17832</v>
      </c>
      <c r="B606" s="4">
        <v>7</v>
      </c>
      <c r="C606">
        <v>7</v>
      </c>
      <c r="D606">
        <f>_xlfn.PERCENTRANK.INC('Clean data'!Q638:Q5503,'Director Analysis'!C606)</f>
        <v>0.63300000000000001</v>
      </c>
    </row>
    <row r="607" spans="1:4" x14ac:dyDescent="0.3">
      <c r="A607" s="3" t="s">
        <v>12863</v>
      </c>
      <c r="B607" s="4">
        <v>7</v>
      </c>
      <c r="C607">
        <v>7</v>
      </c>
      <c r="D607">
        <f>_xlfn.PERCENTRANK.INC('Clean data'!Q639:Q5504,'Director Analysis'!C607)</f>
        <v>0.63300000000000001</v>
      </c>
    </row>
    <row r="608" spans="1:4" x14ac:dyDescent="0.3">
      <c r="A608" s="3" t="s">
        <v>18627</v>
      </c>
      <c r="B608" s="4">
        <v>7</v>
      </c>
      <c r="C608">
        <v>7</v>
      </c>
      <c r="D608">
        <f>_xlfn.PERCENTRANK.INC('Clean data'!Q640:Q5505,'Director Analysis'!C608)</f>
        <v>0.63300000000000001</v>
      </c>
    </row>
    <row r="609" spans="1:4" x14ac:dyDescent="0.3">
      <c r="A609" s="3" t="s">
        <v>6111</v>
      </c>
      <c r="B609" s="4">
        <v>7</v>
      </c>
      <c r="C609">
        <v>7</v>
      </c>
      <c r="D609">
        <f>_xlfn.PERCENTRANK.INC('Clean data'!Q641:Q5506,'Director Analysis'!C609)</f>
        <v>0.63200000000000001</v>
      </c>
    </row>
    <row r="610" spans="1:4" x14ac:dyDescent="0.3">
      <c r="A610" s="3" t="s">
        <v>15181</v>
      </c>
      <c r="B610" s="4">
        <v>7</v>
      </c>
      <c r="C610">
        <v>7</v>
      </c>
      <c r="D610">
        <f>_xlfn.PERCENTRANK.INC('Clean data'!Q642:Q5507,'Director Analysis'!C610)</f>
        <v>0.63200000000000001</v>
      </c>
    </row>
    <row r="611" spans="1:4" x14ac:dyDescent="0.3">
      <c r="A611" s="3" t="s">
        <v>11368</v>
      </c>
      <c r="B611" s="4">
        <v>7</v>
      </c>
      <c r="C611">
        <v>7</v>
      </c>
      <c r="D611">
        <f>_xlfn.PERCENTRANK.INC('Clean data'!Q643:Q5508,'Director Analysis'!C611)</f>
        <v>0.63200000000000001</v>
      </c>
    </row>
    <row r="612" spans="1:4" x14ac:dyDescent="0.3">
      <c r="A612" s="3" t="s">
        <v>12514</v>
      </c>
      <c r="B612" s="4">
        <v>7</v>
      </c>
      <c r="C612">
        <v>7</v>
      </c>
      <c r="D612">
        <f>_xlfn.PERCENTRANK.INC('Clean data'!Q644:Q5509,'Director Analysis'!C612)</f>
        <v>0.63200000000000001</v>
      </c>
    </row>
    <row r="613" spans="1:4" x14ac:dyDescent="0.3">
      <c r="A613" s="3" t="s">
        <v>2709</v>
      </c>
      <c r="B613" s="4">
        <v>7</v>
      </c>
      <c r="C613">
        <v>7</v>
      </c>
      <c r="D613">
        <f>_xlfn.PERCENTRANK.INC('Clean data'!Q645:Q5510,'Director Analysis'!C613)</f>
        <v>0.63200000000000001</v>
      </c>
    </row>
    <row r="614" spans="1:4" x14ac:dyDescent="0.3">
      <c r="A614" s="3" t="s">
        <v>1617</v>
      </c>
      <c r="B614" s="4">
        <v>7</v>
      </c>
      <c r="C614">
        <v>7</v>
      </c>
      <c r="D614">
        <f>_xlfn.PERCENTRANK.INC('Clean data'!Q646:Q5511,'Director Analysis'!C614)</f>
        <v>0.63200000000000001</v>
      </c>
    </row>
    <row r="615" spans="1:4" x14ac:dyDescent="0.3">
      <c r="A615" s="3" t="s">
        <v>13173</v>
      </c>
      <c r="B615" s="4">
        <v>7</v>
      </c>
      <c r="C615">
        <v>7</v>
      </c>
      <c r="D615">
        <f>_xlfn.PERCENTRANK.INC('Clean data'!Q647:Q5512,'Director Analysis'!C615)</f>
        <v>0.63200000000000001</v>
      </c>
    </row>
    <row r="616" spans="1:4" x14ac:dyDescent="0.3">
      <c r="A616" s="3" t="s">
        <v>20074</v>
      </c>
      <c r="B616" s="4">
        <v>7</v>
      </c>
      <c r="C616">
        <v>7</v>
      </c>
      <c r="D616">
        <f>_xlfn.PERCENTRANK.INC('Clean data'!Q648:Q5513,'Director Analysis'!C616)</f>
        <v>0.63200000000000001</v>
      </c>
    </row>
    <row r="617" spans="1:4" x14ac:dyDescent="0.3">
      <c r="A617" s="3" t="s">
        <v>23718</v>
      </c>
      <c r="B617" s="4">
        <v>7</v>
      </c>
      <c r="C617">
        <v>7</v>
      </c>
      <c r="D617">
        <f>_xlfn.PERCENTRANK.INC('Clean data'!Q649:Q5514,'Director Analysis'!C617)</f>
        <v>0.63200000000000001</v>
      </c>
    </row>
    <row r="618" spans="1:4" x14ac:dyDescent="0.3">
      <c r="A618" s="3" t="s">
        <v>14704</v>
      </c>
      <c r="B618" s="4">
        <v>7</v>
      </c>
      <c r="C618">
        <v>7</v>
      </c>
      <c r="D618">
        <f>_xlfn.PERCENTRANK.INC('Clean data'!Q650:Q5515,'Director Analysis'!C618)</f>
        <v>0.63200000000000001</v>
      </c>
    </row>
    <row r="619" spans="1:4" x14ac:dyDescent="0.3">
      <c r="A619" s="3" t="s">
        <v>23559</v>
      </c>
      <c r="B619" s="4">
        <v>7</v>
      </c>
      <c r="C619">
        <v>7</v>
      </c>
      <c r="D619">
        <f>_xlfn.PERCENTRANK.INC('Clean data'!Q651:Q5516,'Director Analysis'!C619)</f>
        <v>0.63200000000000001</v>
      </c>
    </row>
    <row r="620" spans="1:4" x14ac:dyDescent="0.3">
      <c r="A620" s="3" t="s">
        <v>23357</v>
      </c>
      <c r="B620" s="4">
        <v>7</v>
      </c>
      <c r="C620">
        <v>7</v>
      </c>
      <c r="D620">
        <f>_xlfn.PERCENTRANK.INC('Clean data'!Q652:Q5517,'Director Analysis'!C620)</f>
        <v>0.63200000000000001</v>
      </c>
    </row>
    <row r="621" spans="1:4" x14ac:dyDescent="0.3">
      <c r="A621" s="3" t="s">
        <v>9947</v>
      </c>
      <c r="B621" s="4">
        <v>7</v>
      </c>
      <c r="C621">
        <v>7</v>
      </c>
      <c r="D621">
        <f>_xlfn.PERCENTRANK.INC('Clean data'!Q653:Q5518,'Director Analysis'!C621)</f>
        <v>0.63200000000000001</v>
      </c>
    </row>
    <row r="622" spans="1:4" x14ac:dyDescent="0.3">
      <c r="A622" s="3" t="s">
        <v>5245</v>
      </c>
      <c r="B622" s="4">
        <v>7</v>
      </c>
      <c r="C622">
        <v>7</v>
      </c>
      <c r="D622">
        <f>_xlfn.PERCENTRANK.INC('Clean data'!Q654:Q5519,'Director Analysis'!C622)</f>
        <v>0.63200000000000001</v>
      </c>
    </row>
    <row r="623" spans="1:4" x14ac:dyDescent="0.3">
      <c r="A623" s="3" t="s">
        <v>14323</v>
      </c>
      <c r="B623" s="4">
        <v>7</v>
      </c>
      <c r="C623">
        <v>7</v>
      </c>
      <c r="D623">
        <f>_xlfn.PERCENTRANK.INC('Clean data'!Q655:Q5520,'Director Analysis'!C623)</f>
        <v>0.63200000000000001</v>
      </c>
    </row>
    <row r="624" spans="1:4" x14ac:dyDescent="0.3">
      <c r="A624" s="3" t="s">
        <v>15056</v>
      </c>
      <c r="B624" s="4">
        <v>7</v>
      </c>
      <c r="C624">
        <v>7</v>
      </c>
      <c r="D624">
        <f>_xlfn.PERCENTRANK.INC('Clean data'!Q656:Q5521,'Director Analysis'!C624)</f>
        <v>0.63200000000000001</v>
      </c>
    </row>
    <row r="625" spans="1:4" x14ac:dyDescent="0.3">
      <c r="A625" s="3" t="s">
        <v>7721</v>
      </c>
      <c r="B625" s="4">
        <v>7</v>
      </c>
      <c r="C625">
        <v>7</v>
      </c>
      <c r="D625">
        <f>_xlfn.PERCENTRANK.INC('Clean data'!Q657:Q5522,'Director Analysis'!C625)</f>
        <v>0.63200000000000001</v>
      </c>
    </row>
    <row r="626" spans="1:4" x14ac:dyDescent="0.3">
      <c r="A626" s="3" t="s">
        <v>15358</v>
      </c>
      <c r="B626" s="4">
        <v>7</v>
      </c>
      <c r="C626">
        <v>7</v>
      </c>
      <c r="D626">
        <f>_xlfn.PERCENTRANK.INC('Clean data'!Q658:Q5523,'Director Analysis'!C626)</f>
        <v>0.63200000000000001</v>
      </c>
    </row>
    <row r="627" spans="1:4" x14ac:dyDescent="0.3">
      <c r="A627" s="3" t="s">
        <v>17827</v>
      </c>
      <c r="B627" s="4">
        <v>7</v>
      </c>
      <c r="C627">
        <v>7</v>
      </c>
      <c r="D627">
        <f>_xlfn.PERCENTRANK.INC('Clean data'!Q659:Q5524,'Director Analysis'!C627)</f>
        <v>0.63200000000000001</v>
      </c>
    </row>
    <row r="628" spans="1:4" x14ac:dyDescent="0.3">
      <c r="A628" s="3" t="s">
        <v>6891</v>
      </c>
      <c r="B628" s="4">
        <v>7</v>
      </c>
      <c r="C628">
        <v>7</v>
      </c>
      <c r="D628">
        <f>_xlfn.PERCENTRANK.INC('Clean data'!Q660:Q5525,'Director Analysis'!C628)</f>
        <v>0.63200000000000001</v>
      </c>
    </row>
    <row r="629" spans="1:4" x14ac:dyDescent="0.3">
      <c r="A629" s="3" t="s">
        <v>23271</v>
      </c>
      <c r="B629" s="4">
        <v>7</v>
      </c>
      <c r="C629">
        <v>7</v>
      </c>
      <c r="D629">
        <f>_xlfn.PERCENTRANK.INC('Clean data'!Q661:Q5526,'Director Analysis'!C629)</f>
        <v>0.63200000000000001</v>
      </c>
    </row>
    <row r="630" spans="1:4" x14ac:dyDescent="0.3">
      <c r="A630" s="3" t="s">
        <v>13489</v>
      </c>
      <c r="B630" s="4">
        <v>7</v>
      </c>
      <c r="C630">
        <v>7</v>
      </c>
      <c r="D630">
        <f>_xlfn.PERCENTRANK.INC('Clean data'!Q662:Q5527,'Director Analysis'!C630)</f>
        <v>0.63200000000000001</v>
      </c>
    </row>
    <row r="631" spans="1:4" x14ac:dyDescent="0.3">
      <c r="A631" s="3" t="s">
        <v>11361</v>
      </c>
      <c r="B631" s="4">
        <v>7</v>
      </c>
      <c r="C631">
        <v>7</v>
      </c>
      <c r="D631">
        <f>_xlfn.PERCENTRANK.INC('Clean data'!Q663:Q5528,'Director Analysis'!C631)</f>
        <v>0.63200000000000001</v>
      </c>
    </row>
    <row r="632" spans="1:4" x14ac:dyDescent="0.3">
      <c r="A632" s="3" t="s">
        <v>16086</v>
      </c>
      <c r="B632" s="4">
        <v>7</v>
      </c>
      <c r="C632">
        <v>7</v>
      </c>
      <c r="D632">
        <f>_xlfn.PERCENTRANK.INC('Clean data'!Q664:Q5529,'Director Analysis'!C632)</f>
        <v>0.63200000000000001</v>
      </c>
    </row>
    <row r="633" spans="1:4" x14ac:dyDescent="0.3">
      <c r="A633" s="3" t="s">
        <v>23991</v>
      </c>
      <c r="B633" s="4">
        <v>7</v>
      </c>
      <c r="C633">
        <v>7</v>
      </c>
      <c r="D633">
        <f>_xlfn.PERCENTRANK.INC('Clean data'!Q665:Q5530,'Director Analysis'!C633)</f>
        <v>0.63200000000000001</v>
      </c>
    </row>
    <row r="634" spans="1:4" x14ac:dyDescent="0.3">
      <c r="A634" s="3" t="s">
        <v>21682</v>
      </c>
      <c r="B634" s="4">
        <v>7</v>
      </c>
      <c r="C634">
        <v>7</v>
      </c>
      <c r="D634">
        <f>_xlfn.PERCENTRANK.INC('Clean data'!Q666:Q5531,'Director Analysis'!C634)</f>
        <v>0.63200000000000001</v>
      </c>
    </row>
    <row r="635" spans="1:4" x14ac:dyDescent="0.3">
      <c r="A635" s="3" t="s">
        <v>8378</v>
      </c>
      <c r="B635" s="4">
        <v>7</v>
      </c>
      <c r="C635">
        <v>7</v>
      </c>
      <c r="D635">
        <f>_xlfn.PERCENTRANK.INC('Clean data'!Q667:Q5532,'Director Analysis'!C635)</f>
        <v>0.63200000000000001</v>
      </c>
    </row>
    <row r="636" spans="1:4" x14ac:dyDescent="0.3">
      <c r="A636" s="3" t="s">
        <v>696</v>
      </c>
      <c r="B636" s="4">
        <v>7</v>
      </c>
      <c r="C636">
        <v>7</v>
      </c>
      <c r="D636">
        <f>_xlfn.PERCENTRANK.INC('Clean data'!Q668:Q5533,'Director Analysis'!C636)</f>
        <v>0.63200000000000001</v>
      </c>
    </row>
    <row r="637" spans="1:4" x14ac:dyDescent="0.3">
      <c r="A637" s="3" t="s">
        <v>21717</v>
      </c>
      <c r="B637" s="4">
        <v>7</v>
      </c>
      <c r="C637">
        <v>7</v>
      </c>
      <c r="D637">
        <f>_xlfn.PERCENTRANK.INC('Clean data'!Q669:Q5534,'Director Analysis'!C637)</f>
        <v>0.63100000000000001</v>
      </c>
    </row>
    <row r="638" spans="1:4" x14ac:dyDescent="0.3">
      <c r="A638" s="3" t="s">
        <v>11517</v>
      </c>
      <c r="B638" s="4">
        <v>7</v>
      </c>
      <c r="C638">
        <v>7</v>
      </c>
      <c r="D638">
        <f>_xlfn.PERCENTRANK.INC('Clean data'!Q670:Q5535,'Director Analysis'!C638)</f>
        <v>0.63100000000000001</v>
      </c>
    </row>
    <row r="639" spans="1:4" x14ac:dyDescent="0.3">
      <c r="A639" s="3" t="s">
        <v>21445</v>
      </c>
      <c r="B639" s="4">
        <v>7</v>
      </c>
      <c r="C639">
        <v>7</v>
      </c>
      <c r="D639">
        <f>_xlfn.PERCENTRANK.INC('Clean data'!Q671:Q5536,'Director Analysis'!C639)</f>
        <v>0.63100000000000001</v>
      </c>
    </row>
    <row r="640" spans="1:4" x14ac:dyDescent="0.3">
      <c r="A640" s="3" t="s">
        <v>14305</v>
      </c>
      <c r="B640" s="4">
        <v>7</v>
      </c>
      <c r="C640">
        <v>7</v>
      </c>
      <c r="D640">
        <f>_xlfn.PERCENTRANK.INC('Clean data'!Q672:Q5537,'Director Analysis'!C640)</f>
        <v>0.63100000000000001</v>
      </c>
    </row>
    <row r="641" spans="1:4" x14ac:dyDescent="0.3">
      <c r="A641" s="3" t="s">
        <v>2734</v>
      </c>
      <c r="B641" s="4">
        <v>7</v>
      </c>
      <c r="C641">
        <v>7</v>
      </c>
      <c r="D641">
        <f>_xlfn.PERCENTRANK.INC('Clean data'!Q673:Q5538,'Director Analysis'!C641)</f>
        <v>0.63100000000000001</v>
      </c>
    </row>
    <row r="642" spans="1:4" x14ac:dyDescent="0.3">
      <c r="A642" s="3" t="s">
        <v>20245</v>
      </c>
      <c r="B642" s="4">
        <v>7</v>
      </c>
      <c r="C642">
        <v>7</v>
      </c>
      <c r="D642">
        <f>_xlfn.PERCENTRANK.INC('Clean data'!Q674:Q5539,'Director Analysis'!C642)</f>
        <v>0.63100000000000001</v>
      </c>
    </row>
    <row r="643" spans="1:4" x14ac:dyDescent="0.3">
      <c r="A643" s="3" t="s">
        <v>12743</v>
      </c>
      <c r="B643" s="4">
        <v>7</v>
      </c>
      <c r="C643">
        <v>7</v>
      </c>
      <c r="D643">
        <f>_xlfn.PERCENTRANK.INC('Clean data'!Q675:Q5540,'Director Analysis'!C643)</f>
        <v>0.63100000000000001</v>
      </c>
    </row>
    <row r="644" spans="1:4" x14ac:dyDescent="0.3">
      <c r="A644" s="3" t="s">
        <v>21293</v>
      </c>
      <c r="B644" s="4">
        <v>7</v>
      </c>
      <c r="C644">
        <v>7</v>
      </c>
      <c r="D644">
        <f>_xlfn.PERCENTRANK.INC('Clean data'!Q676:Q5541,'Director Analysis'!C644)</f>
        <v>0.63100000000000001</v>
      </c>
    </row>
    <row r="645" spans="1:4" x14ac:dyDescent="0.3">
      <c r="A645" s="3" t="s">
        <v>21541</v>
      </c>
      <c r="B645" s="4">
        <v>7</v>
      </c>
      <c r="C645">
        <v>7</v>
      </c>
      <c r="D645">
        <f>_xlfn.PERCENTRANK.INC('Clean data'!Q677:Q5542,'Director Analysis'!C645)</f>
        <v>0.63100000000000001</v>
      </c>
    </row>
    <row r="646" spans="1:4" x14ac:dyDescent="0.3">
      <c r="A646" s="3" t="s">
        <v>3154</v>
      </c>
      <c r="B646" s="4">
        <v>7</v>
      </c>
      <c r="C646">
        <v>7</v>
      </c>
      <c r="D646">
        <f>_xlfn.PERCENTRANK.INC('Clean data'!Q678:Q5543,'Director Analysis'!C646)</f>
        <v>0.63100000000000001</v>
      </c>
    </row>
    <row r="647" spans="1:4" x14ac:dyDescent="0.3">
      <c r="A647" s="3" t="s">
        <v>23608</v>
      </c>
      <c r="B647" s="4">
        <v>7</v>
      </c>
      <c r="C647">
        <v>7</v>
      </c>
      <c r="D647">
        <f>_xlfn.PERCENTRANK.INC('Clean data'!Q679:Q5544,'Director Analysis'!C647)</f>
        <v>0.63100000000000001</v>
      </c>
    </row>
    <row r="648" spans="1:4" x14ac:dyDescent="0.3">
      <c r="A648" s="3" t="s">
        <v>8554</v>
      </c>
      <c r="B648" s="4">
        <v>7</v>
      </c>
      <c r="C648">
        <v>7</v>
      </c>
      <c r="D648">
        <f>_xlfn.PERCENTRANK.INC('Clean data'!Q680:Q5545,'Director Analysis'!C648)</f>
        <v>0.63100000000000001</v>
      </c>
    </row>
    <row r="649" spans="1:4" x14ac:dyDescent="0.3">
      <c r="A649" s="3" t="s">
        <v>4122</v>
      </c>
      <c r="B649" s="4">
        <v>7</v>
      </c>
      <c r="C649">
        <v>7</v>
      </c>
      <c r="D649">
        <f>_xlfn.PERCENTRANK.INC('Clean data'!Q681:Q5546,'Director Analysis'!C649)</f>
        <v>0.63100000000000001</v>
      </c>
    </row>
    <row r="650" spans="1:4" x14ac:dyDescent="0.3">
      <c r="A650" s="3" t="s">
        <v>20361</v>
      </c>
      <c r="B650" s="4">
        <v>7</v>
      </c>
      <c r="C650">
        <v>7</v>
      </c>
      <c r="D650">
        <f>_xlfn.PERCENTRANK.INC('Clean data'!Q682:Q5547,'Director Analysis'!C650)</f>
        <v>0.63100000000000001</v>
      </c>
    </row>
    <row r="651" spans="1:4" x14ac:dyDescent="0.3">
      <c r="A651" s="3" t="s">
        <v>233</v>
      </c>
      <c r="B651" s="4">
        <v>7</v>
      </c>
      <c r="C651">
        <v>7</v>
      </c>
      <c r="D651">
        <f>_xlfn.PERCENTRANK.INC('Clean data'!Q683:Q5548,'Director Analysis'!C651)</f>
        <v>0.63100000000000001</v>
      </c>
    </row>
    <row r="652" spans="1:4" x14ac:dyDescent="0.3">
      <c r="A652" s="3" t="s">
        <v>14261</v>
      </c>
      <c r="B652" s="4">
        <v>7</v>
      </c>
      <c r="C652">
        <v>7</v>
      </c>
      <c r="D652">
        <f>_xlfn.PERCENTRANK.INC('Clean data'!Q684:Q5549,'Director Analysis'!C652)</f>
        <v>0.63100000000000001</v>
      </c>
    </row>
    <row r="653" spans="1:4" x14ac:dyDescent="0.3">
      <c r="A653" s="3" t="s">
        <v>19728</v>
      </c>
      <c r="B653" s="4">
        <v>7</v>
      </c>
      <c r="C653">
        <v>7</v>
      </c>
      <c r="D653">
        <f>_xlfn.PERCENTRANK.INC('Clean data'!Q685:Q5550,'Director Analysis'!C653)</f>
        <v>0.63</v>
      </c>
    </row>
    <row r="654" spans="1:4" x14ac:dyDescent="0.3">
      <c r="A654" s="3" t="s">
        <v>18972</v>
      </c>
      <c r="B654" s="4">
        <v>7</v>
      </c>
      <c r="C654">
        <v>7</v>
      </c>
      <c r="D654">
        <f>_xlfn.PERCENTRANK.INC('Clean data'!Q686:Q5551,'Director Analysis'!C654)</f>
        <v>0.63</v>
      </c>
    </row>
    <row r="655" spans="1:4" x14ac:dyDescent="0.3">
      <c r="A655" s="3" t="s">
        <v>19854</v>
      </c>
      <c r="B655" s="4">
        <v>7</v>
      </c>
      <c r="C655">
        <v>7</v>
      </c>
      <c r="D655">
        <f>_xlfn.PERCENTRANK.INC('Clean data'!Q687:Q5552,'Director Analysis'!C655)</f>
        <v>0.63</v>
      </c>
    </row>
    <row r="656" spans="1:4" x14ac:dyDescent="0.3">
      <c r="A656" s="3" t="s">
        <v>21614</v>
      </c>
      <c r="B656" s="4">
        <v>7</v>
      </c>
      <c r="C656">
        <v>7</v>
      </c>
      <c r="D656">
        <f>_xlfn.PERCENTRANK.INC('Clean data'!Q688:Q5553,'Director Analysis'!C656)</f>
        <v>0.63</v>
      </c>
    </row>
    <row r="657" spans="1:4" x14ac:dyDescent="0.3">
      <c r="A657" s="3" t="s">
        <v>11410</v>
      </c>
      <c r="B657" s="4">
        <v>7</v>
      </c>
      <c r="C657">
        <v>7</v>
      </c>
      <c r="D657">
        <f>_xlfn.PERCENTRANK.INC('Clean data'!Q689:Q5554,'Director Analysis'!C657)</f>
        <v>0.63</v>
      </c>
    </row>
    <row r="658" spans="1:4" x14ac:dyDescent="0.3">
      <c r="A658" s="3" t="s">
        <v>23195</v>
      </c>
      <c r="B658" s="4">
        <v>7</v>
      </c>
      <c r="C658">
        <v>7</v>
      </c>
      <c r="D658">
        <f>_xlfn.PERCENTRANK.INC('Clean data'!Q690:Q5555,'Director Analysis'!C658)</f>
        <v>0.63</v>
      </c>
    </row>
    <row r="659" spans="1:4" x14ac:dyDescent="0.3">
      <c r="A659" s="3" t="s">
        <v>220</v>
      </c>
      <c r="B659" s="4">
        <v>7</v>
      </c>
      <c r="C659">
        <v>7</v>
      </c>
      <c r="D659">
        <f>_xlfn.PERCENTRANK.INC('Clean data'!Q691:Q5556,'Director Analysis'!C659)</f>
        <v>0.63</v>
      </c>
    </row>
    <row r="660" spans="1:4" x14ac:dyDescent="0.3">
      <c r="A660" s="3" t="s">
        <v>3973</v>
      </c>
      <c r="B660" s="4">
        <v>7</v>
      </c>
      <c r="C660">
        <v>7</v>
      </c>
      <c r="D660">
        <f>_xlfn.PERCENTRANK.INC('Clean data'!Q692:Q5557,'Director Analysis'!C660)</f>
        <v>0.63</v>
      </c>
    </row>
    <row r="661" spans="1:4" x14ac:dyDescent="0.3">
      <c r="A661" s="3" t="s">
        <v>16804</v>
      </c>
      <c r="B661" s="4">
        <v>7</v>
      </c>
      <c r="C661">
        <v>7</v>
      </c>
      <c r="D661">
        <f>_xlfn.PERCENTRANK.INC('Clean data'!Q693:Q5558,'Director Analysis'!C661)</f>
        <v>0.63</v>
      </c>
    </row>
    <row r="662" spans="1:4" x14ac:dyDescent="0.3">
      <c r="A662" s="3" t="s">
        <v>10764</v>
      </c>
      <c r="B662" s="4">
        <v>7</v>
      </c>
      <c r="C662">
        <v>7</v>
      </c>
      <c r="D662">
        <f>_xlfn.PERCENTRANK.INC('Clean data'!Q694:Q5559,'Director Analysis'!C662)</f>
        <v>0.63</v>
      </c>
    </row>
    <row r="663" spans="1:4" x14ac:dyDescent="0.3">
      <c r="A663" s="3" t="s">
        <v>15655</v>
      </c>
      <c r="B663" s="4">
        <v>7</v>
      </c>
      <c r="C663">
        <v>7</v>
      </c>
      <c r="D663">
        <f>_xlfn.PERCENTRANK.INC('Clean data'!Q695:Q5560,'Director Analysis'!C663)</f>
        <v>0.63</v>
      </c>
    </row>
    <row r="664" spans="1:4" x14ac:dyDescent="0.3">
      <c r="A664" s="3" t="s">
        <v>40</v>
      </c>
      <c r="B664" s="4">
        <v>6.9857142857142867</v>
      </c>
      <c r="C664">
        <v>6.9857142857142867</v>
      </c>
      <c r="D664">
        <f>_xlfn.PERCENTRANK.INC('Clean data'!Q696:Q5561,'Director Analysis'!C664)</f>
        <v>0.63</v>
      </c>
    </row>
    <row r="665" spans="1:4" x14ac:dyDescent="0.3">
      <c r="A665" s="3" t="s">
        <v>8565</v>
      </c>
      <c r="B665" s="4">
        <v>6.9799999999999995</v>
      </c>
      <c r="C665">
        <v>6.9799999999999995</v>
      </c>
      <c r="D665">
        <f>_xlfn.PERCENTRANK.INC('Clean data'!Q697:Q5562,'Director Analysis'!C665)</f>
        <v>0.63</v>
      </c>
    </row>
    <row r="666" spans="1:4" x14ac:dyDescent="0.3">
      <c r="A666" s="3" t="s">
        <v>2392</v>
      </c>
      <c r="B666" s="4">
        <v>6.9749999999999996</v>
      </c>
      <c r="C666">
        <v>6.9749999999999996</v>
      </c>
      <c r="D666">
        <f>_xlfn.PERCENTRANK.INC('Clean data'!Q698:Q5563,'Director Analysis'!C666)</f>
        <v>0.63</v>
      </c>
    </row>
    <row r="667" spans="1:4" x14ac:dyDescent="0.3">
      <c r="A667" s="3" t="s">
        <v>4628</v>
      </c>
      <c r="B667" s="4">
        <v>6.9749999999999996</v>
      </c>
      <c r="C667">
        <v>6.9749999999999996</v>
      </c>
      <c r="D667">
        <f>_xlfn.PERCENTRANK.INC('Clean data'!Q699:Q5564,'Director Analysis'!C667)</f>
        <v>0.63</v>
      </c>
    </row>
    <row r="668" spans="1:4" x14ac:dyDescent="0.3">
      <c r="A668" s="3" t="s">
        <v>4773</v>
      </c>
      <c r="B668" s="4">
        <v>6.9666666666666659</v>
      </c>
      <c r="C668">
        <v>6.9666666666666659</v>
      </c>
      <c r="D668">
        <f>_xlfn.PERCENTRANK.INC('Clean data'!Q700:Q5565,'Director Analysis'!C668)</f>
        <v>0.63</v>
      </c>
    </row>
    <row r="669" spans="1:4" x14ac:dyDescent="0.3">
      <c r="A669" s="3" t="s">
        <v>16392</v>
      </c>
      <c r="B669" s="4">
        <v>6.95</v>
      </c>
      <c r="C669">
        <v>6.95</v>
      </c>
      <c r="D669">
        <f>_xlfn.PERCENTRANK.INC('Clean data'!Q701:Q5566,'Director Analysis'!C669)</f>
        <v>0.629</v>
      </c>
    </row>
    <row r="670" spans="1:4" x14ac:dyDescent="0.3">
      <c r="A670" s="3" t="s">
        <v>8351</v>
      </c>
      <c r="B670" s="4">
        <v>6.95</v>
      </c>
      <c r="C670">
        <v>6.95</v>
      </c>
      <c r="D670">
        <f>_xlfn.PERCENTRANK.INC('Clean data'!Q702:Q5567,'Director Analysis'!C670)</f>
        <v>0.629</v>
      </c>
    </row>
    <row r="671" spans="1:4" x14ac:dyDescent="0.3">
      <c r="A671" s="3" t="s">
        <v>1237</v>
      </c>
      <c r="B671" s="4">
        <v>6.95</v>
      </c>
      <c r="C671">
        <v>6.95</v>
      </c>
      <c r="D671">
        <f>_xlfn.PERCENTRANK.INC('Clean data'!Q703:Q5568,'Director Analysis'!C671)</f>
        <v>0.629</v>
      </c>
    </row>
    <row r="672" spans="1:4" x14ac:dyDescent="0.3">
      <c r="A672" s="3" t="s">
        <v>507</v>
      </c>
      <c r="B672" s="4">
        <v>6.95</v>
      </c>
      <c r="C672">
        <v>6.95</v>
      </c>
      <c r="D672">
        <f>_xlfn.PERCENTRANK.INC('Clean data'!Q704:Q5569,'Director Analysis'!C672)</f>
        <v>0.629</v>
      </c>
    </row>
    <row r="673" spans="1:4" x14ac:dyDescent="0.3">
      <c r="A673" s="3" t="s">
        <v>17874</v>
      </c>
      <c r="B673" s="4">
        <v>6.9499999999999993</v>
      </c>
      <c r="C673">
        <v>6.9499999999999993</v>
      </c>
      <c r="D673">
        <f>_xlfn.PERCENTRANK.INC('Clean data'!Q705:Q5570,'Director Analysis'!C673)</f>
        <v>0.629</v>
      </c>
    </row>
    <row r="674" spans="1:4" x14ac:dyDescent="0.3">
      <c r="A674" s="3" t="s">
        <v>9710</v>
      </c>
      <c r="B674" s="4">
        <v>6.9499999999999993</v>
      </c>
      <c r="C674">
        <v>6.9499999999999993</v>
      </c>
      <c r="D674">
        <f>_xlfn.PERCENTRANK.INC('Clean data'!Q706:Q5571,'Director Analysis'!C674)</f>
        <v>0.629</v>
      </c>
    </row>
    <row r="675" spans="1:4" x14ac:dyDescent="0.3">
      <c r="A675" s="3" t="s">
        <v>16148</v>
      </c>
      <c r="B675" s="4">
        <v>6.9499999999999993</v>
      </c>
      <c r="C675">
        <v>6.9499999999999993</v>
      </c>
      <c r="D675">
        <f>_xlfn.PERCENTRANK.INC('Clean data'!Q707:Q5572,'Director Analysis'!C675)</f>
        <v>0.629</v>
      </c>
    </row>
    <row r="676" spans="1:4" x14ac:dyDescent="0.3">
      <c r="A676" s="3" t="s">
        <v>16450</v>
      </c>
      <c r="B676" s="4">
        <v>6.9499999999999993</v>
      </c>
      <c r="C676">
        <v>6.9499999999999993</v>
      </c>
      <c r="D676">
        <f>_xlfn.PERCENTRANK.INC('Clean data'!Q708:Q5573,'Director Analysis'!C676)</f>
        <v>0.629</v>
      </c>
    </row>
    <row r="677" spans="1:4" x14ac:dyDescent="0.3">
      <c r="A677" s="3" t="s">
        <v>760</v>
      </c>
      <c r="B677" s="4">
        <v>6.9499999999999984</v>
      </c>
      <c r="C677">
        <v>6.9499999999999984</v>
      </c>
      <c r="D677">
        <f>_xlfn.PERCENTRANK.INC('Clean data'!Q709:Q5574,'Director Analysis'!C677)</f>
        <v>0.629</v>
      </c>
    </row>
    <row r="678" spans="1:4" x14ac:dyDescent="0.3">
      <c r="A678" s="3" t="s">
        <v>3098</v>
      </c>
      <c r="B678" s="4">
        <v>6.9375000000000009</v>
      </c>
      <c r="C678">
        <v>6.9375000000000009</v>
      </c>
      <c r="D678">
        <f>_xlfn.PERCENTRANK.INC('Clean data'!Q710:Q5575,'Director Analysis'!C678)</f>
        <v>0.629</v>
      </c>
    </row>
    <row r="679" spans="1:4" x14ac:dyDescent="0.3">
      <c r="A679" s="3" t="s">
        <v>3088</v>
      </c>
      <c r="B679" s="4">
        <v>6.9375</v>
      </c>
      <c r="C679">
        <v>6.9375</v>
      </c>
      <c r="D679">
        <f>_xlfn.PERCENTRANK.INC('Clean data'!Q711:Q5576,'Director Analysis'!C679)</f>
        <v>0.629</v>
      </c>
    </row>
    <row r="680" spans="1:4" x14ac:dyDescent="0.3">
      <c r="A680" s="3" t="s">
        <v>6046</v>
      </c>
      <c r="B680" s="4">
        <v>6.9333333333333336</v>
      </c>
      <c r="C680">
        <v>6.9333333333333336</v>
      </c>
      <c r="D680">
        <f>_xlfn.PERCENTRANK.INC('Clean data'!Q712:Q5577,'Director Analysis'!C680)</f>
        <v>0.628</v>
      </c>
    </row>
    <row r="681" spans="1:4" x14ac:dyDescent="0.3">
      <c r="A681" s="3" t="s">
        <v>10841</v>
      </c>
      <c r="B681" s="4">
        <v>6.9333333333333336</v>
      </c>
      <c r="C681">
        <v>6.9333333333333336</v>
      </c>
      <c r="D681">
        <f>_xlfn.PERCENTRANK.INC('Clean data'!Q713:Q5578,'Director Analysis'!C681)</f>
        <v>0.628</v>
      </c>
    </row>
    <row r="682" spans="1:4" x14ac:dyDescent="0.3">
      <c r="A682" s="3" t="s">
        <v>850</v>
      </c>
      <c r="B682" s="4">
        <v>6.9307692307692301</v>
      </c>
      <c r="C682">
        <v>6.9307692307692301</v>
      </c>
      <c r="D682">
        <f>_xlfn.PERCENTRANK.INC('Clean data'!Q714:Q5579,'Director Analysis'!C682)</f>
        <v>0.628</v>
      </c>
    </row>
    <row r="683" spans="1:4" x14ac:dyDescent="0.3">
      <c r="A683" s="3" t="s">
        <v>7785</v>
      </c>
      <c r="B683" s="4">
        <v>6.9250000000000007</v>
      </c>
      <c r="C683">
        <v>6.9250000000000007</v>
      </c>
      <c r="D683">
        <f>_xlfn.PERCENTRANK.INC('Clean data'!Q715:Q5580,'Director Analysis'!C683)</f>
        <v>0.629</v>
      </c>
    </row>
    <row r="684" spans="1:4" x14ac:dyDescent="0.3">
      <c r="A684" s="3" t="s">
        <v>6724</v>
      </c>
      <c r="B684" s="4">
        <v>6.9249999999999998</v>
      </c>
      <c r="C684">
        <v>6.9249999999999998</v>
      </c>
      <c r="D684">
        <f>_xlfn.PERCENTRANK.INC('Clean data'!Q716:Q5581,'Director Analysis'!C684)</f>
        <v>0.629</v>
      </c>
    </row>
    <row r="685" spans="1:4" x14ac:dyDescent="0.3">
      <c r="A685" s="3" t="s">
        <v>1555</v>
      </c>
      <c r="B685" s="4">
        <v>6.9249999999999998</v>
      </c>
      <c r="C685">
        <v>6.9249999999999998</v>
      </c>
      <c r="D685">
        <f>_xlfn.PERCENTRANK.INC('Clean data'!Q717:Q5582,'Director Analysis'!C685)</f>
        <v>0.629</v>
      </c>
    </row>
    <row r="686" spans="1:4" x14ac:dyDescent="0.3">
      <c r="A686" s="3" t="s">
        <v>443</v>
      </c>
      <c r="B686" s="4">
        <v>6.916666666666667</v>
      </c>
      <c r="C686">
        <v>6.916666666666667</v>
      </c>
      <c r="D686">
        <f>_xlfn.PERCENTRANK.INC('Clean data'!Q718:Q5583,'Director Analysis'!C686)</f>
        <v>0.629</v>
      </c>
    </row>
    <row r="687" spans="1:4" x14ac:dyDescent="0.3">
      <c r="A687" s="3" t="s">
        <v>1751</v>
      </c>
      <c r="B687" s="4">
        <v>6.916666666666667</v>
      </c>
      <c r="C687">
        <v>6.916666666666667</v>
      </c>
      <c r="D687">
        <f>_xlfn.PERCENTRANK.INC('Clean data'!Q719:Q5584,'Director Analysis'!C687)</f>
        <v>0.628</v>
      </c>
    </row>
    <row r="688" spans="1:4" x14ac:dyDescent="0.3">
      <c r="A688" s="3" t="s">
        <v>940</v>
      </c>
      <c r="B688" s="4">
        <v>6.9166666666666652</v>
      </c>
      <c r="C688">
        <v>6.9166666666666652</v>
      </c>
      <c r="D688">
        <f>_xlfn.PERCENTRANK.INC('Clean data'!Q720:Q5585,'Director Analysis'!C688)</f>
        <v>0.628</v>
      </c>
    </row>
    <row r="689" spans="1:4" x14ac:dyDescent="0.3">
      <c r="A689" s="3" t="s">
        <v>15678</v>
      </c>
      <c r="B689" s="4">
        <v>6.9</v>
      </c>
      <c r="C689">
        <v>6.9</v>
      </c>
      <c r="D689">
        <f>_xlfn.PERCENTRANK.INC('Clean data'!Q721:Q5586,'Director Analysis'!C689)</f>
        <v>0.59099999999999997</v>
      </c>
    </row>
    <row r="690" spans="1:4" x14ac:dyDescent="0.3">
      <c r="A690" s="3" t="s">
        <v>23250</v>
      </c>
      <c r="B690" s="4">
        <v>6.9</v>
      </c>
      <c r="C690">
        <v>6.9</v>
      </c>
      <c r="D690">
        <f>_xlfn.PERCENTRANK.INC('Clean data'!Q722:Q5587,'Director Analysis'!C690)</f>
        <v>0.59099999999999997</v>
      </c>
    </row>
    <row r="691" spans="1:4" x14ac:dyDescent="0.3">
      <c r="A691" s="3" t="s">
        <v>272</v>
      </c>
      <c r="B691" s="4">
        <v>6.9</v>
      </c>
      <c r="C691">
        <v>6.9</v>
      </c>
      <c r="D691">
        <f>_xlfn.PERCENTRANK.INC('Clean data'!Q723:Q5588,'Director Analysis'!C691)</f>
        <v>0.59099999999999997</v>
      </c>
    </row>
    <row r="692" spans="1:4" x14ac:dyDescent="0.3">
      <c r="A692" s="3" t="s">
        <v>1915</v>
      </c>
      <c r="B692" s="4">
        <v>6.9</v>
      </c>
      <c r="C692">
        <v>6.9</v>
      </c>
      <c r="D692">
        <f>_xlfn.PERCENTRANK.INC('Clean data'!Q724:Q5589,'Director Analysis'!C692)</f>
        <v>0.59099999999999997</v>
      </c>
    </row>
    <row r="693" spans="1:4" x14ac:dyDescent="0.3">
      <c r="A693" s="3" t="s">
        <v>21645</v>
      </c>
      <c r="B693" s="4">
        <v>6.9</v>
      </c>
      <c r="C693">
        <v>6.9</v>
      </c>
      <c r="D693">
        <f>_xlfn.PERCENTRANK.INC('Clean data'!Q725:Q5590,'Director Analysis'!C693)</f>
        <v>0.59099999999999997</v>
      </c>
    </row>
    <row r="694" spans="1:4" x14ac:dyDescent="0.3">
      <c r="A694" s="3" t="s">
        <v>2293</v>
      </c>
      <c r="B694" s="4">
        <v>6.9</v>
      </c>
      <c r="C694">
        <v>6.9</v>
      </c>
      <c r="D694">
        <f>_xlfn.PERCENTRANK.INC('Clean data'!Q726:Q5591,'Director Analysis'!C694)</f>
        <v>0.59099999999999997</v>
      </c>
    </row>
    <row r="695" spans="1:4" x14ac:dyDescent="0.3">
      <c r="A695" s="3" t="s">
        <v>9144</v>
      </c>
      <c r="B695" s="4">
        <v>6.9</v>
      </c>
      <c r="C695">
        <v>6.9</v>
      </c>
      <c r="D695">
        <f>_xlfn.PERCENTRANK.INC('Clean data'!Q727:Q5592,'Director Analysis'!C695)</f>
        <v>0.59099999999999997</v>
      </c>
    </row>
    <row r="696" spans="1:4" x14ac:dyDescent="0.3">
      <c r="A696" s="3" t="s">
        <v>21453</v>
      </c>
      <c r="B696" s="4">
        <v>6.9</v>
      </c>
      <c r="C696">
        <v>6.9</v>
      </c>
      <c r="D696">
        <f>_xlfn.PERCENTRANK.INC('Clean data'!Q728:Q5593,'Director Analysis'!C696)</f>
        <v>0.59099999999999997</v>
      </c>
    </row>
    <row r="697" spans="1:4" x14ac:dyDescent="0.3">
      <c r="A697" s="3" t="s">
        <v>17858</v>
      </c>
      <c r="B697" s="4">
        <v>6.9</v>
      </c>
      <c r="C697">
        <v>6.9</v>
      </c>
      <c r="D697">
        <f>_xlfn.PERCENTRANK.INC('Clean data'!Q729:Q5594,'Director Analysis'!C697)</f>
        <v>0.59099999999999997</v>
      </c>
    </row>
    <row r="698" spans="1:4" x14ac:dyDescent="0.3">
      <c r="A698" s="3" t="s">
        <v>23422</v>
      </c>
      <c r="B698" s="4">
        <v>6.9</v>
      </c>
      <c r="C698">
        <v>6.9</v>
      </c>
      <c r="D698">
        <f>_xlfn.PERCENTRANK.INC('Clean data'!Q730:Q5595,'Director Analysis'!C698)</f>
        <v>0.59</v>
      </c>
    </row>
    <row r="699" spans="1:4" x14ac:dyDescent="0.3">
      <c r="A699" s="3" t="s">
        <v>16368</v>
      </c>
      <c r="B699" s="4">
        <v>6.9</v>
      </c>
      <c r="C699">
        <v>6.9</v>
      </c>
      <c r="D699">
        <f>_xlfn.PERCENTRANK.INC('Clean data'!Q731:Q5596,'Director Analysis'!C699)</f>
        <v>0.59</v>
      </c>
    </row>
    <row r="700" spans="1:4" x14ac:dyDescent="0.3">
      <c r="A700" s="3" t="s">
        <v>20805</v>
      </c>
      <c r="B700" s="4">
        <v>6.9</v>
      </c>
      <c r="C700">
        <v>6.9</v>
      </c>
      <c r="D700">
        <f>_xlfn.PERCENTRANK.INC('Clean data'!Q732:Q5597,'Director Analysis'!C700)</f>
        <v>0.59</v>
      </c>
    </row>
    <row r="701" spans="1:4" x14ac:dyDescent="0.3">
      <c r="A701" s="3" t="s">
        <v>12849</v>
      </c>
      <c r="B701" s="4">
        <v>6.9</v>
      </c>
      <c r="C701">
        <v>6.9</v>
      </c>
      <c r="D701">
        <f>_xlfn.PERCENTRANK.INC('Clean data'!Q733:Q5598,'Director Analysis'!C701)</f>
        <v>0.59</v>
      </c>
    </row>
    <row r="702" spans="1:4" x14ac:dyDescent="0.3">
      <c r="A702" s="3" t="s">
        <v>22239</v>
      </c>
      <c r="B702" s="4">
        <v>6.9</v>
      </c>
      <c r="C702">
        <v>6.9</v>
      </c>
      <c r="D702">
        <f>_xlfn.PERCENTRANK.INC('Clean data'!Q734:Q5599,'Director Analysis'!C702)</f>
        <v>0.59</v>
      </c>
    </row>
    <row r="703" spans="1:4" x14ac:dyDescent="0.3">
      <c r="A703" s="3" t="s">
        <v>18591</v>
      </c>
      <c r="B703" s="4">
        <v>6.9</v>
      </c>
      <c r="C703">
        <v>6.9</v>
      </c>
      <c r="D703">
        <f>_xlfn.PERCENTRANK.INC('Clean data'!Q735:Q5600,'Director Analysis'!C703)</f>
        <v>0.59</v>
      </c>
    </row>
    <row r="704" spans="1:4" x14ac:dyDescent="0.3">
      <c r="A704" s="3" t="s">
        <v>9721</v>
      </c>
      <c r="B704" s="4">
        <v>6.9</v>
      </c>
      <c r="C704">
        <v>6.9</v>
      </c>
      <c r="D704">
        <f>_xlfn.PERCENTRANK.INC('Clean data'!Q736:Q5601,'Director Analysis'!C704)</f>
        <v>0.59</v>
      </c>
    </row>
    <row r="705" spans="1:4" x14ac:dyDescent="0.3">
      <c r="A705" s="3" t="s">
        <v>22999</v>
      </c>
      <c r="B705" s="4">
        <v>6.9</v>
      </c>
      <c r="C705">
        <v>6.9</v>
      </c>
      <c r="D705">
        <f>_xlfn.PERCENTRANK.INC('Clean data'!Q737:Q5602,'Director Analysis'!C705)</f>
        <v>0.59</v>
      </c>
    </row>
    <row r="706" spans="1:4" x14ac:dyDescent="0.3">
      <c r="A706" s="3" t="s">
        <v>19455</v>
      </c>
      <c r="B706" s="4">
        <v>6.9</v>
      </c>
      <c r="C706">
        <v>6.9</v>
      </c>
      <c r="D706">
        <f>_xlfn.PERCENTRANK.INC('Clean data'!Q738:Q5603,'Director Analysis'!C706)</f>
        <v>0.59</v>
      </c>
    </row>
    <row r="707" spans="1:4" x14ac:dyDescent="0.3">
      <c r="A707" s="3" t="s">
        <v>22150</v>
      </c>
      <c r="B707" s="4">
        <v>6.9</v>
      </c>
      <c r="C707">
        <v>6.9</v>
      </c>
      <c r="D707">
        <f>_xlfn.PERCENTRANK.INC('Clean data'!Q739:Q5604,'Director Analysis'!C707)</f>
        <v>0.59</v>
      </c>
    </row>
    <row r="708" spans="1:4" x14ac:dyDescent="0.3">
      <c r="A708" s="3" t="s">
        <v>15447</v>
      </c>
      <c r="B708" s="4">
        <v>6.9</v>
      </c>
      <c r="C708">
        <v>6.9</v>
      </c>
      <c r="D708">
        <f>_xlfn.PERCENTRANK.INC('Clean data'!Q740:Q5605,'Director Analysis'!C708)</f>
        <v>0.59</v>
      </c>
    </row>
    <row r="709" spans="1:4" x14ac:dyDescent="0.3">
      <c r="A709" s="3" t="s">
        <v>6667</v>
      </c>
      <c r="B709" s="4">
        <v>6.9</v>
      </c>
      <c r="C709">
        <v>6.9</v>
      </c>
      <c r="D709">
        <f>_xlfn.PERCENTRANK.INC('Clean data'!Q741:Q5606,'Director Analysis'!C709)</f>
        <v>0.59</v>
      </c>
    </row>
    <row r="710" spans="1:4" x14ac:dyDescent="0.3">
      <c r="A710" s="3" t="s">
        <v>15844</v>
      </c>
      <c r="B710" s="4">
        <v>6.9</v>
      </c>
      <c r="C710">
        <v>6.9</v>
      </c>
      <c r="D710">
        <f>_xlfn.PERCENTRANK.INC('Clean data'!Q742:Q5607,'Director Analysis'!C710)</f>
        <v>0.59</v>
      </c>
    </row>
    <row r="711" spans="1:4" x14ac:dyDescent="0.3">
      <c r="A711" s="3" t="s">
        <v>23238</v>
      </c>
      <c r="B711" s="4">
        <v>6.9</v>
      </c>
      <c r="C711">
        <v>6.9</v>
      </c>
      <c r="D711">
        <f>_xlfn.PERCENTRANK.INC('Clean data'!Q743:Q5608,'Director Analysis'!C711)</f>
        <v>0.59</v>
      </c>
    </row>
    <row r="712" spans="1:4" x14ac:dyDescent="0.3">
      <c r="A712" s="3" t="s">
        <v>20316</v>
      </c>
      <c r="B712" s="4">
        <v>6.9</v>
      </c>
      <c r="C712">
        <v>6.9</v>
      </c>
      <c r="D712">
        <f>_xlfn.PERCENTRANK.INC('Clean data'!Q744:Q5609,'Director Analysis'!C712)</f>
        <v>0.59</v>
      </c>
    </row>
    <row r="713" spans="1:4" x14ac:dyDescent="0.3">
      <c r="A713" s="3" t="s">
        <v>22887</v>
      </c>
      <c r="B713" s="4">
        <v>6.9</v>
      </c>
      <c r="C713">
        <v>6.9</v>
      </c>
      <c r="D713">
        <f>_xlfn.PERCENTRANK.INC('Clean data'!Q745:Q5610,'Director Analysis'!C713)</f>
        <v>0.59</v>
      </c>
    </row>
    <row r="714" spans="1:4" x14ac:dyDescent="0.3">
      <c r="A714" s="3" t="s">
        <v>20009</v>
      </c>
      <c r="B714" s="4">
        <v>6.9</v>
      </c>
      <c r="C714">
        <v>6.9</v>
      </c>
      <c r="D714">
        <f>_xlfn.PERCENTRANK.INC('Clean data'!Q746:Q5611,'Director Analysis'!C714)</f>
        <v>0.59</v>
      </c>
    </row>
    <row r="715" spans="1:4" x14ac:dyDescent="0.3">
      <c r="A715" s="3" t="s">
        <v>23286</v>
      </c>
      <c r="B715" s="4">
        <v>6.9</v>
      </c>
      <c r="C715">
        <v>6.9</v>
      </c>
      <c r="D715">
        <f>_xlfn.PERCENTRANK.INC('Clean data'!Q747:Q5612,'Director Analysis'!C715)</f>
        <v>0.59</v>
      </c>
    </row>
    <row r="716" spans="1:4" x14ac:dyDescent="0.3">
      <c r="A716" s="3" t="s">
        <v>6839</v>
      </c>
      <c r="B716" s="4">
        <v>6.9</v>
      </c>
      <c r="C716">
        <v>6.9</v>
      </c>
      <c r="D716">
        <f>_xlfn.PERCENTRANK.INC('Clean data'!Q748:Q5613,'Director Analysis'!C716)</f>
        <v>0.59</v>
      </c>
    </row>
    <row r="717" spans="1:4" x14ac:dyDescent="0.3">
      <c r="A717" s="3" t="s">
        <v>19281</v>
      </c>
      <c r="B717" s="4">
        <v>6.9</v>
      </c>
      <c r="C717">
        <v>6.9</v>
      </c>
      <c r="D717">
        <f>_xlfn.PERCENTRANK.INC('Clean data'!Q749:Q5614,'Director Analysis'!C717)</f>
        <v>0.59</v>
      </c>
    </row>
    <row r="718" spans="1:4" x14ac:dyDescent="0.3">
      <c r="A718" s="3" t="s">
        <v>13021</v>
      </c>
      <c r="B718" s="4">
        <v>6.9</v>
      </c>
      <c r="C718">
        <v>6.9</v>
      </c>
      <c r="D718">
        <f>_xlfn.PERCENTRANK.INC('Clean data'!Q750:Q5615,'Director Analysis'!C718)</f>
        <v>0.59</v>
      </c>
    </row>
    <row r="719" spans="1:4" x14ac:dyDescent="0.3">
      <c r="A719" s="3" t="s">
        <v>11018</v>
      </c>
      <c r="B719" s="4">
        <v>6.9</v>
      </c>
      <c r="C719">
        <v>6.9</v>
      </c>
      <c r="D719">
        <f>_xlfn.PERCENTRANK.INC('Clean data'!Q751:Q5616,'Director Analysis'!C719)</f>
        <v>0.59</v>
      </c>
    </row>
    <row r="720" spans="1:4" x14ac:dyDescent="0.3">
      <c r="A720" s="3" t="s">
        <v>22718</v>
      </c>
      <c r="B720" s="4">
        <v>6.9</v>
      </c>
      <c r="C720">
        <v>6.9</v>
      </c>
      <c r="D720">
        <f>_xlfn.PERCENTRANK.INC('Clean data'!Q752:Q5617,'Director Analysis'!C720)</f>
        <v>0.59</v>
      </c>
    </row>
    <row r="721" spans="1:4" x14ac:dyDescent="0.3">
      <c r="A721" s="3" t="s">
        <v>2335</v>
      </c>
      <c r="B721" s="4">
        <v>6.9</v>
      </c>
      <c r="C721">
        <v>6.9</v>
      </c>
      <c r="D721">
        <f>_xlfn.PERCENTRANK.INC('Clean data'!Q753:Q5618,'Director Analysis'!C721)</f>
        <v>0.58899999999999997</v>
      </c>
    </row>
    <row r="722" spans="1:4" x14ac:dyDescent="0.3">
      <c r="A722" s="3" t="s">
        <v>21856</v>
      </c>
      <c r="B722" s="4">
        <v>6.9</v>
      </c>
      <c r="C722">
        <v>6.9</v>
      </c>
      <c r="D722">
        <f>_xlfn.PERCENTRANK.INC('Clean data'!Q754:Q5619,'Director Analysis'!C722)</f>
        <v>0.58899999999999997</v>
      </c>
    </row>
    <row r="723" spans="1:4" x14ac:dyDescent="0.3">
      <c r="A723" s="3" t="s">
        <v>13463</v>
      </c>
      <c r="B723" s="4">
        <v>6.9</v>
      </c>
      <c r="C723">
        <v>6.9</v>
      </c>
      <c r="D723">
        <f>_xlfn.PERCENTRANK.INC('Clean data'!Q755:Q5620,'Director Analysis'!C723)</f>
        <v>0.58899999999999997</v>
      </c>
    </row>
    <row r="724" spans="1:4" x14ac:dyDescent="0.3">
      <c r="A724" s="3" t="s">
        <v>18844</v>
      </c>
      <c r="B724" s="4">
        <v>6.9</v>
      </c>
      <c r="C724">
        <v>6.9</v>
      </c>
      <c r="D724">
        <f>_xlfn.PERCENTRANK.INC('Clean data'!Q756:Q5621,'Director Analysis'!C724)</f>
        <v>0.58899999999999997</v>
      </c>
    </row>
    <row r="725" spans="1:4" x14ac:dyDescent="0.3">
      <c r="A725" s="3" t="s">
        <v>17761</v>
      </c>
      <c r="B725" s="4">
        <v>6.9</v>
      </c>
      <c r="C725">
        <v>6.9</v>
      </c>
      <c r="D725">
        <f>_xlfn.PERCENTRANK.INC('Clean data'!Q757:Q5622,'Director Analysis'!C725)</f>
        <v>0.58899999999999997</v>
      </c>
    </row>
    <row r="726" spans="1:4" x14ac:dyDescent="0.3">
      <c r="A726" s="3" t="s">
        <v>21140</v>
      </c>
      <c r="B726" s="4">
        <v>6.9</v>
      </c>
      <c r="C726">
        <v>6.9</v>
      </c>
      <c r="D726">
        <f>_xlfn.PERCENTRANK.INC('Clean data'!Q758:Q5623,'Director Analysis'!C726)</f>
        <v>0.58899999999999997</v>
      </c>
    </row>
    <row r="727" spans="1:4" x14ac:dyDescent="0.3">
      <c r="A727" s="3" t="s">
        <v>18600</v>
      </c>
      <c r="B727" s="4">
        <v>6.9</v>
      </c>
      <c r="C727">
        <v>6.9</v>
      </c>
      <c r="D727">
        <f>_xlfn.PERCENTRANK.INC('Clean data'!Q759:Q5624,'Director Analysis'!C727)</f>
        <v>0.58899999999999997</v>
      </c>
    </row>
    <row r="728" spans="1:4" x14ac:dyDescent="0.3">
      <c r="A728" s="3" t="s">
        <v>21827</v>
      </c>
      <c r="B728" s="4">
        <v>6.9</v>
      </c>
      <c r="C728">
        <v>6.9</v>
      </c>
      <c r="D728">
        <f>_xlfn.PERCENTRANK.INC('Clean data'!Q760:Q5625,'Director Analysis'!C728)</f>
        <v>0.58899999999999997</v>
      </c>
    </row>
    <row r="729" spans="1:4" x14ac:dyDescent="0.3">
      <c r="A729" s="3" t="s">
        <v>3585</v>
      </c>
      <c r="B729" s="4">
        <v>6.9</v>
      </c>
      <c r="C729">
        <v>6.9</v>
      </c>
      <c r="D729">
        <f>_xlfn.PERCENTRANK.INC('Clean data'!Q761:Q5626,'Director Analysis'!C729)</f>
        <v>0.58899999999999997</v>
      </c>
    </row>
    <row r="730" spans="1:4" x14ac:dyDescent="0.3">
      <c r="A730" s="3" t="s">
        <v>20139</v>
      </c>
      <c r="B730" s="4">
        <v>6.9</v>
      </c>
      <c r="C730">
        <v>6.9</v>
      </c>
      <c r="D730">
        <f>_xlfn.PERCENTRANK.INC('Clean data'!Q762:Q5627,'Director Analysis'!C730)</f>
        <v>0.58899999999999997</v>
      </c>
    </row>
    <row r="731" spans="1:4" x14ac:dyDescent="0.3">
      <c r="A731" s="3" t="s">
        <v>17538</v>
      </c>
      <c r="B731" s="4">
        <v>6.9</v>
      </c>
      <c r="C731">
        <v>6.9</v>
      </c>
      <c r="D731">
        <f>_xlfn.PERCENTRANK.INC('Clean data'!Q763:Q5628,'Director Analysis'!C731)</f>
        <v>0.58899999999999997</v>
      </c>
    </row>
    <row r="732" spans="1:4" x14ac:dyDescent="0.3">
      <c r="A732" s="3" t="s">
        <v>19358</v>
      </c>
      <c r="B732" s="4">
        <v>6.9</v>
      </c>
      <c r="C732">
        <v>6.9</v>
      </c>
      <c r="D732">
        <f>_xlfn.PERCENTRANK.INC('Clean data'!Q764:Q5629,'Director Analysis'!C732)</f>
        <v>0.58899999999999997</v>
      </c>
    </row>
    <row r="733" spans="1:4" x14ac:dyDescent="0.3">
      <c r="A733" s="3" t="s">
        <v>8213</v>
      </c>
      <c r="B733" s="4">
        <v>6.9</v>
      </c>
      <c r="C733">
        <v>6.9</v>
      </c>
      <c r="D733">
        <f>_xlfn.PERCENTRANK.INC('Clean data'!Q765:Q5630,'Director Analysis'!C733)</f>
        <v>0.58899999999999997</v>
      </c>
    </row>
    <row r="734" spans="1:4" x14ac:dyDescent="0.3">
      <c r="A734" s="3" t="s">
        <v>16379</v>
      </c>
      <c r="B734" s="4">
        <v>6.9</v>
      </c>
      <c r="C734">
        <v>6.9</v>
      </c>
      <c r="D734">
        <f>_xlfn.PERCENTRANK.INC('Clean data'!Q766:Q5631,'Director Analysis'!C734)</f>
        <v>0.58899999999999997</v>
      </c>
    </row>
    <row r="735" spans="1:4" x14ac:dyDescent="0.3">
      <c r="A735" s="3" t="s">
        <v>13564</v>
      </c>
      <c r="B735" s="4">
        <v>6.9</v>
      </c>
      <c r="C735">
        <v>6.9</v>
      </c>
      <c r="D735">
        <f>_xlfn.PERCENTRANK.INC('Clean data'!Q767:Q5632,'Director Analysis'!C735)</f>
        <v>0.58899999999999997</v>
      </c>
    </row>
    <row r="736" spans="1:4" x14ac:dyDescent="0.3">
      <c r="A736" s="3" t="s">
        <v>5935</v>
      </c>
      <c r="B736" s="4">
        <v>6.9</v>
      </c>
      <c r="C736">
        <v>6.9</v>
      </c>
      <c r="D736">
        <f>_xlfn.PERCENTRANK.INC('Clean data'!Q768:Q5633,'Director Analysis'!C736)</f>
        <v>0.58799999999999997</v>
      </c>
    </row>
    <row r="737" spans="1:4" x14ac:dyDescent="0.3">
      <c r="A737" s="3" t="s">
        <v>15461</v>
      </c>
      <c r="B737" s="4">
        <v>6.9</v>
      </c>
      <c r="C737">
        <v>6.9</v>
      </c>
      <c r="D737">
        <f>_xlfn.PERCENTRANK.INC('Clean data'!Q769:Q5634,'Director Analysis'!C737)</f>
        <v>0.58799999999999997</v>
      </c>
    </row>
    <row r="738" spans="1:4" x14ac:dyDescent="0.3">
      <c r="A738" s="3" t="s">
        <v>15346</v>
      </c>
      <c r="B738" s="4">
        <v>6.9</v>
      </c>
      <c r="C738">
        <v>6.9</v>
      </c>
      <c r="D738">
        <f>_xlfn.PERCENTRANK.INC('Clean data'!Q770:Q5635,'Director Analysis'!C738)</f>
        <v>0.58799999999999997</v>
      </c>
    </row>
    <row r="739" spans="1:4" x14ac:dyDescent="0.3">
      <c r="A739" s="3" t="s">
        <v>20932</v>
      </c>
      <c r="B739" s="4">
        <v>6.9</v>
      </c>
      <c r="C739">
        <v>6.9</v>
      </c>
      <c r="D739">
        <f>_xlfn.PERCENTRANK.INC('Clean data'!Q771:Q5636,'Director Analysis'!C739)</f>
        <v>0.58799999999999997</v>
      </c>
    </row>
    <row r="740" spans="1:4" x14ac:dyDescent="0.3">
      <c r="A740" s="3" t="s">
        <v>5011</v>
      </c>
      <c r="B740" s="4">
        <v>6.9</v>
      </c>
      <c r="C740">
        <v>6.9</v>
      </c>
      <c r="D740">
        <f>_xlfn.PERCENTRANK.INC('Clean data'!Q772:Q5637,'Director Analysis'!C740)</f>
        <v>0.58799999999999997</v>
      </c>
    </row>
    <row r="741" spans="1:4" x14ac:dyDescent="0.3">
      <c r="A741" s="3" t="s">
        <v>17806</v>
      </c>
      <c r="B741" s="4">
        <v>6.9</v>
      </c>
      <c r="C741">
        <v>6.9</v>
      </c>
      <c r="D741">
        <f>_xlfn.PERCENTRANK.INC('Clean data'!Q773:Q5638,'Director Analysis'!C741)</f>
        <v>0.58799999999999997</v>
      </c>
    </row>
    <row r="742" spans="1:4" x14ac:dyDescent="0.3">
      <c r="A742" s="3" t="s">
        <v>861</v>
      </c>
      <c r="B742" s="4">
        <v>6.9</v>
      </c>
      <c r="C742">
        <v>6.9</v>
      </c>
      <c r="D742">
        <f>_xlfn.PERCENTRANK.INC('Clean data'!Q774:Q5639,'Director Analysis'!C742)</f>
        <v>0.58799999999999997</v>
      </c>
    </row>
    <row r="743" spans="1:4" x14ac:dyDescent="0.3">
      <c r="A743" s="3" t="s">
        <v>15924</v>
      </c>
      <c r="B743" s="4">
        <v>6.9</v>
      </c>
      <c r="C743">
        <v>6.9</v>
      </c>
      <c r="D743">
        <f>_xlfn.PERCENTRANK.INC('Clean data'!Q775:Q5640,'Director Analysis'!C743)</f>
        <v>0.58799999999999997</v>
      </c>
    </row>
    <row r="744" spans="1:4" x14ac:dyDescent="0.3">
      <c r="A744" s="3" t="s">
        <v>6977</v>
      </c>
      <c r="B744" s="4">
        <v>6.8999999999999995</v>
      </c>
      <c r="C744">
        <v>6.8999999999999995</v>
      </c>
      <c r="D744">
        <f>_xlfn.PERCENTRANK.INC('Clean data'!Q776:Q5641,'Director Analysis'!C744)</f>
        <v>0.58799999999999997</v>
      </c>
    </row>
    <row r="745" spans="1:4" x14ac:dyDescent="0.3">
      <c r="A745" s="3" t="s">
        <v>9521</v>
      </c>
      <c r="B745" s="4">
        <v>6.8999999999999995</v>
      </c>
      <c r="C745">
        <v>6.8999999999999995</v>
      </c>
      <c r="D745">
        <f>_xlfn.PERCENTRANK.INC('Clean data'!Q777:Q5642,'Director Analysis'!C745)</f>
        <v>0.58799999999999997</v>
      </c>
    </row>
    <row r="746" spans="1:4" x14ac:dyDescent="0.3">
      <c r="A746" s="3" t="s">
        <v>4733</v>
      </c>
      <c r="B746" s="4">
        <v>6.8833333333333337</v>
      </c>
      <c r="C746">
        <v>6.8833333333333337</v>
      </c>
      <c r="D746">
        <f>_xlfn.PERCENTRANK.INC('Clean data'!Q778:Q5643,'Director Analysis'!C746)</f>
        <v>0.58799999999999997</v>
      </c>
    </row>
    <row r="747" spans="1:4" x14ac:dyDescent="0.3">
      <c r="A747" s="3" t="s">
        <v>8638</v>
      </c>
      <c r="B747" s="4">
        <v>6.8833333333333337</v>
      </c>
      <c r="C747">
        <v>6.8833333333333337</v>
      </c>
      <c r="D747">
        <f>_xlfn.PERCENTRANK.INC('Clean data'!Q779:Q5644,'Director Analysis'!C747)</f>
        <v>0.58799999999999997</v>
      </c>
    </row>
    <row r="748" spans="1:4" x14ac:dyDescent="0.3">
      <c r="A748" s="3" t="s">
        <v>3778</v>
      </c>
      <c r="B748" s="4">
        <v>6.8833333333333329</v>
      </c>
      <c r="C748">
        <v>6.8833333333333329</v>
      </c>
      <c r="D748">
        <f>_xlfn.PERCENTRANK.INC('Clean data'!Q780:Q5645,'Director Analysis'!C748)</f>
        <v>0.58799999999999997</v>
      </c>
    </row>
    <row r="749" spans="1:4" x14ac:dyDescent="0.3">
      <c r="A749" s="3" t="s">
        <v>5349</v>
      </c>
      <c r="B749" s="4">
        <v>6.88</v>
      </c>
      <c r="C749">
        <v>6.88</v>
      </c>
      <c r="D749">
        <f>_xlfn.PERCENTRANK.INC('Clean data'!Q781:Q5646,'Director Analysis'!C749)</f>
        <v>0.58799999999999997</v>
      </c>
    </row>
    <row r="750" spans="1:4" x14ac:dyDescent="0.3">
      <c r="A750" s="3" t="s">
        <v>816</v>
      </c>
      <c r="B750" s="4">
        <v>6.875</v>
      </c>
      <c r="C750">
        <v>6.875</v>
      </c>
      <c r="D750">
        <f>_xlfn.PERCENTRANK.INC('Clean data'!Q782:Q5647,'Director Analysis'!C750)</f>
        <v>0.58799999999999997</v>
      </c>
    </row>
    <row r="751" spans="1:4" x14ac:dyDescent="0.3">
      <c r="A751" s="3" t="s">
        <v>9392</v>
      </c>
      <c r="B751" s="4">
        <v>6.8666666666666671</v>
      </c>
      <c r="C751">
        <v>6.8666666666666671</v>
      </c>
      <c r="D751">
        <f>_xlfn.PERCENTRANK.INC('Clean data'!Q783:Q5648,'Director Analysis'!C751)</f>
        <v>0.58799999999999997</v>
      </c>
    </row>
    <row r="752" spans="1:4" x14ac:dyDescent="0.3">
      <c r="A752" s="3" t="s">
        <v>3739</v>
      </c>
      <c r="B752" s="4">
        <v>6.8666666666666671</v>
      </c>
      <c r="C752">
        <v>6.8666666666666671</v>
      </c>
      <c r="D752">
        <f>_xlfn.PERCENTRANK.INC('Clean data'!Q784:Q5649,'Director Analysis'!C752)</f>
        <v>0.58799999999999997</v>
      </c>
    </row>
    <row r="753" spans="1:4" x14ac:dyDescent="0.3">
      <c r="A753" s="3" t="s">
        <v>1807</v>
      </c>
      <c r="B753" s="4">
        <v>6.8666666666666671</v>
      </c>
      <c r="C753">
        <v>6.8666666666666671</v>
      </c>
      <c r="D753">
        <f>_xlfn.PERCENTRANK.INC('Clean data'!Q785:Q5650,'Director Analysis'!C753)</f>
        <v>0.58799999999999997</v>
      </c>
    </row>
    <row r="754" spans="1:4" x14ac:dyDescent="0.3">
      <c r="A754" s="3" t="s">
        <v>13181</v>
      </c>
      <c r="B754" s="4">
        <v>6.8599999999999994</v>
      </c>
      <c r="C754">
        <v>6.8599999999999994</v>
      </c>
      <c r="D754">
        <f>_xlfn.PERCENTRANK.INC('Clean data'!Q786:Q5651,'Director Analysis'!C754)</f>
        <v>0.58799999999999997</v>
      </c>
    </row>
    <row r="755" spans="1:4" x14ac:dyDescent="0.3">
      <c r="A755" s="3" t="s">
        <v>710</v>
      </c>
      <c r="B755" s="4">
        <v>6.8571428571428568</v>
      </c>
      <c r="C755">
        <v>6.8571428571428568</v>
      </c>
      <c r="D755">
        <f>_xlfn.PERCENTRANK.INC('Clean data'!Q787:Q5652,'Director Analysis'!C755)</f>
        <v>0.58799999999999997</v>
      </c>
    </row>
    <row r="756" spans="1:4" x14ac:dyDescent="0.3">
      <c r="A756" s="3" t="s">
        <v>4965</v>
      </c>
      <c r="B756" s="4">
        <v>6.8500000000000005</v>
      </c>
      <c r="C756">
        <v>6.8500000000000005</v>
      </c>
      <c r="D756">
        <f>_xlfn.PERCENTRANK.INC('Clean data'!Q788:Q5653,'Director Analysis'!C756)</f>
        <v>0.58799999999999997</v>
      </c>
    </row>
    <row r="757" spans="1:4" x14ac:dyDescent="0.3">
      <c r="A757" s="3" t="s">
        <v>1784</v>
      </c>
      <c r="B757" s="4">
        <v>6.85</v>
      </c>
      <c r="C757">
        <v>6.85</v>
      </c>
      <c r="D757">
        <f>_xlfn.PERCENTRANK.INC('Clean data'!Q789:Q5654,'Director Analysis'!C757)</f>
        <v>0.58799999999999997</v>
      </c>
    </row>
    <row r="758" spans="1:4" x14ac:dyDescent="0.3">
      <c r="A758" s="3" t="s">
        <v>6496</v>
      </c>
      <c r="B758" s="4">
        <v>6.85</v>
      </c>
      <c r="C758">
        <v>6.85</v>
      </c>
      <c r="D758">
        <f>_xlfn.PERCENTRANK.INC('Clean data'!Q790:Q5655,'Director Analysis'!C758)</f>
        <v>0.58799999999999997</v>
      </c>
    </row>
    <row r="759" spans="1:4" x14ac:dyDescent="0.3">
      <c r="A759" s="3" t="s">
        <v>14061</v>
      </c>
      <c r="B759" s="4">
        <v>6.85</v>
      </c>
      <c r="C759">
        <v>6.85</v>
      </c>
      <c r="D759">
        <f>_xlfn.PERCENTRANK.INC('Clean data'!Q791:Q5656,'Director Analysis'!C759)</f>
        <v>0.58799999999999997</v>
      </c>
    </row>
    <row r="760" spans="1:4" x14ac:dyDescent="0.3">
      <c r="A760" s="3" t="s">
        <v>2482</v>
      </c>
      <c r="B760" s="4">
        <v>6.85</v>
      </c>
      <c r="C760">
        <v>6.85</v>
      </c>
      <c r="D760">
        <f>_xlfn.PERCENTRANK.INC('Clean data'!Q792:Q5657,'Director Analysis'!C760)</f>
        <v>0.58799999999999997</v>
      </c>
    </row>
    <row r="761" spans="1:4" x14ac:dyDescent="0.3">
      <c r="A761" s="3" t="s">
        <v>11664</v>
      </c>
      <c r="B761" s="4">
        <v>6.85</v>
      </c>
      <c r="C761">
        <v>6.85</v>
      </c>
      <c r="D761">
        <f>_xlfn.PERCENTRANK.INC('Clean data'!Q793:Q5658,'Director Analysis'!C761)</f>
        <v>0.58799999999999997</v>
      </c>
    </row>
    <row r="762" spans="1:4" x14ac:dyDescent="0.3">
      <c r="A762" s="3" t="s">
        <v>4752</v>
      </c>
      <c r="B762" s="4">
        <v>6.85</v>
      </c>
      <c r="C762">
        <v>6.85</v>
      </c>
      <c r="D762">
        <f>_xlfn.PERCENTRANK.INC('Clean data'!Q794:Q5659,'Director Analysis'!C762)</f>
        <v>0.58799999999999997</v>
      </c>
    </row>
    <row r="763" spans="1:4" x14ac:dyDescent="0.3">
      <c r="A763" s="3" t="s">
        <v>11183</v>
      </c>
      <c r="B763" s="4">
        <v>6.85</v>
      </c>
      <c r="C763">
        <v>6.85</v>
      </c>
      <c r="D763">
        <f>_xlfn.PERCENTRANK.INC('Clean data'!Q795:Q5660,'Director Analysis'!C763)</f>
        <v>0.58799999999999997</v>
      </c>
    </row>
    <row r="764" spans="1:4" x14ac:dyDescent="0.3">
      <c r="A764" s="3" t="s">
        <v>6131</v>
      </c>
      <c r="B764" s="4">
        <v>6.85</v>
      </c>
      <c r="C764">
        <v>6.85</v>
      </c>
      <c r="D764">
        <f>_xlfn.PERCENTRANK.INC('Clean data'!Q796:Q5661,'Director Analysis'!C764)</f>
        <v>0.58799999999999997</v>
      </c>
    </row>
    <row r="765" spans="1:4" x14ac:dyDescent="0.3">
      <c r="A765" s="3" t="s">
        <v>14739</v>
      </c>
      <c r="B765" s="4">
        <v>6.85</v>
      </c>
      <c r="C765">
        <v>6.85</v>
      </c>
      <c r="D765">
        <f>_xlfn.PERCENTRANK.INC('Clean data'!Q797:Q5662,'Director Analysis'!C765)</f>
        <v>0.58799999999999997</v>
      </c>
    </row>
    <row r="766" spans="1:4" x14ac:dyDescent="0.3">
      <c r="A766" s="3" t="s">
        <v>8607</v>
      </c>
      <c r="B766" s="4">
        <v>6.85</v>
      </c>
      <c r="C766">
        <v>6.85</v>
      </c>
      <c r="D766">
        <f>_xlfn.PERCENTRANK.INC('Clean data'!Q798:Q5663,'Director Analysis'!C766)</f>
        <v>0.58799999999999997</v>
      </c>
    </row>
    <row r="767" spans="1:4" x14ac:dyDescent="0.3">
      <c r="A767" s="3" t="s">
        <v>15906</v>
      </c>
      <c r="B767" s="4">
        <v>6.85</v>
      </c>
      <c r="C767">
        <v>6.85</v>
      </c>
      <c r="D767">
        <f>_xlfn.PERCENTRANK.INC('Clean data'!Q799:Q5664,'Director Analysis'!C767)</f>
        <v>0.58799999999999997</v>
      </c>
    </row>
    <row r="768" spans="1:4" x14ac:dyDescent="0.3">
      <c r="A768" s="3" t="s">
        <v>10665</v>
      </c>
      <c r="B768" s="4">
        <v>6.85</v>
      </c>
      <c r="C768">
        <v>6.85</v>
      </c>
      <c r="D768">
        <f>_xlfn.PERCENTRANK.INC('Clean data'!Q800:Q5665,'Director Analysis'!C768)</f>
        <v>0.58799999999999997</v>
      </c>
    </row>
    <row r="769" spans="1:4" x14ac:dyDescent="0.3">
      <c r="A769" s="3" t="s">
        <v>1769</v>
      </c>
      <c r="B769" s="4">
        <v>6.85</v>
      </c>
      <c r="C769">
        <v>6.85</v>
      </c>
      <c r="D769">
        <f>_xlfn.PERCENTRANK.INC('Clean data'!Q801:Q5666,'Director Analysis'!C769)</f>
        <v>0.58699999999999997</v>
      </c>
    </row>
    <row r="770" spans="1:4" x14ac:dyDescent="0.3">
      <c r="A770" s="3" t="s">
        <v>735</v>
      </c>
      <c r="B770" s="4">
        <v>6.85</v>
      </c>
      <c r="C770">
        <v>6.85</v>
      </c>
      <c r="D770">
        <f>_xlfn.PERCENTRANK.INC('Clean data'!Q802:Q5667,'Director Analysis'!C770)</f>
        <v>0.58699999999999997</v>
      </c>
    </row>
    <row r="771" spans="1:4" x14ac:dyDescent="0.3">
      <c r="A771" s="3" t="s">
        <v>8702</v>
      </c>
      <c r="B771" s="4">
        <v>6.85</v>
      </c>
      <c r="C771">
        <v>6.85</v>
      </c>
      <c r="D771">
        <f>_xlfn.PERCENTRANK.INC('Clean data'!Q803:Q5668,'Director Analysis'!C771)</f>
        <v>0.58699999999999997</v>
      </c>
    </row>
    <row r="772" spans="1:4" x14ac:dyDescent="0.3">
      <c r="A772" s="3" t="s">
        <v>371</v>
      </c>
      <c r="B772" s="4">
        <v>6.8428571428571425</v>
      </c>
      <c r="C772">
        <v>6.8428571428571425</v>
      </c>
      <c r="D772">
        <f>_xlfn.PERCENTRANK.INC('Clean data'!Q804:Q5669,'Director Analysis'!C772)</f>
        <v>0.58699999999999997</v>
      </c>
    </row>
    <row r="773" spans="1:4" x14ac:dyDescent="0.3">
      <c r="A773" s="3" t="s">
        <v>4041</v>
      </c>
      <c r="B773" s="4">
        <v>6.8400000000000007</v>
      </c>
      <c r="C773">
        <v>6.8400000000000007</v>
      </c>
      <c r="D773">
        <f>_xlfn.PERCENTRANK.INC('Clean data'!Q805:Q5670,'Director Analysis'!C773)</f>
        <v>0.58699999999999997</v>
      </c>
    </row>
    <row r="774" spans="1:4" x14ac:dyDescent="0.3">
      <c r="A774" s="3" t="s">
        <v>408</v>
      </c>
      <c r="B774" s="4">
        <v>6.8400000000000007</v>
      </c>
      <c r="C774">
        <v>6.8400000000000007</v>
      </c>
      <c r="D774">
        <f>_xlfn.PERCENTRANK.INC('Clean data'!Q806:Q5671,'Director Analysis'!C774)</f>
        <v>0.58699999999999997</v>
      </c>
    </row>
    <row r="775" spans="1:4" x14ac:dyDescent="0.3">
      <c r="A775" s="3" t="s">
        <v>7204</v>
      </c>
      <c r="B775" s="4">
        <v>6.839999999999999</v>
      </c>
      <c r="C775">
        <v>6.839999999999999</v>
      </c>
      <c r="D775">
        <f>_xlfn.PERCENTRANK.INC('Clean data'!Q807:Q5672,'Director Analysis'!C775)</f>
        <v>0.58699999999999997</v>
      </c>
    </row>
    <row r="776" spans="1:4" x14ac:dyDescent="0.3">
      <c r="A776" s="3" t="s">
        <v>4212</v>
      </c>
      <c r="B776" s="4">
        <v>6.833333333333333</v>
      </c>
      <c r="C776">
        <v>6.833333333333333</v>
      </c>
      <c r="D776">
        <f>_xlfn.PERCENTRANK.INC('Clean data'!Q808:Q5673,'Director Analysis'!C776)</f>
        <v>0.58699999999999997</v>
      </c>
    </row>
    <row r="777" spans="1:4" x14ac:dyDescent="0.3">
      <c r="A777" s="3" t="s">
        <v>13030</v>
      </c>
      <c r="B777" s="4">
        <v>6.833333333333333</v>
      </c>
      <c r="C777">
        <v>6.833333333333333</v>
      </c>
      <c r="D777">
        <f>_xlfn.PERCENTRANK.INC('Clean data'!Q809:Q5674,'Director Analysis'!C777)</f>
        <v>0.58699999999999997</v>
      </c>
    </row>
    <row r="778" spans="1:4" x14ac:dyDescent="0.3">
      <c r="A778" s="3" t="s">
        <v>18812</v>
      </c>
      <c r="B778" s="4">
        <v>6.833333333333333</v>
      </c>
      <c r="C778">
        <v>6.833333333333333</v>
      </c>
      <c r="D778">
        <f>_xlfn.PERCENTRANK.INC('Clean data'!Q810:Q5675,'Director Analysis'!C778)</f>
        <v>0.58699999999999997</v>
      </c>
    </row>
    <row r="779" spans="1:4" x14ac:dyDescent="0.3">
      <c r="A779" s="3" t="s">
        <v>3347</v>
      </c>
      <c r="B779" s="4">
        <v>6.833333333333333</v>
      </c>
      <c r="C779">
        <v>6.833333333333333</v>
      </c>
      <c r="D779">
        <f>_xlfn.PERCENTRANK.INC('Clean data'!Q811:Q5676,'Director Analysis'!C779)</f>
        <v>0.58699999999999997</v>
      </c>
    </row>
    <row r="780" spans="1:4" x14ac:dyDescent="0.3">
      <c r="A780" s="3" t="s">
        <v>1278</v>
      </c>
      <c r="B780" s="4">
        <v>6.8249999999999993</v>
      </c>
      <c r="C780">
        <v>6.8249999999999993</v>
      </c>
      <c r="D780">
        <f>_xlfn.PERCENTRANK.INC('Clean data'!Q812:Q5677,'Director Analysis'!C780)</f>
        <v>0.58699999999999997</v>
      </c>
    </row>
    <row r="781" spans="1:4" x14ac:dyDescent="0.3">
      <c r="A781" s="3" t="s">
        <v>1039</v>
      </c>
      <c r="B781" s="4">
        <v>6.82</v>
      </c>
      <c r="C781">
        <v>6.82</v>
      </c>
      <c r="D781">
        <f>_xlfn.PERCENTRANK.INC('Clean data'!Q813:Q5678,'Director Analysis'!C781)</f>
        <v>0.58599999999999997</v>
      </c>
    </row>
    <row r="782" spans="1:4" x14ac:dyDescent="0.3">
      <c r="A782" s="3" t="s">
        <v>16917</v>
      </c>
      <c r="B782" s="4">
        <v>6.8000000000000007</v>
      </c>
      <c r="C782">
        <v>6.8000000000000007</v>
      </c>
      <c r="D782">
        <f>_xlfn.PERCENTRANK.INC('Clean data'!Q814:Q5679,'Director Analysis'!C782)</f>
        <v>0.58599999999999997</v>
      </c>
    </row>
    <row r="783" spans="1:4" x14ac:dyDescent="0.3">
      <c r="A783" s="3" t="s">
        <v>4423</v>
      </c>
      <c r="B783" s="4">
        <v>6.8000000000000007</v>
      </c>
      <c r="C783">
        <v>6.8000000000000007</v>
      </c>
      <c r="D783">
        <f>_xlfn.PERCENTRANK.INC('Clean data'!Q815:Q5680,'Director Analysis'!C783)</f>
        <v>0.58599999999999997</v>
      </c>
    </row>
    <row r="784" spans="1:4" x14ac:dyDescent="0.3">
      <c r="A784" s="3" t="s">
        <v>23826</v>
      </c>
      <c r="B784" s="4">
        <v>6.8</v>
      </c>
      <c r="C784">
        <v>6.8</v>
      </c>
      <c r="D784">
        <f>_xlfn.PERCENTRANK.INC('Clean data'!Q816:Q5681,'Director Analysis'!C784)</f>
        <v>0.54900000000000004</v>
      </c>
    </row>
    <row r="785" spans="1:4" x14ac:dyDescent="0.3">
      <c r="A785" s="3" t="s">
        <v>2964</v>
      </c>
      <c r="B785" s="4">
        <v>6.8</v>
      </c>
      <c r="C785">
        <v>6.8</v>
      </c>
      <c r="D785">
        <f>_xlfn.PERCENTRANK.INC('Clean data'!Q817:Q5682,'Director Analysis'!C785)</f>
        <v>0.54900000000000004</v>
      </c>
    </row>
    <row r="786" spans="1:4" x14ac:dyDescent="0.3">
      <c r="A786" s="3" t="s">
        <v>12348</v>
      </c>
      <c r="B786" s="4">
        <v>6.8</v>
      </c>
      <c r="C786">
        <v>6.8</v>
      </c>
      <c r="D786">
        <f>_xlfn.PERCENTRANK.INC('Clean data'!Q818:Q5683,'Director Analysis'!C786)</f>
        <v>0.54900000000000004</v>
      </c>
    </row>
    <row r="787" spans="1:4" x14ac:dyDescent="0.3">
      <c r="A787" s="3" t="s">
        <v>1680</v>
      </c>
      <c r="B787" s="4">
        <v>6.8</v>
      </c>
      <c r="C787">
        <v>6.8</v>
      </c>
      <c r="D787">
        <f>_xlfn.PERCENTRANK.INC('Clean data'!Q819:Q5684,'Director Analysis'!C787)</f>
        <v>0.54900000000000004</v>
      </c>
    </row>
    <row r="788" spans="1:4" x14ac:dyDescent="0.3">
      <c r="A788" s="3" t="s">
        <v>18248</v>
      </c>
      <c r="B788" s="4">
        <v>6.8</v>
      </c>
      <c r="C788">
        <v>6.8</v>
      </c>
      <c r="D788">
        <f>_xlfn.PERCENTRANK.INC('Clean data'!Q820:Q5685,'Director Analysis'!C788)</f>
        <v>0.54900000000000004</v>
      </c>
    </row>
    <row r="789" spans="1:4" x14ac:dyDescent="0.3">
      <c r="A789" s="3" t="s">
        <v>12684</v>
      </c>
      <c r="B789" s="4">
        <v>6.8</v>
      </c>
      <c r="C789">
        <v>6.8</v>
      </c>
      <c r="D789">
        <f>_xlfn.PERCENTRANK.INC('Clean data'!Q821:Q5686,'Director Analysis'!C789)</f>
        <v>0.54900000000000004</v>
      </c>
    </row>
    <row r="790" spans="1:4" x14ac:dyDescent="0.3">
      <c r="A790" s="3" t="s">
        <v>11681</v>
      </c>
      <c r="B790" s="4">
        <v>6.8</v>
      </c>
      <c r="C790">
        <v>6.8</v>
      </c>
      <c r="D790">
        <f>_xlfn.PERCENTRANK.INC('Clean data'!Q822:Q5687,'Director Analysis'!C790)</f>
        <v>0.54900000000000004</v>
      </c>
    </row>
    <row r="791" spans="1:4" x14ac:dyDescent="0.3">
      <c r="A791" s="3" t="s">
        <v>18917</v>
      </c>
      <c r="B791" s="4">
        <v>6.8</v>
      </c>
      <c r="C791">
        <v>6.8</v>
      </c>
      <c r="D791">
        <f>_xlfn.PERCENTRANK.INC('Clean data'!Q823:Q5688,'Director Analysis'!C791)</f>
        <v>0.54800000000000004</v>
      </c>
    </row>
    <row r="792" spans="1:4" x14ac:dyDescent="0.3">
      <c r="A792" s="3" t="s">
        <v>14518</v>
      </c>
      <c r="B792" s="4">
        <v>6.8</v>
      </c>
      <c r="C792">
        <v>6.8</v>
      </c>
      <c r="D792">
        <f>_xlfn.PERCENTRANK.INC('Clean data'!Q824:Q5689,'Director Analysis'!C792)</f>
        <v>0.54800000000000004</v>
      </c>
    </row>
    <row r="793" spans="1:4" x14ac:dyDescent="0.3">
      <c r="A793" s="3" t="s">
        <v>2037</v>
      </c>
      <c r="B793" s="4">
        <v>6.8</v>
      </c>
      <c r="C793">
        <v>6.8</v>
      </c>
      <c r="D793">
        <f>_xlfn.PERCENTRANK.INC('Clean data'!Q825:Q5690,'Director Analysis'!C793)</f>
        <v>0.54800000000000004</v>
      </c>
    </row>
    <row r="794" spans="1:4" x14ac:dyDescent="0.3">
      <c r="A794" s="3" t="s">
        <v>21423</v>
      </c>
      <c r="B794" s="4">
        <v>6.8</v>
      </c>
      <c r="C794">
        <v>6.8</v>
      </c>
      <c r="D794">
        <f>_xlfn.PERCENTRANK.INC('Clean data'!Q826:Q5691,'Director Analysis'!C794)</f>
        <v>0.54800000000000004</v>
      </c>
    </row>
    <row r="795" spans="1:4" x14ac:dyDescent="0.3">
      <c r="A795" s="3" t="s">
        <v>22215</v>
      </c>
      <c r="B795" s="4">
        <v>6.8</v>
      </c>
      <c r="C795">
        <v>6.8</v>
      </c>
      <c r="D795">
        <f>_xlfn.PERCENTRANK.INC('Clean data'!Q827:Q5692,'Director Analysis'!C795)</f>
        <v>0.54800000000000004</v>
      </c>
    </row>
    <row r="796" spans="1:4" x14ac:dyDescent="0.3">
      <c r="A796" s="3" t="s">
        <v>14895</v>
      </c>
      <c r="B796" s="4">
        <v>6.8</v>
      </c>
      <c r="C796">
        <v>6.8</v>
      </c>
      <c r="D796">
        <f>_xlfn.PERCENTRANK.INC('Clean data'!Q828:Q5693,'Director Analysis'!C796)</f>
        <v>0.54800000000000004</v>
      </c>
    </row>
    <row r="797" spans="1:4" x14ac:dyDescent="0.3">
      <c r="A797" s="3" t="s">
        <v>4267</v>
      </c>
      <c r="B797" s="4">
        <v>6.8</v>
      </c>
      <c r="C797">
        <v>6.8</v>
      </c>
      <c r="D797">
        <f>_xlfn.PERCENTRANK.INC('Clean data'!Q829:Q5694,'Director Analysis'!C797)</f>
        <v>0.54800000000000004</v>
      </c>
    </row>
    <row r="798" spans="1:4" x14ac:dyDescent="0.3">
      <c r="A798" s="3" t="s">
        <v>18832</v>
      </c>
      <c r="B798" s="4">
        <v>6.8</v>
      </c>
      <c r="C798">
        <v>6.8</v>
      </c>
      <c r="D798">
        <f>_xlfn.PERCENTRANK.INC('Clean data'!Q830:Q5695,'Director Analysis'!C798)</f>
        <v>0.54800000000000004</v>
      </c>
    </row>
    <row r="799" spans="1:4" x14ac:dyDescent="0.3">
      <c r="A799" s="3" t="s">
        <v>18965</v>
      </c>
      <c r="B799" s="4">
        <v>6.8</v>
      </c>
      <c r="C799">
        <v>6.8</v>
      </c>
      <c r="D799">
        <f>_xlfn.PERCENTRANK.INC('Clean data'!Q831:Q5696,'Director Analysis'!C799)</f>
        <v>0.54800000000000004</v>
      </c>
    </row>
    <row r="800" spans="1:4" x14ac:dyDescent="0.3">
      <c r="A800" s="3" t="s">
        <v>396</v>
      </c>
      <c r="B800" s="4">
        <v>6.8</v>
      </c>
      <c r="C800">
        <v>6.8</v>
      </c>
      <c r="D800">
        <f>_xlfn.PERCENTRANK.INC('Clean data'!Q832:Q5697,'Director Analysis'!C800)</f>
        <v>0.54800000000000004</v>
      </c>
    </row>
    <row r="801" spans="1:4" x14ac:dyDescent="0.3">
      <c r="A801" s="3" t="s">
        <v>23222</v>
      </c>
      <c r="B801" s="4">
        <v>6.8</v>
      </c>
      <c r="C801">
        <v>6.8</v>
      </c>
      <c r="D801">
        <f>_xlfn.PERCENTRANK.INC('Clean data'!Q833:Q5698,'Director Analysis'!C801)</f>
        <v>0.54800000000000004</v>
      </c>
    </row>
    <row r="802" spans="1:4" x14ac:dyDescent="0.3">
      <c r="A802" s="3" t="s">
        <v>16046</v>
      </c>
      <c r="B802" s="4">
        <v>6.8</v>
      </c>
      <c r="C802">
        <v>6.8</v>
      </c>
      <c r="D802">
        <f>_xlfn.PERCENTRANK.INC('Clean data'!Q834:Q5699,'Director Analysis'!C802)</f>
        <v>0.54800000000000004</v>
      </c>
    </row>
    <row r="803" spans="1:4" x14ac:dyDescent="0.3">
      <c r="A803" s="3" t="s">
        <v>20884</v>
      </c>
      <c r="B803" s="4">
        <v>6.8</v>
      </c>
      <c r="C803">
        <v>6.8</v>
      </c>
      <c r="D803">
        <f>_xlfn.PERCENTRANK.INC('Clean data'!Q835:Q5700,'Director Analysis'!C803)</f>
        <v>0.54800000000000004</v>
      </c>
    </row>
    <row r="804" spans="1:4" x14ac:dyDescent="0.3">
      <c r="A804" s="3" t="s">
        <v>14884</v>
      </c>
      <c r="B804" s="4">
        <v>6.8</v>
      </c>
      <c r="C804">
        <v>6.8</v>
      </c>
      <c r="D804">
        <f>_xlfn.PERCENTRANK.INC('Clean data'!Q836:Q5701,'Director Analysis'!C804)</f>
        <v>0.54800000000000004</v>
      </c>
    </row>
    <row r="805" spans="1:4" x14ac:dyDescent="0.3">
      <c r="A805" s="3" t="s">
        <v>16510</v>
      </c>
      <c r="B805" s="4">
        <v>6.8</v>
      </c>
      <c r="C805">
        <v>6.8</v>
      </c>
      <c r="D805">
        <f>_xlfn.PERCENTRANK.INC('Clean data'!Q837:Q5702,'Director Analysis'!C805)</f>
        <v>0.54800000000000004</v>
      </c>
    </row>
    <row r="806" spans="1:4" x14ac:dyDescent="0.3">
      <c r="A806" s="3" t="s">
        <v>22791</v>
      </c>
      <c r="B806" s="4">
        <v>6.8</v>
      </c>
      <c r="C806">
        <v>6.8</v>
      </c>
      <c r="D806">
        <f>_xlfn.PERCENTRANK.INC('Clean data'!Q838:Q5703,'Director Analysis'!C806)</f>
        <v>0.54800000000000004</v>
      </c>
    </row>
    <row r="807" spans="1:4" x14ac:dyDescent="0.3">
      <c r="A807" s="3" t="s">
        <v>8102</v>
      </c>
      <c r="B807" s="4">
        <v>6.8</v>
      </c>
      <c r="C807">
        <v>6.8</v>
      </c>
      <c r="D807">
        <f>_xlfn.PERCENTRANK.INC('Clean data'!Q839:Q5704,'Director Analysis'!C807)</f>
        <v>0.54800000000000004</v>
      </c>
    </row>
    <row r="808" spans="1:4" x14ac:dyDescent="0.3">
      <c r="A808" s="3" t="s">
        <v>9177</v>
      </c>
      <c r="B808" s="4">
        <v>6.8</v>
      </c>
      <c r="C808">
        <v>6.8</v>
      </c>
      <c r="D808">
        <f>_xlfn.PERCENTRANK.INC('Clean data'!Q840:Q5705,'Director Analysis'!C808)</f>
        <v>0.54800000000000004</v>
      </c>
    </row>
    <row r="809" spans="1:4" x14ac:dyDescent="0.3">
      <c r="A809" s="3" t="s">
        <v>21813</v>
      </c>
      <c r="B809" s="4">
        <v>6.8</v>
      </c>
      <c r="C809">
        <v>6.8</v>
      </c>
      <c r="D809">
        <f>_xlfn.PERCENTRANK.INC('Clean data'!Q841:Q5706,'Director Analysis'!C809)</f>
        <v>0.54800000000000004</v>
      </c>
    </row>
    <row r="810" spans="1:4" x14ac:dyDescent="0.3">
      <c r="A810" s="3" t="s">
        <v>12255</v>
      </c>
      <c r="B810" s="4">
        <v>6.8</v>
      </c>
      <c r="C810">
        <v>6.8</v>
      </c>
      <c r="D810">
        <f>_xlfn.PERCENTRANK.INC('Clean data'!Q842:Q5707,'Director Analysis'!C810)</f>
        <v>0.54800000000000004</v>
      </c>
    </row>
    <row r="811" spans="1:4" x14ac:dyDescent="0.3">
      <c r="A811" s="3" t="s">
        <v>12814</v>
      </c>
      <c r="B811" s="4">
        <v>6.8</v>
      </c>
      <c r="C811">
        <v>6.8</v>
      </c>
      <c r="D811">
        <f>_xlfn.PERCENTRANK.INC('Clean data'!Q843:Q5708,'Director Analysis'!C811)</f>
        <v>0.54800000000000004</v>
      </c>
    </row>
    <row r="812" spans="1:4" x14ac:dyDescent="0.3">
      <c r="A812" s="3" t="s">
        <v>8671</v>
      </c>
      <c r="B812" s="4">
        <v>6.8</v>
      </c>
      <c r="C812">
        <v>6.8</v>
      </c>
      <c r="D812">
        <f>_xlfn.PERCENTRANK.INC('Clean data'!Q844:Q5709,'Director Analysis'!C812)</f>
        <v>0.54800000000000004</v>
      </c>
    </row>
    <row r="813" spans="1:4" x14ac:dyDescent="0.3">
      <c r="A813" s="3" t="s">
        <v>23761</v>
      </c>
      <c r="B813" s="4">
        <v>6.8</v>
      </c>
      <c r="C813">
        <v>6.8</v>
      </c>
      <c r="D813">
        <f>_xlfn.PERCENTRANK.INC('Clean data'!Q845:Q5710,'Director Analysis'!C813)</f>
        <v>0.54800000000000004</v>
      </c>
    </row>
    <row r="814" spans="1:4" x14ac:dyDescent="0.3">
      <c r="A814" s="3" t="s">
        <v>22557</v>
      </c>
      <c r="B814" s="4">
        <v>6.8</v>
      </c>
      <c r="C814">
        <v>6.8</v>
      </c>
      <c r="D814">
        <f>_xlfn.PERCENTRANK.INC('Clean data'!Q846:Q5711,'Director Analysis'!C814)</f>
        <v>0.54800000000000004</v>
      </c>
    </row>
    <row r="815" spans="1:4" x14ac:dyDescent="0.3">
      <c r="A815" s="3" t="s">
        <v>16860</v>
      </c>
      <c r="B815" s="4">
        <v>6.8</v>
      </c>
      <c r="C815">
        <v>6.8</v>
      </c>
      <c r="D815">
        <f>_xlfn.PERCENTRANK.INC('Clean data'!Q847:Q5712,'Director Analysis'!C815)</f>
        <v>0.54800000000000004</v>
      </c>
    </row>
    <row r="816" spans="1:4" x14ac:dyDescent="0.3">
      <c r="A816" s="3" t="s">
        <v>21791</v>
      </c>
      <c r="B816" s="4">
        <v>6.8</v>
      </c>
      <c r="C816">
        <v>6.8</v>
      </c>
      <c r="D816">
        <f>_xlfn.PERCENTRANK.INC('Clean data'!Q848:Q5713,'Director Analysis'!C816)</f>
        <v>0.54700000000000004</v>
      </c>
    </row>
    <row r="817" spans="1:4" x14ac:dyDescent="0.3">
      <c r="A817" s="3" t="s">
        <v>23456</v>
      </c>
      <c r="B817" s="4">
        <v>6.8</v>
      </c>
      <c r="C817">
        <v>6.8</v>
      </c>
      <c r="D817">
        <f>_xlfn.PERCENTRANK.INC('Clean data'!Q849:Q5714,'Director Analysis'!C817)</f>
        <v>0.54700000000000004</v>
      </c>
    </row>
    <row r="818" spans="1:4" x14ac:dyDescent="0.3">
      <c r="A818" s="3" t="s">
        <v>18141</v>
      </c>
      <c r="B818" s="4">
        <v>6.8</v>
      </c>
      <c r="C818">
        <v>6.8</v>
      </c>
      <c r="D818">
        <f>_xlfn.PERCENTRANK.INC('Clean data'!Q850:Q5715,'Director Analysis'!C818)</f>
        <v>0.54700000000000004</v>
      </c>
    </row>
    <row r="819" spans="1:4" x14ac:dyDescent="0.3">
      <c r="A819" s="3" t="s">
        <v>9735</v>
      </c>
      <c r="B819" s="4">
        <v>6.8</v>
      </c>
      <c r="C819">
        <v>6.8</v>
      </c>
      <c r="D819">
        <f>_xlfn.PERCENTRANK.INC('Clean data'!Q851:Q5716,'Director Analysis'!C819)</f>
        <v>0.54700000000000004</v>
      </c>
    </row>
    <row r="820" spans="1:4" x14ac:dyDescent="0.3">
      <c r="A820" s="3" t="s">
        <v>13893</v>
      </c>
      <c r="B820" s="4">
        <v>6.8</v>
      </c>
      <c r="C820">
        <v>6.8</v>
      </c>
      <c r="D820">
        <f>_xlfn.PERCENTRANK.INC('Clean data'!Q852:Q5717,'Director Analysis'!C820)</f>
        <v>0.54700000000000004</v>
      </c>
    </row>
    <row r="821" spans="1:4" x14ac:dyDescent="0.3">
      <c r="A821" s="3" t="s">
        <v>8197</v>
      </c>
      <c r="B821" s="4">
        <v>6.8</v>
      </c>
      <c r="C821">
        <v>6.8</v>
      </c>
      <c r="D821">
        <f>_xlfn.PERCENTRANK.INC('Clean data'!Q853:Q5718,'Director Analysis'!C821)</f>
        <v>0.54700000000000004</v>
      </c>
    </row>
    <row r="822" spans="1:4" x14ac:dyDescent="0.3">
      <c r="A822" s="3" t="s">
        <v>21044</v>
      </c>
      <c r="B822" s="4">
        <v>6.8</v>
      </c>
      <c r="C822">
        <v>6.8</v>
      </c>
      <c r="D822">
        <f>_xlfn.PERCENTRANK.INC('Clean data'!Q854:Q5719,'Director Analysis'!C822)</f>
        <v>0.54700000000000004</v>
      </c>
    </row>
    <row r="823" spans="1:4" x14ac:dyDescent="0.3">
      <c r="A823" s="3" t="s">
        <v>9646</v>
      </c>
      <c r="B823" s="4">
        <v>6.8</v>
      </c>
      <c r="C823">
        <v>6.8</v>
      </c>
      <c r="D823">
        <f>_xlfn.PERCENTRANK.INC('Clean data'!Q855:Q5720,'Director Analysis'!C823)</f>
        <v>0.54700000000000004</v>
      </c>
    </row>
    <row r="824" spans="1:4" x14ac:dyDescent="0.3">
      <c r="A824" s="3" t="s">
        <v>14598</v>
      </c>
      <c r="B824" s="4">
        <v>6.8</v>
      </c>
      <c r="C824">
        <v>6.8</v>
      </c>
      <c r="D824">
        <f>_xlfn.PERCENTRANK.INC('Clean data'!Q856:Q5721,'Director Analysis'!C824)</f>
        <v>0.54700000000000004</v>
      </c>
    </row>
    <row r="825" spans="1:4" x14ac:dyDescent="0.3">
      <c r="A825" s="3" t="s">
        <v>21650</v>
      </c>
      <c r="B825" s="4">
        <v>6.8</v>
      </c>
      <c r="C825">
        <v>6.8</v>
      </c>
      <c r="D825">
        <f>_xlfn.PERCENTRANK.INC('Clean data'!Q857:Q5722,'Director Analysis'!C825)</f>
        <v>0.54700000000000004</v>
      </c>
    </row>
    <row r="826" spans="1:4" x14ac:dyDescent="0.3">
      <c r="A826" s="3" t="s">
        <v>5825</v>
      </c>
      <c r="B826" s="4">
        <v>6.8</v>
      </c>
      <c r="C826">
        <v>6.8</v>
      </c>
      <c r="D826">
        <f>_xlfn.PERCENTRANK.INC('Clean data'!Q858:Q5723,'Director Analysis'!C826)</f>
        <v>0.54700000000000004</v>
      </c>
    </row>
    <row r="827" spans="1:4" x14ac:dyDescent="0.3">
      <c r="A827" s="3" t="s">
        <v>17570</v>
      </c>
      <c r="B827" s="4">
        <v>6.8</v>
      </c>
      <c r="C827">
        <v>6.8</v>
      </c>
      <c r="D827">
        <f>_xlfn.PERCENTRANK.INC('Clean data'!Q859:Q5724,'Director Analysis'!C827)</f>
        <v>0.54700000000000004</v>
      </c>
    </row>
    <row r="828" spans="1:4" x14ac:dyDescent="0.3">
      <c r="A828" s="3" t="s">
        <v>23730</v>
      </c>
      <c r="B828" s="4">
        <v>6.8</v>
      </c>
      <c r="C828">
        <v>6.8</v>
      </c>
      <c r="D828">
        <f>_xlfn.PERCENTRANK.INC('Clean data'!Q860:Q5725,'Director Analysis'!C828)</f>
        <v>0.54700000000000004</v>
      </c>
    </row>
    <row r="829" spans="1:4" x14ac:dyDescent="0.3">
      <c r="A829" s="3" t="s">
        <v>4188</v>
      </c>
      <c r="B829" s="4">
        <v>6.8</v>
      </c>
      <c r="C829">
        <v>6.8</v>
      </c>
      <c r="D829">
        <f>_xlfn.PERCENTRANK.INC('Clean data'!Q861:Q5726,'Director Analysis'!C829)</f>
        <v>0.54700000000000004</v>
      </c>
    </row>
    <row r="830" spans="1:4" x14ac:dyDescent="0.3">
      <c r="A830" s="3" t="s">
        <v>22747</v>
      </c>
      <c r="B830" s="4">
        <v>6.8</v>
      </c>
      <c r="C830">
        <v>6.8</v>
      </c>
      <c r="D830">
        <f>_xlfn.PERCENTRANK.INC('Clean data'!Q862:Q5727,'Director Analysis'!C830)</f>
        <v>0.54700000000000004</v>
      </c>
    </row>
    <row r="831" spans="1:4" x14ac:dyDescent="0.3">
      <c r="A831" s="3" t="s">
        <v>21058</v>
      </c>
      <c r="B831" s="4">
        <v>6.8</v>
      </c>
      <c r="C831">
        <v>6.8</v>
      </c>
      <c r="D831">
        <f>_xlfn.PERCENTRANK.INC('Clean data'!Q863:Q5728,'Director Analysis'!C831)</f>
        <v>0.54700000000000004</v>
      </c>
    </row>
    <row r="832" spans="1:4" x14ac:dyDescent="0.3">
      <c r="A832" s="3" t="s">
        <v>21640</v>
      </c>
      <c r="B832" s="4">
        <v>6.8</v>
      </c>
      <c r="C832">
        <v>6.8</v>
      </c>
      <c r="D832">
        <f>_xlfn.PERCENTRANK.INC('Clean data'!Q864:Q5729,'Director Analysis'!C832)</f>
        <v>0.54700000000000004</v>
      </c>
    </row>
    <row r="833" spans="1:4" x14ac:dyDescent="0.3">
      <c r="A833" s="3" t="s">
        <v>15148</v>
      </c>
      <c r="B833" s="4">
        <v>6.8</v>
      </c>
      <c r="C833">
        <v>6.8</v>
      </c>
      <c r="D833">
        <f>_xlfn.PERCENTRANK.INC('Clean data'!Q865:Q5730,'Director Analysis'!C833)</f>
        <v>0.54700000000000004</v>
      </c>
    </row>
    <row r="834" spans="1:4" x14ac:dyDescent="0.3">
      <c r="A834" s="3" t="s">
        <v>6485</v>
      </c>
      <c r="B834" s="4">
        <v>6.8</v>
      </c>
      <c r="C834">
        <v>6.8</v>
      </c>
      <c r="D834">
        <f>_xlfn.PERCENTRANK.INC('Clean data'!Q866:Q5731,'Director Analysis'!C834)</f>
        <v>0.54700000000000004</v>
      </c>
    </row>
    <row r="835" spans="1:4" x14ac:dyDescent="0.3">
      <c r="A835" s="3" t="s">
        <v>1947</v>
      </c>
      <c r="B835" s="4">
        <v>6.8</v>
      </c>
      <c r="C835">
        <v>6.8</v>
      </c>
      <c r="D835">
        <f>_xlfn.PERCENTRANK.INC('Clean data'!Q867:Q5732,'Director Analysis'!C835)</f>
        <v>0.54700000000000004</v>
      </c>
    </row>
    <row r="836" spans="1:4" x14ac:dyDescent="0.3">
      <c r="A836" s="3" t="s">
        <v>15323</v>
      </c>
      <c r="B836" s="4">
        <v>6.8</v>
      </c>
      <c r="C836">
        <v>6.8</v>
      </c>
      <c r="D836">
        <f>_xlfn.PERCENTRANK.INC('Clean data'!Q868:Q5733,'Director Analysis'!C836)</f>
        <v>0.54600000000000004</v>
      </c>
    </row>
    <row r="837" spans="1:4" x14ac:dyDescent="0.3">
      <c r="A837" s="3" t="s">
        <v>14669</v>
      </c>
      <c r="B837" s="4">
        <v>6.8</v>
      </c>
      <c r="C837">
        <v>6.8</v>
      </c>
      <c r="D837">
        <f>_xlfn.PERCENTRANK.INC('Clean data'!Q869:Q5734,'Director Analysis'!C837)</f>
        <v>0.54700000000000004</v>
      </c>
    </row>
    <row r="838" spans="1:4" x14ac:dyDescent="0.3">
      <c r="A838" s="3" t="s">
        <v>16220</v>
      </c>
      <c r="B838" s="4">
        <v>6.8</v>
      </c>
      <c r="C838">
        <v>6.8</v>
      </c>
      <c r="D838">
        <f>_xlfn.PERCENTRANK.INC('Clean data'!Q870:Q5735,'Director Analysis'!C838)</f>
        <v>0.54600000000000004</v>
      </c>
    </row>
    <row r="839" spans="1:4" x14ac:dyDescent="0.3">
      <c r="A839" s="3" t="s">
        <v>21882</v>
      </c>
      <c r="B839" s="4">
        <v>6.8</v>
      </c>
      <c r="C839">
        <v>6.8</v>
      </c>
      <c r="D839">
        <f>_xlfn.PERCENTRANK.INC('Clean data'!Q871:Q5736,'Director Analysis'!C839)</f>
        <v>0.54600000000000004</v>
      </c>
    </row>
    <row r="840" spans="1:4" x14ac:dyDescent="0.3">
      <c r="A840" s="3" t="s">
        <v>20672</v>
      </c>
      <c r="B840" s="4">
        <v>6.8</v>
      </c>
      <c r="C840">
        <v>6.8</v>
      </c>
      <c r="D840">
        <f>_xlfn.PERCENTRANK.INC('Clean data'!Q872:Q5737,'Director Analysis'!C840)</f>
        <v>0.54600000000000004</v>
      </c>
    </row>
    <row r="841" spans="1:4" x14ac:dyDescent="0.3">
      <c r="A841" s="3" t="s">
        <v>845</v>
      </c>
      <c r="B841" s="4">
        <v>6.7999999999999989</v>
      </c>
      <c r="C841">
        <v>6.7999999999999989</v>
      </c>
      <c r="D841">
        <f>_xlfn.PERCENTRANK.INC('Clean data'!Q873:Q5738,'Director Analysis'!C841)</f>
        <v>0.54600000000000004</v>
      </c>
    </row>
    <row r="842" spans="1:4" x14ac:dyDescent="0.3">
      <c r="A842" s="3" t="s">
        <v>1739</v>
      </c>
      <c r="B842" s="4">
        <v>6.791666666666667</v>
      </c>
      <c r="C842">
        <v>6.791666666666667</v>
      </c>
      <c r="D842">
        <f>_xlfn.PERCENTRANK.INC('Clean data'!Q874:Q5739,'Director Analysis'!C842)</f>
        <v>0.54600000000000004</v>
      </c>
    </row>
    <row r="843" spans="1:4" x14ac:dyDescent="0.3">
      <c r="A843" s="3" t="s">
        <v>4537</v>
      </c>
      <c r="B843" s="4">
        <v>6.7799999999999994</v>
      </c>
      <c r="C843">
        <v>6.7799999999999994</v>
      </c>
      <c r="D843">
        <f>_xlfn.PERCENTRANK.INC('Clean data'!Q875:Q5740,'Director Analysis'!C843)</f>
        <v>0.54600000000000004</v>
      </c>
    </row>
    <row r="844" spans="1:4" x14ac:dyDescent="0.3">
      <c r="A844" s="3" t="s">
        <v>18269</v>
      </c>
      <c r="B844" s="4">
        <v>6.7750000000000004</v>
      </c>
      <c r="C844">
        <v>6.7750000000000004</v>
      </c>
      <c r="D844">
        <f>_xlfn.PERCENTRANK.INC('Clean data'!Q876:Q5741,'Director Analysis'!C844)</f>
        <v>0.54600000000000004</v>
      </c>
    </row>
    <row r="845" spans="1:4" x14ac:dyDescent="0.3">
      <c r="A845" s="3" t="s">
        <v>4166</v>
      </c>
      <c r="B845" s="4">
        <v>6.7749999999999995</v>
      </c>
      <c r="C845">
        <v>6.7749999999999995</v>
      </c>
      <c r="D845">
        <f>_xlfn.PERCENTRANK.INC('Clean data'!Q877:Q5742,'Director Analysis'!C845)</f>
        <v>0.54600000000000004</v>
      </c>
    </row>
    <row r="846" spans="1:4" x14ac:dyDescent="0.3">
      <c r="A846" s="3" t="s">
        <v>1489</v>
      </c>
      <c r="B846" s="4">
        <v>6.7714285714285705</v>
      </c>
      <c r="C846">
        <v>6.7714285714285705</v>
      </c>
      <c r="D846">
        <f>_xlfn.PERCENTRANK.INC('Clean data'!Q878:Q5743,'Director Analysis'!C846)</f>
        <v>0.54600000000000004</v>
      </c>
    </row>
    <row r="847" spans="1:4" x14ac:dyDescent="0.3">
      <c r="A847" s="3" t="s">
        <v>1198</v>
      </c>
      <c r="B847" s="4">
        <v>6.7666666666666675</v>
      </c>
      <c r="C847">
        <v>6.7666666666666675</v>
      </c>
      <c r="D847">
        <f>_xlfn.PERCENTRANK.INC('Clean data'!Q879:Q5744,'Director Analysis'!C847)</f>
        <v>0.54600000000000004</v>
      </c>
    </row>
    <row r="848" spans="1:4" x14ac:dyDescent="0.3">
      <c r="A848" s="3" t="s">
        <v>5059</v>
      </c>
      <c r="B848" s="4">
        <v>6.7666666666666666</v>
      </c>
      <c r="C848">
        <v>6.7666666666666666</v>
      </c>
      <c r="D848">
        <f>_xlfn.PERCENTRANK.INC('Clean data'!Q880:Q5745,'Director Analysis'!C848)</f>
        <v>0.54600000000000004</v>
      </c>
    </row>
    <row r="849" spans="1:4" x14ac:dyDescent="0.3">
      <c r="A849" s="3" t="s">
        <v>8052</v>
      </c>
      <c r="B849" s="4">
        <v>6.7666666666666666</v>
      </c>
      <c r="C849">
        <v>6.7666666666666666</v>
      </c>
      <c r="D849">
        <f>_xlfn.PERCENTRANK.INC('Clean data'!Q881:Q5746,'Director Analysis'!C849)</f>
        <v>0.54600000000000004</v>
      </c>
    </row>
    <row r="850" spans="1:4" x14ac:dyDescent="0.3">
      <c r="A850" s="3" t="s">
        <v>20333</v>
      </c>
      <c r="B850" s="4">
        <v>6.7666666666666657</v>
      </c>
      <c r="C850">
        <v>6.7666666666666657</v>
      </c>
      <c r="D850">
        <f>_xlfn.PERCENTRANK.INC('Clean data'!Q882:Q5747,'Director Analysis'!C850)</f>
        <v>0.54600000000000004</v>
      </c>
    </row>
    <row r="851" spans="1:4" x14ac:dyDescent="0.3">
      <c r="A851" s="3" t="s">
        <v>3836</v>
      </c>
      <c r="B851" s="4">
        <v>6.7666666666666657</v>
      </c>
      <c r="C851">
        <v>6.7666666666666657</v>
      </c>
      <c r="D851">
        <f>_xlfn.PERCENTRANK.INC('Clean data'!Q883:Q5748,'Director Analysis'!C851)</f>
        <v>0.54600000000000004</v>
      </c>
    </row>
    <row r="852" spans="1:4" x14ac:dyDescent="0.3">
      <c r="A852" s="3" t="s">
        <v>5050</v>
      </c>
      <c r="B852" s="4">
        <v>6.7625000000000002</v>
      </c>
      <c r="C852">
        <v>6.7625000000000002</v>
      </c>
      <c r="D852">
        <f>_xlfn.PERCENTRANK.INC('Clean data'!Q884:Q5749,'Director Analysis'!C852)</f>
        <v>0.54600000000000004</v>
      </c>
    </row>
    <row r="853" spans="1:4" x14ac:dyDescent="0.3">
      <c r="A853" s="3" t="s">
        <v>2367</v>
      </c>
      <c r="B853" s="4">
        <v>6.7600000000000007</v>
      </c>
      <c r="C853">
        <v>6.7600000000000007</v>
      </c>
      <c r="D853">
        <f>_xlfn.PERCENTRANK.INC('Clean data'!Q885:Q5750,'Director Analysis'!C853)</f>
        <v>0.54600000000000004</v>
      </c>
    </row>
    <row r="854" spans="1:4" x14ac:dyDescent="0.3">
      <c r="A854" s="3" t="s">
        <v>801</v>
      </c>
      <c r="B854" s="4">
        <v>6.7600000000000007</v>
      </c>
      <c r="C854">
        <v>6.7600000000000007</v>
      </c>
      <c r="D854">
        <f>_xlfn.PERCENTRANK.INC('Clean data'!Q886:Q5751,'Director Analysis'!C854)</f>
        <v>0.54600000000000004</v>
      </c>
    </row>
    <row r="855" spans="1:4" x14ac:dyDescent="0.3">
      <c r="A855" s="3" t="s">
        <v>3401</v>
      </c>
      <c r="B855" s="4">
        <v>6.7600000000000007</v>
      </c>
      <c r="C855">
        <v>6.7600000000000007</v>
      </c>
      <c r="D855">
        <f>_xlfn.PERCENTRANK.INC('Clean data'!Q887:Q5752,'Director Analysis'!C855)</f>
        <v>0.54600000000000004</v>
      </c>
    </row>
    <row r="856" spans="1:4" x14ac:dyDescent="0.3">
      <c r="A856" s="3" t="s">
        <v>1058</v>
      </c>
      <c r="B856" s="4">
        <v>6.7545454545454557</v>
      </c>
      <c r="C856">
        <v>6.7545454545454557</v>
      </c>
      <c r="D856">
        <f>_xlfn.PERCENTRANK.INC('Clean data'!Q888:Q5753,'Director Analysis'!C856)</f>
        <v>0.54600000000000004</v>
      </c>
    </row>
    <row r="857" spans="1:4" x14ac:dyDescent="0.3">
      <c r="A857" s="3" t="s">
        <v>5624</v>
      </c>
      <c r="B857" s="4">
        <v>6.7500000000000009</v>
      </c>
      <c r="C857">
        <v>6.7500000000000009</v>
      </c>
      <c r="D857">
        <f>_xlfn.PERCENTRANK.INC('Clean data'!Q889:Q5754,'Director Analysis'!C857)</f>
        <v>0.54500000000000004</v>
      </c>
    </row>
    <row r="858" spans="1:4" x14ac:dyDescent="0.3">
      <c r="A858" s="3" t="s">
        <v>1175</v>
      </c>
      <c r="B858" s="4">
        <v>6.75</v>
      </c>
      <c r="C858">
        <v>6.75</v>
      </c>
      <c r="D858">
        <f>_xlfn.PERCENTRANK.INC('Clean data'!Q890:Q5755,'Director Analysis'!C858)</f>
        <v>0.54600000000000004</v>
      </c>
    </row>
    <row r="859" spans="1:4" x14ac:dyDescent="0.3">
      <c r="A859" s="3" t="s">
        <v>19399</v>
      </c>
      <c r="B859" s="4">
        <v>6.75</v>
      </c>
      <c r="C859">
        <v>6.75</v>
      </c>
      <c r="D859">
        <f>_xlfn.PERCENTRANK.INC('Clean data'!Q891:Q5756,'Director Analysis'!C859)</f>
        <v>0.54600000000000004</v>
      </c>
    </row>
    <row r="860" spans="1:4" x14ac:dyDescent="0.3">
      <c r="A860" s="3" t="s">
        <v>14184</v>
      </c>
      <c r="B860" s="4">
        <v>6.75</v>
      </c>
      <c r="C860">
        <v>6.75</v>
      </c>
      <c r="D860">
        <f>_xlfn.PERCENTRANK.INC('Clean data'!Q892:Q5757,'Director Analysis'!C860)</f>
        <v>0.54600000000000004</v>
      </c>
    </row>
    <row r="861" spans="1:4" x14ac:dyDescent="0.3">
      <c r="A861" s="3" t="s">
        <v>8972</v>
      </c>
      <c r="B861" s="4">
        <v>6.75</v>
      </c>
      <c r="C861">
        <v>6.75</v>
      </c>
      <c r="D861">
        <f>_xlfn.PERCENTRANK.INC('Clean data'!Q893:Q5758,'Director Analysis'!C861)</f>
        <v>0.54600000000000004</v>
      </c>
    </row>
    <row r="862" spans="1:4" x14ac:dyDescent="0.3">
      <c r="A862" s="3" t="s">
        <v>5408</v>
      </c>
      <c r="B862" s="4">
        <v>6.75</v>
      </c>
      <c r="C862">
        <v>6.75</v>
      </c>
      <c r="D862">
        <f>_xlfn.PERCENTRANK.INC('Clean data'!Q894:Q5759,'Director Analysis'!C862)</f>
        <v>0.54600000000000004</v>
      </c>
    </row>
    <row r="863" spans="1:4" x14ac:dyDescent="0.3">
      <c r="A863" s="3" t="s">
        <v>14431</v>
      </c>
      <c r="B863" s="4">
        <v>6.75</v>
      </c>
      <c r="C863">
        <v>6.75</v>
      </c>
      <c r="D863">
        <f>_xlfn.PERCENTRANK.INC('Clean data'!Q895:Q5760,'Director Analysis'!C863)</f>
        <v>0.54600000000000004</v>
      </c>
    </row>
    <row r="864" spans="1:4" x14ac:dyDescent="0.3">
      <c r="A864" s="3" t="s">
        <v>5428</v>
      </c>
      <c r="B864" s="4">
        <v>6.75</v>
      </c>
      <c r="C864">
        <v>6.75</v>
      </c>
      <c r="D864">
        <f>_xlfn.PERCENTRANK.INC('Clean data'!Q896:Q5761,'Director Analysis'!C864)</f>
        <v>0.54600000000000004</v>
      </c>
    </row>
    <row r="865" spans="1:4" x14ac:dyDescent="0.3">
      <c r="A865" s="3" t="s">
        <v>7707</v>
      </c>
      <c r="B865" s="4">
        <v>6.75</v>
      </c>
      <c r="C865">
        <v>6.75</v>
      </c>
      <c r="D865">
        <f>_xlfn.PERCENTRANK.INC('Clean data'!Q897:Q5762,'Director Analysis'!C865)</f>
        <v>0.54600000000000004</v>
      </c>
    </row>
    <row r="866" spans="1:4" x14ac:dyDescent="0.3">
      <c r="A866" s="3" t="s">
        <v>5882</v>
      </c>
      <c r="B866" s="4">
        <v>6.7333333333333343</v>
      </c>
      <c r="C866">
        <v>6.7333333333333343</v>
      </c>
      <c r="D866">
        <f>_xlfn.PERCENTRANK.INC('Clean data'!Q898:Q5763,'Director Analysis'!C866)</f>
        <v>0.54600000000000004</v>
      </c>
    </row>
    <row r="867" spans="1:4" x14ac:dyDescent="0.3">
      <c r="A867" s="3" t="s">
        <v>1318</v>
      </c>
      <c r="B867" s="4">
        <v>6.7333333333333334</v>
      </c>
      <c r="C867">
        <v>6.7333333333333334</v>
      </c>
      <c r="D867">
        <f>_xlfn.PERCENTRANK.INC('Clean data'!Q899:Q5764,'Director Analysis'!C867)</f>
        <v>0.54600000000000004</v>
      </c>
    </row>
    <row r="868" spans="1:4" x14ac:dyDescent="0.3">
      <c r="A868" s="3" t="s">
        <v>4053</v>
      </c>
      <c r="B868" s="4">
        <v>6.7333333333333334</v>
      </c>
      <c r="C868">
        <v>6.7333333333333334</v>
      </c>
      <c r="D868">
        <f>_xlfn.PERCENTRANK.INC('Clean data'!Q900:Q5765,'Director Analysis'!C868)</f>
        <v>0.54600000000000004</v>
      </c>
    </row>
    <row r="869" spans="1:4" x14ac:dyDescent="0.3">
      <c r="A869" s="3" t="s">
        <v>14099</v>
      </c>
      <c r="B869" s="4">
        <v>6.7333333333333334</v>
      </c>
      <c r="C869">
        <v>6.7333333333333334</v>
      </c>
      <c r="D869">
        <f>_xlfn.PERCENTRANK.INC('Clean data'!Q901:Q5766,'Director Analysis'!C869)</f>
        <v>0.54600000000000004</v>
      </c>
    </row>
    <row r="870" spans="1:4" x14ac:dyDescent="0.3">
      <c r="A870" s="3" t="s">
        <v>5683</v>
      </c>
      <c r="B870" s="4">
        <v>6.7333333333333334</v>
      </c>
      <c r="C870">
        <v>6.7333333333333334</v>
      </c>
      <c r="D870">
        <f>_xlfn.PERCENTRANK.INC('Clean data'!Q902:Q5767,'Director Analysis'!C870)</f>
        <v>0.54500000000000004</v>
      </c>
    </row>
    <row r="871" spans="1:4" x14ac:dyDescent="0.3">
      <c r="A871" s="3" t="s">
        <v>5367</v>
      </c>
      <c r="B871" s="4">
        <v>6.7299999999999995</v>
      </c>
      <c r="C871">
        <v>6.7299999999999995</v>
      </c>
      <c r="D871">
        <f>_xlfn.PERCENTRANK.INC('Clean data'!Q903:Q5768,'Director Analysis'!C871)</f>
        <v>0.54600000000000004</v>
      </c>
    </row>
    <row r="872" spans="1:4" x14ac:dyDescent="0.3">
      <c r="A872" s="3" t="s">
        <v>5081</v>
      </c>
      <c r="B872" s="4">
        <v>6.7200000000000006</v>
      </c>
      <c r="C872">
        <v>6.7200000000000006</v>
      </c>
      <c r="D872">
        <f>_xlfn.PERCENTRANK.INC('Clean data'!Q904:Q5769,'Director Analysis'!C872)</f>
        <v>0.54500000000000004</v>
      </c>
    </row>
    <row r="873" spans="1:4" x14ac:dyDescent="0.3">
      <c r="A873" s="3" t="s">
        <v>10063</v>
      </c>
      <c r="B873" s="4">
        <v>6.7</v>
      </c>
      <c r="C873">
        <v>6.7</v>
      </c>
      <c r="D873">
        <f>_xlfn.PERCENTRANK.INC('Clean data'!Q905:Q5770,'Director Analysis'!C873)</f>
        <v>0.5</v>
      </c>
    </row>
    <row r="874" spans="1:4" x14ac:dyDescent="0.3">
      <c r="A874" s="3" t="s">
        <v>16321</v>
      </c>
      <c r="B874" s="4">
        <v>6.7</v>
      </c>
      <c r="C874">
        <v>6.7</v>
      </c>
      <c r="D874">
        <f>_xlfn.PERCENTRANK.INC('Clean data'!Q906:Q5771,'Director Analysis'!C874)</f>
        <v>0.5</v>
      </c>
    </row>
    <row r="875" spans="1:4" x14ac:dyDescent="0.3">
      <c r="A875" s="3" t="s">
        <v>16714</v>
      </c>
      <c r="B875" s="4">
        <v>6.7</v>
      </c>
      <c r="C875">
        <v>6.7</v>
      </c>
      <c r="D875">
        <f>_xlfn.PERCENTRANK.INC('Clean data'!Q907:Q5772,'Director Analysis'!C875)</f>
        <v>0.5</v>
      </c>
    </row>
    <row r="876" spans="1:4" x14ac:dyDescent="0.3">
      <c r="A876" s="3" t="s">
        <v>9154</v>
      </c>
      <c r="B876" s="4">
        <v>6.7</v>
      </c>
      <c r="C876">
        <v>6.7</v>
      </c>
      <c r="D876">
        <f>_xlfn.PERCENTRANK.INC('Clean data'!Q908:Q5773,'Director Analysis'!C876)</f>
        <v>0.5</v>
      </c>
    </row>
    <row r="877" spans="1:4" x14ac:dyDescent="0.3">
      <c r="A877" s="3" t="s">
        <v>9461</v>
      </c>
      <c r="B877" s="4">
        <v>6.7</v>
      </c>
      <c r="C877">
        <v>6.7</v>
      </c>
      <c r="D877">
        <f>_xlfn.PERCENTRANK.INC('Clean data'!Q909:Q5774,'Director Analysis'!C877)</f>
        <v>0.5</v>
      </c>
    </row>
    <row r="878" spans="1:4" x14ac:dyDescent="0.3">
      <c r="A878" s="3" t="s">
        <v>16722</v>
      </c>
      <c r="B878" s="4">
        <v>6.7</v>
      </c>
      <c r="C878">
        <v>6.7</v>
      </c>
      <c r="D878">
        <f>_xlfn.PERCENTRANK.INC('Clean data'!Q910:Q5775,'Director Analysis'!C878)</f>
        <v>0.5</v>
      </c>
    </row>
    <row r="879" spans="1:4" x14ac:dyDescent="0.3">
      <c r="A879" s="3" t="s">
        <v>18760</v>
      </c>
      <c r="B879" s="4">
        <v>6.7</v>
      </c>
      <c r="C879">
        <v>6.7</v>
      </c>
      <c r="D879">
        <f>_xlfn.PERCENTRANK.INC('Clean data'!Q911:Q5776,'Director Analysis'!C879)</f>
        <v>0.5</v>
      </c>
    </row>
    <row r="880" spans="1:4" x14ac:dyDescent="0.3">
      <c r="A880" s="3" t="s">
        <v>20951</v>
      </c>
      <c r="B880" s="4">
        <v>6.7</v>
      </c>
      <c r="C880">
        <v>6.7</v>
      </c>
      <c r="D880">
        <f>_xlfn.PERCENTRANK.INC('Clean data'!Q912:Q5777,'Director Analysis'!C880)</f>
        <v>0.5</v>
      </c>
    </row>
    <row r="881" spans="1:4" x14ac:dyDescent="0.3">
      <c r="A881" s="3" t="s">
        <v>20986</v>
      </c>
      <c r="B881" s="4">
        <v>6.7</v>
      </c>
      <c r="C881">
        <v>6.7</v>
      </c>
      <c r="D881">
        <f>_xlfn.PERCENTRANK.INC('Clean data'!Q913:Q5778,'Director Analysis'!C881)</f>
        <v>0.5</v>
      </c>
    </row>
    <row r="882" spans="1:4" x14ac:dyDescent="0.3">
      <c r="A882" s="3" t="s">
        <v>23174</v>
      </c>
      <c r="B882" s="4">
        <v>6.7</v>
      </c>
      <c r="C882">
        <v>6.7</v>
      </c>
      <c r="D882">
        <f>_xlfn.PERCENTRANK.INC('Clean data'!Q914:Q5779,'Director Analysis'!C882)</f>
        <v>0.5</v>
      </c>
    </row>
    <row r="883" spans="1:4" x14ac:dyDescent="0.3">
      <c r="A883" s="3" t="s">
        <v>19863</v>
      </c>
      <c r="B883" s="4">
        <v>6.7</v>
      </c>
      <c r="C883">
        <v>6.7</v>
      </c>
      <c r="D883">
        <f>_xlfn.PERCENTRANK.INC('Clean data'!Q915:Q5780,'Director Analysis'!C883)</f>
        <v>0.5</v>
      </c>
    </row>
    <row r="884" spans="1:4" x14ac:dyDescent="0.3">
      <c r="A884" s="3" t="s">
        <v>6997</v>
      </c>
      <c r="B884" s="4">
        <v>6.7</v>
      </c>
      <c r="C884">
        <v>6.7</v>
      </c>
      <c r="D884">
        <f>_xlfn.PERCENTRANK.INC('Clean data'!Q916:Q5781,'Director Analysis'!C884)</f>
        <v>0.5</v>
      </c>
    </row>
    <row r="885" spans="1:4" x14ac:dyDescent="0.3">
      <c r="A885" s="3" t="s">
        <v>14985</v>
      </c>
      <c r="B885" s="4">
        <v>6.7</v>
      </c>
      <c r="C885">
        <v>6.7</v>
      </c>
      <c r="D885">
        <f>_xlfn.PERCENTRANK.INC('Clean data'!Q917:Q5782,'Director Analysis'!C885)</f>
        <v>0.499</v>
      </c>
    </row>
    <row r="886" spans="1:4" x14ac:dyDescent="0.3">
      <c r="A886" s="3" t="s">
        <v>15860</v>
      </c>
      <c r="B886" s="4">
        <v>6.7</v>
      </c>
      <c r="C886">
        <v>6.7</v>
      </c>
      <c r="D886">
        <f>_xlfn.PERCENTRANK.INC('Clean data'!Q918:Q5783,'Director Analysis'!C886)</f>
        <v>0.499</v>
      </c>
    </row>
    <row r="887" spans="1:4" x14ac:dyDescent="0.3">
      <c r="A887" s="3" t="s">
        <v>11958</v>
      </c>
      <c r="B887" s="4">
        <v>6.7</v>
      </c>
      <c r="C887">
        <v>6.7</v>
      </c>
      <c r="D887">
        <f>_xlfn.PERCENTRANK.INC('Clean data'!Q919:Q5784,'Director Analysis'!C887)</f>
        <v>0.499</v>
      </c>
    </row>
    <row r="888" spans="1:4" x14ac:dyDescent="0.3">
      <c r="A888" s="3" t="s">
        <v>14093</v>
      </c>
      <c r="B888" s="4">
        <v>6.7</v>
      </c>
      <c r="C888">
        <v>6.7</v>
      </c>
      <c r="D888">
        <f>_xlfn.PERCENTRANK.INC('Clean data'!Q920:Q5785,'Director Analysis'!C888)</f>
        <v>0.499</v>
      </c>
    </row>
    <row r="889" spans="1:4" x14ac:dyDescent="0.3">
      <c r="A889" s="3" t="s">
        <v>6671</v>
      </c>
      <c r="B889" s="4">
        <v>6.7</v>
      </c>
      <c r="C889">
        <v>6.7</v>
      </c>
      <c r="D889">
        <f>_xlfn.PERCENTRANK.INC('Clean data'!Q921:Q5786,'Director Analysis'!C889)</f>
        <v>0.499</v>
      </c>
    </row>
    <row r="890" spans="1:4" x14ac:dyDescent="0.3">
      <c r="A890" s="3" t="s">
        <v>11431</v>
      </c>
      <c r="B890" s="4">
        <v>6.7</v>
      </c>
      <c r="C890">
        <v>6.7</v>
      </c>
      <c r="D890">
        <f>_xlfn.PERCENTRANK.INC('Clean data'!Q922:Q5787,'Director Analysis'!C890)</f>
        <v>0.499</v>
      </c>
    </row>
    <row r="891" spans="1:4" x14ac:dyDescent="0.3">
      <c r="A891" s="3" t="s">
        <v>4325</v>
      </c>
      <c r="B891" s="4">
        <v>6.7</v>
      </c>
      <c r="C891">
        <v>6.7</v>
      </c>
      <c r="D891">
        <f>_xlfn.PERCENTRANK.INC('Clean data'!Q923:Q5788,'Director Analysis'!C891)</f>
        <v>0.499</v>
      </c>
    </row>
    <row r="892" spans="1:4" x14ac:dyDescent="0.3">
      <c r="A892" s="3" t="s">
        <v>11509</v>
      </c>
      <c r="B892" s="4">
        <v>6.7</v>
      </c>
      <c r="C892">
        <v>6.7</v>
      </c>
      <c r="D892">
        <f>_xlfn.PERCENTRANK.INC('Clean data'!Q924:Q5789,'Director Analysis'!C892)</f>
        <v>0.499</v>
      </c>
    </row>
    <row r="893" spans="1:4" x14ac:dyDescent="0.3">
      <c r="A893" s="3" t="s">
        <v>15431</v>
      </c>
      <c r="B893" s="4">
        <v>6.7</v>
      </c>
      <c r="C893">
        <v>6.7</v>
      </c>
      <c r="D893">
        <f>_xlfn.PERCENTRANK.INC('Clean data'!Q925:Q5790,'Director Analysis'!C893)</f>
        <v>0.499</v>
      </c>
    </row>
    <row r="894" spans="1:4" x14ac:dyDescent="0.3">
      <c r="A894" s="3" t="s">
        <v>23848</v>
      </c>
      <c r="B894" s="4">
        <v>6.7</v>
      </c>
      <c r="C894">
        <v>6.7</v>
      </c>
      <c r="D894">
        <f>_xlfn.PERCENTRANK.INC('Clean data'!Q926:Q5791,'Director Analysis'!C894)</f>
        <v>0.499</v>
      </c>
    </row>
    <row r="895" spans="1:4" x14ac:dyDescent="0.3">
      <c r="A895" s="3" t="s">
        <v>8754</v>
      </c>
      <c r="B895" s="4">
        <v>6.7</v>
      </c>
      <c r="C895">
        <v>6.7</v>
      </c>
      <c r="D895">
        <f>_xlfn.PERCENTRANK.INC('Clean data'!Q927:Q5792,'Director Analysis'!C895)</f>
        <v>0.499</v>
      </c>
    </row>
    <row r="896" spans="1:4" x14ac:dyDescent="0.3">
      <c r="A896" s="3" t="s">
        <v>19088</v>
      </c>
      <c r="B896" s="4">
        <v>6.7</v>
      </c>
      <c r="C896">
        <v>6.7</v>
      </c>
      <c r="D896">
        <f>_xlfn.PERCENTRANK.INC('Clean data'!Q928:Q5793,'Director Analysis'!C896)</f>
        <v>0.498</v>
      </c>
    </row>
    <row r="897" spans="1:4" x14ac:dyDescent="0.3">
      <c r="A897" s="3" t="s">
        <v>20755</v>
      </c>
      <c r="B897" s="4">
        <v>6.7</v>
      </c>
      <c r="C897">
        <v>6.7</v>
      </c>
      <c r="D897">
        <f>_xlfn.PERCENTRANK.INC('Clean data'!Q929:Q5794,'Director Analysis'!C897)</f>
        <v>0.499</v>
      </c>
    </row>
    <row r="898" spans="1:4" x14ac:dyDescent="0.3">
      <c r="A898" s="3" t="s">
        <v>8421</v>
      </c>
      <c r="B898" s="4">
        <v>6.7</v>
      </c>
      <c r="C898">
        <v>6.7</v>
      </c>
      <c r="D898">
        <f>_xlfn.PERCENTRANK.INC('Clean data'!Q930:Q5795,'Director Analysis'!C898)</f>
        <v>0.499</v>
      </c>
    </row>
    <row r="899" spans="1:4" x14ac:dyDescent="0.3">
      <c r="A899" s="3" t="s">
        <v>20372</v>
      </c>
      <c r="B899" s="4">
        <v>6.7</v>
      </c>
      <c r="C899">
        <v>6.7</v>
      </c>
      <c r="D899">
        <f>_xlfn.PERCENTRANK.INC('Clean data'!Q931:Q5796,'Director Analysis'!C899)</f>
        <v>0.499</v>
      </c>
    </row>
    <row r="900" spans="1:4" x14ac:dyDescent="0.3">
      <c r="A900" s="3" t="s">
        <v>18084</v>
      </c>
      <c r="B900" s="4">
        <v>6.7</v>
      </c>
      <c r="C900">
        <v>6.7</v>
      </c>
      <c r="D900">
        <f>_xlfn.PERCENTRANK.INC('Clean data'!Q932:Q5797,'Director Analysis'!C900)</f>
        <v>0.499</v>
      </c>
    </row>
    <row r="901" spans="1:4" x14ac:dyDescent="0.3">
      <c r="A901" s="3" t="s">
        <v>15101</v>
      </c>
      <c r="B901" s="4">
        <v>6.7</v>
      </c>
      <c r="C901">
        <v>6.7</v>
      </c>
      <c r="D901">
        <f>_xlfn.PERCENTRANK.INC('Clean data'!Q933:Q5798,'Director Analysis'!C901)</f>
        <v>0.499</v>
      </c>
    </row>
    <row r="902" spans="1:4" x14ac:dyDescent="0.3">
      <c r="A902" s="3" t="s">
        <v>21898</v>
      </c>
      <c r="B902" s="4">
        <v>6.7</v>
      </c>
      <c r="C902">
        <v>6.7</v>
      </c>
      <c r="D902">
        <f>_xlfn.PERCENTRANK.INC('Clean data'!Q934:Q5799,'Director Analysis'!C902)</f>
        <v>0.499</v>
      </c>
    </row>
    <row r="903" spans="1:4" x14ac:dyDescent="0.3">
      <c r="A903" s="3" t="s">
        <v>21106</v>
      </c>
      <c r="B903" s="4">
        <v>6.7</v>
      </c>
      <c r="C903">
        <v>6.7</v>
      </c>
      <c r="D903">
        <f>_xlfn.PERCENTRANK.INC('Clean data'!Q935:Q5800,'Director Analysis'!C903)</f>
        <v>0.499</v>
      </c>
    </row>
    <row r="904" spans="1:4" x14ac:dyDescent="0.3">
      <c r="A904" s="3" t="s">
        <v>10887</v>
      </c>
      <c r="B904" s="4">
        <v>6.7</v>
      </c>
      <c r="C904">
        <v>6.7</v>
      </c>
      <c r="D904">
        <f>_xlfn.PERCENTRANK.INC('Clean data'!Q936:Q5801,'Director Analysis'!C904)</f>
        <v>0.499</v>
      </c>
    </row>
    <row r="905" spans="1:4" x14ac:dyDescent="0.3">
      <c r="A905" s="3" t="s">
        <v>22103</v>
      </c>
      <c r="B905" s="4">
        <v>6.7</v>
      </c>
      <c r="C905">
        <v>6.7</v>
      </c>
      <c r="D905">
        <f>_xlfn.PERCENTRANK.INC('Clean data'!Q937:Q5802,'Director Analysis'!C905)</f>
        <v>0.499</v>
      </c>
    </row>
    <row r="906" spans="1:4" x14ac:dyDescent="0.3">
      <c r="A906" s="3" t="s">
        <v>23654</v>
      </c>
      <c r="B906" s="4">
        <v>6.7</v>
      </c>
      <c r="C906">
        <v>6.7</v>
      </c>
      <c r="D906">
        <f>_xlfn.PERCENTRANK.INC('Clean data'!Q938:Q5803,'Director Analysis'!C906)</f>
        <v>0.499</v>
      </c>
    </row>
    <row r="907" spans="1:4" x14ac:dyDescent="0.3">
      <c r="A907" s="3" t="s">
        <v>6963</v>
      </c>
      <c r="B907" s="4">
        <v>6.7</v>
      </c>
      <c r="C907">
        <v>6.7</v>
      </c>
      <c r="D907">
        <f>_xlfn.PERCENTRANK.INC('Clean data'!Q939:Q5804,'Director Analysis'!C907)</f>
        <v>0.499</v>
      </c>
    </row>
    <row r="908" spans="1:4" x14ac:dyDescent="0.3">
      <c r="A908" s="3" t="s">
        <v>10265</v>
      </c>
      <c r="B908" s="4">
        <v>6.7</v>
      </c>
      <c r="C908">
        <v>6.7</v>
      </c>
      <c r="D908">
        <f>_xlfn.PERCENTRANK.INC('Clean data'!Q940:Q5805,'Director Analysis'!C908)</f>
        <v>0.498</v>
      </c>
    </row>
    <row r="909" spans="1:4" x14ac:dyDescent="0.3">
      <c r="A909" s="3" t="s">
        <v>23977</v>
      </c>
      <c r="B909" s="4">
        <v>6.7</v>
      </c>
      <c r="C909">
        <v>6.7</v>
      </c>
      <c r="D909">
        <f>_xlfn.PERCENTRANK.INC('Clean data'!Q941:Q5806,'Director Analysis'!C909)</f>
        <v>0.498</v>
      </c>
    </row>
    <row r="910" spans="1:4" x14ac:dyDescent="0.3">
      <c r="A910" s="3" t="s">
        <v>15144</v>
      </c>
      <c r="B910" s="4">
        <v>6.7</v>
      </c>
      <c r="C910">
        <v>6.7</v>
      </c>
      <c r="D910">
        <f>_xlfn.PERCENTRANK.INC('Clean data'!Q942:Q5807,'Director Analysis'!C910)</f>
        <v>0.498</v>
      </c>
    </row>
    <row r="911" spans="1:4" x14ac:dyDescent="0.3">
      <c r="A911" s="3" t="s">
        <v>21033</v>
      </c>
      <c r="B911" s="4">
        <v>6.7</v>
      </c>
      <c r="C911">
        <v>6.7</v>
      </c>
      <c r="D911">
        <f>_xlfn.PERCENTRANK.INC('Clean data'!Q943:Q5808,'Director Analysis'!C911)</f>
        <v>0.498</v>
      </c>
    </row>
    <row r="912" spans="1:4" x14ac:dyDescent="0.3">
      <c r="A912" s="3" t="s">
        <v>1770</v>
      </c>
      <c r="B912" s="4">
        <v>6.7</v>
      </c>
      <c r="C912">
        <v>6.7</v>
      </c>
      <c r="D912">
        <f>_xlfn.PERCENTRANK.INC('Clean data'!Q944:Q5809,'Director Analysis'!C912)</f>
        <v>0.498</v>
      </c>
    </row>
    <row r="913" spans="1:4" x14ac:dyDescent="0.3">
      <c r="A913" s="3" t="s">
        <v>12596</v>
      </c>
      <c r="B913" s="4">
        <v>6.7</v>
      </c>
      <c r="C913">
        <v>6.7</v>
      </c>
      <c r="D913">
        <f>_xlfn.PERCENTRANK.INC('Clean data'!Q945:Q5810,'Director Analysis'!C913)</f>
        <v>0.498</v>
      </c>
    </row>
    <row r="914" spans="1:4" x14ac:dyDescent="0.3">
      <c r="A914" s="3" t="s">
        <v>17653</v>
      </c>
      <c r="B914" s="4">
        <v>6.7</v>
      </c>
      <c r="C914">
        <v>6.7</v>
      </c>
      <c r="D914">
        <f>_xlfn.PERCENTRANK.INC('Clean data'!Q946:Q5811,'Director Analysis'!C914)</f>
        <v>0.498</v>
      </c>
    </row>
    <row r="915" spans="1:4" x14ac:dyDescent="0.3">
      <c r="A915" s="3" t="s">
        <v>24072</v>
      </c>
      <c r="B915" s="4">
        <v>6.7</v>
      </c>
      <c r="C915">
        <v>6.7</v>
      </c>
      <c r="D915">
        <f>_xlfn.PERCENTRANK.INC('Clean data'!Q947:Q5812,'Director Analysis'!C915)</f>
        <v>0.498</v>
      </c>
    </row>
    <row r="916" spans="1:4" x14ac:dyDescent="0.3">
      <c r="A916" s="3" t="s">
        <v>13982</v>
      </c>
      <c r="B916" s="4">
        <v>6.7</v>
      </c>
      <c r="C916">
        <v>6.7</v>
      </c>
      <c r="D916">
        <f>_xlfn.PERCENTRANK.INC('Clean data'!Q948:Q5813,'Director Analysis'!C916)</f>
        <v>0.498</v>
      </c>
    </row>
    <row r="917" spans="1:4" x14ac:dyDescent="0.3">
      <c r="A917" s="3" t="s">
        <v>23369</v>
      </c>
      <c r="B917" s="4">
        <v>6.7</v>
      </c>
      <c r="C917">
        <v>6.7</v>
      </c>
      <c r="D917">
        <f>_xlfn.PERCENTRANK.INC('Clean data'!Q949:Q5814,'Director Analysis'!C917)</f>
        <v>0.498</v>
      </c>
    </row>
    <row r="918" spans="1:4" x14ac:dyDescent="0.3">
      <c r="A918" s="3" t="s">
        <v>10848</v>
      </c>
      <c r="B918" s="4">
        <v>6.7</v>
      </c>
      <c r="C918">
        <v>6.7</v>
      </c>
      <c r="D918">
        <f>_xlfn.PERCENTRANK.INC('Clean data'!Q950:Q5815,'Director Analysis'!C918)</f>
        <v>0.498</v>
      </c>
    </row>
    <row r="919" spans="1:4" x14ac:dyDescent="0.3">
      <c r="A919" s="3" t="s">
        <v>17426</v>
      </c>
      <c r="B919" s="4">
        <v>6.7</v>
      </c>
      <c r="C919">
        <v>6.7</v>
      </c>
      <c r="D919">
        <f>_xlfn.PERCENTRANK.INC('Clean data'!Q951:Q5816,'Director Analysis'!C919)</f>
        <v>0.498</v>
      </c>
    </row>
    <row r="920" spans="1:4" x14ac:dyDescent="0.3">
      <c r="A920" s="3" t="s">
        <v>18136</v>
      </c>
      <c r="B920" s="4">
        <v>6.7</v>
      </c>
      <c r="C920">
        <v>6.7</v>
      </c>
      <c r="D920">
        <f>_xlfn.PERCENTRANK.INC('Clean data'!Q952:Q5817,'Director Analysis'!C920)</f>
        <v>0.498</v>
      </c>
    </row>
    <row r="921" spans="1:4" x14ac:dyDescent="0.3">
      <c r="A921" s="3" t="s">
        <v>21501</v>
      </c>
      <c r="B921" s="4">
        <v>6.7</v>
      </c>
      <c r="C921">
        <v>6.7</v>
      </c>
      <c r="D921">
        <f>_xlfn.PERCENTRANK.INC('Clean data'!Q953:Q5818,'Director Analysis'!C921)</f>
        <v>0.498</v>
      </c>
    </row>
    <row r="922" spans="1:4" x14ac:dyDescent="0.3">
      <c r="A922" s="3" t="s">
        <v>23207</v>
      </c>
      <c r="B922" s="4">
        <v>6.7</v>
      </c>
      <c r="C922">
        <v>6.7</v>
      </c>
      <c r="D922">
        <f>_xlfn.PERCENTRANK.INC('Clean data'!Q954:Q5819,'Director Analysis'!C922)</f>
        <v>0.498</v>
      </c>
    </row>
    <row r="923" spans="1:4" x14ac:dyDescent="0.3">
      <c r="A923" s="3" t="s">
        <v>14196</v>
      </c>
      <c r="B923" s="4">
        <v>6.7</v>
      </c>
      <c r="C923">
        <v>6.7</v>
      </c>
      <c r="D923">
        <f>_xlfn.PERCENTRANK.INC('Clean data'!Q955:Q5820,'Director Analysis'!C923)</f>
        <v>0.498</v>
      </c>
    </row>
    <row r="924" spans="1:4" x14ac:dyDescent="0.3">
      <c r="A924" s="3" t="s">
        <v>15550</v>
      </c>
      <c r="B924" s="4">
        <v>6.7</v>
      </c>
      <c r="C924">
        <v>6.7</v>
      </c>
      <c r="D924">
        <f>_xlfn.PERCENTRANK.INC('Clean data'!Q956:Q5821,'Director Analysis'!C924)</f>
        <v>0.498</v>
      </c>
    </row>
    <row r="925" spans="1:4" x14ac:dyDescent="0.3">
      <c r="A925" s="3" t="s">
        <v>12075</v>
      </c>
      <c r="B925" s="4">
        <v>6.7</v>
      </c>
      <c r="C925">
        <v>6.7</v>
      </c>
      <c r="D925">
        <f>_xlfn.PERCENTRANK.INC('Clean data'!Q957:Q5822,'Director Analysis'!C925)</f>
        <v>0.498</v>
      </c>
    </row>
    <row r="926" spans="1:4" x14ac:dyDescent="0.3">
      <c r="A926" s="3" t="s">
        <v>20100</v>
      </c>
      <c r="B926" s="4">
        <v>6.7</v>
      </c>
      <c r="C926">
        <v>6.7</v>
      </c>
      <c r="D926">
        <f>_xlfn.PERCENTRANK.INC('Clean data'!Q958:Q5823,'Director Analysis'!C926)</f>
        <v>0.498</v>
      </c>
    </row>
    <row r="927" spans="1:4" x14ac:dyDescent="0.3">
      <c r="A927" s="3" t="s">
        <v>18443</v>
      </c>
      <c r="B927" s="4">
        <v>6.7</v>
      </c>
      <c r="C927">
        <v>6.7</v>
      </c>
      <c r="D927">
        <f>_xlfn.PERCENTRANK.INC('Clean data'!Q959:Q5824,'Director Analysis'!C927)</f>
        <v>0.498</v>
      </c>
    </row>
    <row r="928" spans="1:4" x14ac:dyDescent="0.3">
      <c r="A928" s="3" t="s">
        <v>21027</v>
      </c>
      <c r="B928" s="4">
        <v>6.7</v>
      </c>
      <c r="C928">
        <v>6.7</v>
      </c>
      <c r="D928">
        <f>_xlfn.PERCENTRANK.INC('Clean data'!Q960:Q5825,'Director Analysis'!C928)</f>
        <v>0.498</v>
      </c>
    </row>
    <row r="929" spans="1:4" x14ac:dyDescent="0.3">
      <c r="A929" s="3" t="s">
        <v>23505</v>
      </c>
      <c r="B929" s="4">
        <v>6.7</v>
      </c>
      <c r="C929">
        <v>6.7</v>
      </c>
      <c r="D929">
        <f>_xlfn.PERCENTRANK.INC('Clean data'!Q961:Q5826,'Director Analysis'!C929)</f>
        <v>0.498</v>
      </c>
    </row>
    <row r="930" spans="1:4" x14ac:dyDescent="0.3">
      <c r="A930" s="3" t="s">
        <v>11148</v>
      </c>
      <c r="B930" s="4">
        <v>6.7</v>
      </c>
      <c r="C930">
        <v>6.7</v>
      </c>
      <c r="D930">
        <f>_xlfn.PERCENTRANK.INC('Clean data'!Q962:Q5827,'Director Analysis'!C930)</f>
        <v>0.498</v>
      </c>
    </row>
    <row r="931" spans="1:4" x14ac:dyDescent="0.3">
      <c r="A931" s="3" t="s">
        <v>18059</v>
      </c>
      <c r="B931" s="4">
        <v>6.7</v>
      </c>
      <c r="C931">
        <v>6.7</v>
      </c>
      <c r="D931">
        <f>_xlfn.PERCENTRANK.INC('Clean data'!Q963:Q5828,'Director Analysis'!C931)</f>
        <v>0.499</v>
      </c>
    </row>
    <row r="932" spans="1:4" x14ac:dyDescent="0.3">
      <c r="A932" s="3" t="s">
        <v>11658</v>
      </c>
      <c r="B932" s="4">
        <v>6.7</v>
      </c>
      <c r="C932">
        <v>6.7</v>
      </c>
      <c r="D932">
        <f>_xlfn.PERCENTRANK.INC('Clean data'!Q964:Q5829,'Director Analysis'!C932)</f>
        <v>0.499</v>
      </c>
    </row>
    <row r="933" spans="1:4" x14ac:dyDescent="0.3">
      <c r="A933" s="3" t="s">
        <v>11792</v>
      </c>
      <c r="B933" s="4">
        <v>6.7</v>
      </c>
      <c r="C933">
        <v>6.7</v>
      </c>
      <c r="D933">
        <f>_xlfn.PERCENTRANK.INC('Clean data'!Q965:Q5830,'Director Analysis'!C933)</f>
        <v>0.499</v>
      </c>
    </row>
    <row r="934" spans="1:4" x14ac:dyDescent="0.3">
      <c r="A934" s="3" t="s">
        <v>16726</v>
      </c>
      <c r="B934" s="4">
        <v>6.7</v>
      </c>
      <c r="C934">
        <v>6.7</v>
      </c>
      <c r="D934">
        <f>_xlfn.PERCENTRANK.INC('Clean data'!Q966:Q5831,'Director Analysis'!C934)</f>
        <v>0.498</v>
      </c>
    </row>
    <row r="935" spans="1:4" x14ac:dyDescent="0.3">
      <c r="A935" s="3" t="s">
        <v>15502</v>
      </c>
      <c r="B935" s="4">
        <v>6.7</v>
      </c>
      <c r="C935">
        <v>6.7</v>
      </c>
      <c r="D935">
        <f>_xlfn.PERCENTRANK.INC('Clean data'!Q967:Q5832,'Director Analysis'!C935)</f>
        <v>0.498</v>
      </c>
    </row>
    <row r="936" spans="1:4" x14ac:dyDescent="0.3">
      <c r="A936" s="3" t="s">
        <v>2641</v>
      </c>
      <c r="B936" s="4">
        <v>6.6999999999999993</v>
      </c>
      <c r="C936">
        <v>6.6999999999999993</v>
      </c>
      <c r="D936">
        <f>_xlfn.PERCENTRANK.INC('Clean data'!Q968:Q5833,'Director Analysis'!C936)</f>
        <v>0.498</v>
      </c>
    </row>
    <row r="937" spans="1:4" x14ac:dyDescent="0.3">
      <c r="A937" s="3" t="s">
        <v>3066</v>
      </c>
      <c r="B937" s="4">
        <v>6.6833333333333336</v>
      </c>
      <c r="C937">
        <v>6.6833333333333336</v>
      </c>
      <c r="D937">
        <f>_xlfn.PERCENTRANK.INC('Clean data'!Q969:Q5834,'Director Analysis'!C937)</f>
        <v>0.499</v>
      </c>
    </row>
    <row r="938" spans="1:4" x14ac:dyDescent="0.3">
      <c r="A938" s="3" t="s">
        <v>2246</v>
      </c>
      <c r="B938" s="4">
        <v>6.6833333333333327</v>
      </c>
      <c r="C938">
        <v>6.6833333333333327</v>
      </c>
      <c r="D938">
        <f>_xlfn.PERCENTRANK.INC('Clean data'!Q970:Q5835,'Director Analysis'!C938)</f>
        <v>0.499</v>
      </c>
    </row>
    <row r="939" spans="1:4" x14ac:dyDescent="0.3">
      <c r="A939" s="3" t="s">
        <v>10306</v>
      </c>
      <c r="B939" s="4">
        <v>6.6800000000000015</v>
      </c>
      <c r="C939">
        <v>6.6800000000000015</v>
      </c>
      <c r="D939">
        <f>_xlfn.PERCENTRANK.INC('Clean data'!Q971:Q5836,'Director Analysis'!C939)</f>
        <v>0.499</v>
      </c>
    </row>
    <row r="940" spans="1:4" x14ac:dyDescent="0.3">
      <c r="A940" s="3" t="s">
        <v>528</v>
      </c>
      <c r="B940" s="4">
        <v>6.68</v>
      </c>
      <c r="C940">
        <v>6.68</v>
      </c>
      <c r="D940">
        <f>_xlfn.PERCENTRANK.INC('Clean data'!Q972:Q5837,'Director Analysis'!C940)</f>
        <v>0.499</v>
      </c>
    </row>
    <row r="941" spans="1:4" x14ac:dyDescent="0.3">
      <c r="A941" s="3" t="s">
        <v>1526</v>
      </c>
      <c r="B941" s="4">
        <v>6.6799999999999988</v>
      </c>
      <c r="C941">
        <v>6.6799999999999988</v>
      </c>
      <c r="D941">
        <f>_xlfn.PERCENTRANK.INC('Clean data'!Q973:Q5838,'Director Analysis'!C941)</f>
        <v>0.499</v>
      </c>
    </row>
    <row r="942" spans="1:4" x14ac:dyDescent="0.3">
      <c r="A942" s="3" t="s">
        <v>570</v>
      </c>
      <c r="B942" s="4">
        <v>6.6749999999999998</v>
      </c>
      <c r="C942">
        <v>6.6749999999999998</v>
      </c>
      <c r="D942">
        <f>_xlfn.PERCENTRANK.INC('Clean data'!Q974:Q5839,'Director Analysis'!C942)</f>
        <v>0.499</v>
      </c>
    </row>
    <row r="943" spans="1:4" x14ac:dyDescent="0.3">
      <c r="A943" s="3" t="s">
        <v>1394</v>
      </c>
      <c r="B943" s="4">
        <v>6.6749999999999998</v>
      </c>
      <c r="C943">
        <v>6.6749999999999998</v>
      </c>
      <c r="D943">
        <f>_xlfn.PERCENTRANK.INC('Clean data'!Q975:Q5840,'Director Analysis'!C943)</f>
        <v>0.499</v>
      </c>
    </row>
    <row r="944" spans="1:4" x14ac:dyDescent="0.3">
      <c r="A944" s="3" t="s">
        <v>14719</v>
      </c>
      <c r="B944" s="4">
        <v>6.6749999999999989</v>
      </c>
      <c r="C944">
        <v>6.6749999999999989</v>
      </c>
      <c r="D944">
        <f>_xlfn.PERCENTRANK.INC('Clean data'!Q976:Q5841,'Director Analysis'!C944)</f>
        <v>0.498</v>
      </c>
    </row>
    <row r="945" spans="1:4" x14ac:dyDescent="0.3">
      <c r="A945" s="3" t="s">
        <v>5769</v>
      </c>
      <c r="B945" s="4">
        <v>6.666666666666667</v>
      </c>
      <c r="C945">
        <v>6.666666666666667</v>
      </c>
      <c r="D945">
        <f>_xlfn.PERCENTRANK.INC('Clean data'!Q977:Q5842,'Director Analysis'!C945)</f>
        <v>0.499</v>
      </c>
    </row>
    <row r="946" spans="1:4" x14ac:dyDescent="0.3">
      <c r="A946" s="3" t="s">
        <v>5774</v>
      </c>
      <c r="B946" s="4">
        <v>6.666666666666667</v>
      </c>
      <c r="C946">
        <v>6.666666666666667</v>
      </c>
      <c r="D946">
        <f>_xlfn.PERCENTRANK.INC('Clean data'!Q978:Q5843,'Director Analysis'!C946)</f>
        <v>0.498</v>
      </c>
    </row>
    <row r="947" spans="1:4" x14ac:dyDescent="0.3">
      <c r="A947" s="3" t="s">
        <v>225</v>
      </c>
      <c r="B947" s="4">
        <v>6.666666666666667</v>
      </c>
      <c r="C947">
        <v>6.666666666666667</v>
      </c>
      <c r="D947">
        <f>_xlfn.PERCENTRANK.INC('Clean data'!Q979:Q5844,'Director Analysis'!C947)</f>
        <v>0.499</v>
      </c>
    </row>
    <row r="948" spans="1:4" x14ac:dyDescent="0.3">
      <c r="A948" s="3" t="s">
        <v>1776</v>
      </c>
      <c r="B948" s="4">
        <v>6.666666666666667</v>
      </c>
      <c r="C948">
        <v>6.666666666666667</v>
      </c>
      <c r="D948">
        <f>_xlfn.PERCENTRANK.INC('Clean data'!Q980:Q5845,'Director Analysis'!C948)</f>
        <v>0.499</v>
      </c>
    </row>
    <row r="949" spans="1:4" x14ac:dyDescent="0.3">
      <c r="A949" s="3" t="s">
        <v>1114</v>
      </c>
      <c r="B949" s="4">
        <v>6.666666666666667</v>
      </c>
      <c r="C949">
        <v>6.666666666666667</v>
      </c>
      <c r="D949">
        <f>_xlfn.PERCENTRANK.INC('Clean data'!Q981:Q5846,'Director Analysis'!C949)</f>
        <v>0.499</v>
      </c>
    </row>
    <row r="950" spans="1:4" x14ac:dyDescent="0.3">
      <c r="A950" s="3" t="s">
        <v>8417</v>
      </c>
      <c r="B950" s="4">
        <v>6.666666666666667</v>
      </c>
      <c r="C950">
        <v>6.666666666666667</v>
      </c>
      <c r="D950">
        <f>_xlfn.PERCENTRANK.INC('Clean data'!Q982:Q5847,'Director Analysis'!C950)</f>
        <v>0.498</v>
      </c>
    </row>
    <row r="951" spans="1:4" x14ac:dyDescent="0.3">
      <c r="A951" s="3" t="s">
        <v>9184</v>
      </c>
      <c r="B951" s="4">
        <v>6.666666666666667</v>
      </c>
      <c r="C951">
        <v>6.666666666666667</v>
      </c>
      <c r="D951">
        <f>_xlfn.PERCENTRANK.INC('Clean data'!Q983:Q5848,'Director Analysis'!C951)</f>
        <v>0.498</v>
      </c>
    </row>
    <row r="952" spans="1:4" x14ac:dyDescent="0.3">
      <c r="A952" s="3" t="s">
        <v>5462</v>
      </c>
      <c r="B952" s="4">
        <v>6.6599999999999993</v>
      </c>
      <c r="C952">
        <v>6.6599999999999993</v>
      </c>
      <c r="D952">
        <f>_xlfn.PERCENTRANK.INC('Clean data'!Q984:Q5849,'Director Analysis'!C952)</f>
        <v>0.498</v>
      </c>
    </row>
    <row r="953" spans="1:4" x14ac:dyDescent="0.3">
      <c r="A953" s="3" t="s">
        <v>16101</v>
      </c>
      <c r="B953" s="4">
        <v>6.6599999999999993</v>
      </c>
      <c r="C953">
        <v>6.6599999999999993</v>
      </c>
      <c r="D953">
        <f>_xlfn.PERCENTRANK.INC('Clean data'!Q985:Q5850,'Director Analysis'!C953)</f>
        <v>0.498</v>
      </c>
    </row>
    <row r="954" spans="1:4" x14ac:dyDescent="0.3">
      <c r="A954" s="3" t="s">
        <v>2542</v>
      </c>
      <c r="B954" s="4">
        <v>6.6571428571428566</v>
      </c>
      <c r="C954">
        <v>6.6571428571428566</v>
      </c>
      <c r="D954">
        <f>_xlfn.PERCENTRANK.INC('Clean data'!Q986:Q5851,'Director Analysis'!C954)</f>
        <v>0.498</v>
      </c>
    </row>
    <row r="955" spans="1:4" x14ac:dyDescent="0.3">
      <c r="A955" s="3" t="s">
        <v>1252</v>
      </c>
      <c r="B955" s="4">
        <v>6.6545454545454552</v>
      </c>
      <c r="C955">
        <v>6.6545454545454552</v>
      </c>
      <c r="D955">
        <f>_xlfn.PERCENTRANK.INC('Clean data'!Q987:Q5852,'Director Analysis'!C955)</f>
        <v>0.498</v>
      </c>
    </row>
    <row r="956" spans="1:4" x14ac:dyDescent="0.3">
      <c r="A956" s="3" t="s">
        <v>19345</v>
      </c>
      <c r="B956" s="4">
        <v>6.65</v>
      </c>
      <c r="C956">
        <v>6.65</v>
      </c>
      <c r="D956">
        <f>_xlfn.PERCENTRANK.INC('Clean data'!Q988:Q5853,'Director Analysis'!C956)</f>
        <v>0.498</v>
      </c>
    </row>
    <row r="957" spans="1:4" x14ac:dyDescent="0.3">
      <c r="A957" s="3" t="s">
        <v>5139</v>
      </c>
      <c r="B957" s="4">
        <v>6.65</v>
      </c>
      <c r="C957">
        <v>6.65</v>
      </c>
      <c r="D957">
        <f>_xlfn.PERCENTRANK.INC('Clean data'!Q989:Q5854,'Director Analysis'!C957)</f>
        <v>0.498</v>
      </c>
    </row>
    <row r="958" spans="1:4" x14ac:dyDescent="0.3">
      <c r="A958" s="3" t="s">
        <v>5230</v>
      </c>
      <c r="B958" s="4">
        <v>6.65</v>
      </c>
      <c r="C958">
        <v>6.65</v>
      </c>
      <c r="D958">
        <f>_xlfn.PERCENTRANK.INC('Clean data'!Q990:Q5855,'Director Analysis'!C958)</f>
        <v>0.498</v>
      </c>
    </row>
    <row r="959" spans="1:4" x14ac:dyDescent="0.3">
      <c r="A959" s="3" t="s">
        <v>10377</v>
      </c>
      <c r="B959" s="4">
        <v>6.65</v>
      </c>
      <c r="C959">
        <v>6.65</v>
      </c>
      <c r="D959">
        <f>_xlfn.PERCENTRANK.INC('Clean data'!Q991:Q5856,'Director Analysis'!C959)</f>
        <v>0.498</v>
      </c>
    </row>
    <row r="960" spans="1:4" x14ac:dyDescent="0.3">
      <c r="A960" s="3" t="s">
        <v>6176</v>
      </c>
      <c r="B960" s="4">
        <v>6.65</v>
      </c>
      <c r="C960">
        <v>6.65</v>
      </c>
      <c r="D960">
        <f>_xlfn.PERCENTRANK.INC('Clean data'!Q992:Q5857,'Director Analysis'!C960)</f>
        <v>0.498</v>
      </c>
    </row>
    <row r="961" spans="1:4" x14ac:dyDescent="0.3">
      <c r="A961" s="3" t="s">
        <v>4950</v>
      </c>
      <c r="B961" s="4">
        <v>6.65</v>
      </c>
      <c r="C961">
        <v>6.65</v>
      </c>
      <c r="D961">
        <f>_xlfn.PERCENTRANK.INC('Clean data'!Q993:Q5858,'Director Analysis'!C961)</f>
        <v>0.498</v>
      </c>
    </row>
    <row r="962" spans="1:4" x14ac:dyDescent="0.3">
      <c r="A962" s="3" t="s">
        <v>23956</v>
      </c>
      <c r="B962" s="4">
        <v>6.65</v>
      </c>
      <c r="C962">
        <v>6.65</v>
      </c>
      <c r="D962">
        <f>_xlfn.PERCENTRANK.INC('Clean data'!Q994:Q5859,'Director Analysis'!C962)</f>
        <v>0.498</v>
      </c>
    </row>
    <row r="963" spans="1:4" x14ac:dyDescent="0.3">
      <c r="A963" s="3" t="s">
        <v>10468</v>
      </c>
      <c r="B963" s="4">
        <v>6.65</v>
      </c>
      <c r="C963">
        <v>6.65</v>
      </c>
      <c r="D963">
        <f>_xlfn.PERCENTRANK.INC('Clean data'!Q995:Q5860,'Director Analysis'!C963)</f>
        <v>0.498</v>
      </c>
    </row>
    <row r="964" spans="1:4" x14ac:dyDescent="0.3">
      <c r="A964" s="3" t="s">
        <v>6868</v>
      </c>
      <c r="B964" s="4">
        <v>6.6333333333333337</v>
      </c>
      <c r="C964">
        <v>6.6333333333333337</v>
      </c>
      <c r="D964">
        <f>_xlfn.PERCENTRANK.INC('Clean data'!Q996:Q5861,'Director Analysis'!C964)</f>
        <v>0.498</v>
      </c>
    </row>
    <row r="965" spans="1:4" x14ac:dyDescent="0.3">
      <c r="A965" s="3" t="s">
        <v>717</v>
      </c>
      <c r="B965" s="4">
        <v>6.6333333333333329</v>
      </c>
      <c r="C965">
        <v>6.6333333333333329</v>
      </c>
      <c r="D965">
        <f>_xlfn.PERCENTRANK.INC('Clean data'!Q997:Q5862,'Director Analysis'!C965)</f>
        <v>0.498</v>
      </c>
    </row>
    <row r="966" spans="1:4" x14ac:dyDescent="0.3">
      <c r="A966" s="3" t="s">
        <v>14295</v>
      </c>
      <c r="B966" s="4">
        <v>6.6333333333333329</v>
      </c>
      <c r="C966">
        <v>6.6333333333333329</v>
      </c>
      <c r="D966">
        <f>_xlfn.PERCENTRANK.INC('Clean data'!Q998:Q5863,'Director Analysis'!C966)</f>
        <v>0.498</v>
      </c>
    </row>
    <row r="967" spans="1:4" x14ac:dyDescent="0.3">
      <c r="A967" s="3" t="s">
        <v>2354</v>
      </c>
      <c r="B967" s="4">
        <v>6.6333333333333329</v>
      </c>
      <c r="C967">
        <v>6.6333333333333329</v>
      </c>
      <c r="D967">
        <f>_xlfn.PERCENTRANK.INC('Clean data'!Q999:Q5864,'Director Analysis'!C967)</f>
        <v>0.498</v>
      </c>
    </row>
    <row r="968" spans="1:4" x14ac:dyDescent="0.3">
      <c r="A968" s="3" t="s">
        <v>17771</v>
      </c>
      <c r="B968" s="4">
        <v>6.6333333333333329</v>
      </c>
      <c r="C968">
        <v>6.6333333333333329</v>
      </c>
      <c r="D968">
        <f>_xlfn.PERCENTRANK.INC('Clean data'!Q1000:Q5865,'Director Analysis'!C968)</f>
        <v>0.498</v>
      </c>
    </row>
    <row r="969" spans="1:4" x14ac:dyDescent="0.3">
      <c r="A969" s="3" t="s">
        <v>1311</v>
      </c>
      <c r="B969" s="4">
        <v>6.6300000000000008</v>
      </c>
      <c r="C969">
        <v>6.6300000000000008</v>
      </c>
      <c r="D969">
        <f>_xlfn.PERCENTRANK.INC('Clean data'!Q1001:Q5866,'Director Analysis'!C969)</f>
        <v>0.498</v>
      </c>
    </row>
    <row r="970" spans="1:4" x14ac:dyDescent="0.3">
      <c r="A970" s="3" t="s">
        <v>3367</v>
      </c>
      <c r="B970" s="4">
        <v>6.625</v>
      </c>
      <c r="C970">
        <v>6.625</v>
      </c>
      <c r="D970">
        <f>_xlfn.PERCENTRANK.INC('Clean data'!Q1002:Q5867,'Director Analysis'!C970)</f>
        <v>0.498</v>
      </c>
    </row>
    <row r="971" spans="1:4" x14ac:dyDescent="0.3">
      <c r="A971" s="3" t="s">
        <v>5164</v>
      </c>
      <c r="B971" s="4">
        <v>6.6166666666666671</v>
      </c>
      <c r="C971">
        <v>6.6166666666666671</v>
      </c>
      <c r="D971">
        <f>_xlfn.PERCENTRANK.INC('Clean data'!Q1003:Q5868,'Director Analysis'!C971)</f>
        <v>0.498</v>
      </c>
    </row>
    <row r="972" spans="1:4" x14ac:dyDescent="0.3">
      <c r="A972" s="3" t="s">
        <v>278</v>
      </c>
      <c r="B972" s="4">
        <v>6.6166666666666663</v>
      </c>
      <c r="C972">
        <v>6.6166666666666663</v>
      </c>
      <c r="D972">
        <f>_xlfn.PERCENTRANK.INC('Clean data'!Q1004:Q5869,'Director Analysis'!C972)</f>
        <v>0.498</v>
      </c>
    </row>
    <row r="973" spans="1:4" x14ac:dyDescent="0.3">
      <c r="A973" s="3" t="s">
        <v>4914</v>
      </c>
      <c r="B973" s="4">
        <v>6.6166666666666663</v>
      </c>
      <c r="C973">
        <v>6.6166666666666663</v>
      </c>
      <c r="D973">
        <f>_xlfn.PERCENTRANK.INC('Clean data'!Q1005:Q5870,'Director Analysis'!C973)</f>
        <v>0.498</v>
      </c>
    </row>
    <row r="974" spans="1:4" x14ac:dyDescent="0.3">
      <c r="A974" s="3" t="s">
        <v>7109</v>
      </c>
      <c r="B974" s="4">
        <v>6.6000000000000014</v>
      </c>
      <c r="C974">
        <v>6.6000000000000014</v>
      </c>
      <c r="D974">
        <f>_xlfn.PERCENTRANK.INC('Clean data'!Q1006:Q5871,'Director Analysis'!C974)</f>
        <v>0.497</v>
      </c>
    </row>
    <row r="975" spans="1:4" x14ac:dyDescent="0.3">
      <c r="A975" s="3" t="s">
        <v>3470</v>
      </c>
      <c r="B975" s="4">
        <v>6.6000000000000005</v>
      </c>
      <c r="C975">
        <v>6.6000000000000005</v>
      </c>
      <c r="D975">
        <f>_xlfn.PERCENTRANK.INC('Clean data'!Q1007:Q5872,'Director Analysis'!C975)</f>
        <v>0.498</v>
      </c>
    </row>
    <row r="976" spans="1:4" x14ac:dyDescent="0.3">
      <c r="A976" s="3" t="s">
        <v>5273</v>
      </c>
      <c r="B976" s="4">
        <v>6.6000000000000005</v>
      </c>
      <c r="C976">
        <v>6.6000000000000005</v>
      </c>
      <c r="D976">
        <f>_xlfn.PERCENTRANK.INC('Clean data'!Q1008:Q5873,'Director Analysis'!C976)</f>
        <v>0.498</v>
      </c>
    </row>
    <row r="977" spans="1:4" x14ac:dyDescent="0.3">
      <c r="A977" s="3" t="s">
        <v>4345</v>
      </c>
      <c r="B977" s="4">
        <v>6.6</v>
      </c>
      <c r="C977">
        <v>6.6</v>
      </c>
      <c r="D977">
        <f>_xlfn.PERCENTRANK.INC('Clean data'!Q1009:Q5874,'Director Analysis'!C977)</f>
        <v>0.45800000000000002</v>
      </c>
    </row>
    <row r="978" spans="1:4" x14ac:dyDescent="0.3">
      <c r="A978" s="3" t="s">
        <v>19470</v>
      </c>
      <c r="B978" s="4">
        <v>6.6</v>
      </c>
      <c r="C978">
        <v>6.6</v>
      </c>
      <c r="D978">
        <f>_xlfn.PERCENTRANK.INC('Clean data'!Q1010:Q5875,'Director Analysis'!C978)</f>
        <v>0.45900000000000002</v>
      </c>
    </row>
    <row r="979" spans="1:4" x14ac:dyDescent="0.3">
      <c r="A979" s="3" t="s">
        <v>16912</v>
      </c>
      <c r="B979" s="4">
        <v>6.6</v>
      </c>
      <c r="C979">
        <v>6.6</v>
      </c>
      <c r="D979">
        <f>_xlfn.PERCENTRANK.INC('Clean data'!Q1011:Q5876,'Director Analysis'!C979)</f>
        <v>0.45800000000000002</v>
      </c>
    </row>
    <row r="980" spans="1:4" x14ac:dyDescent="0.3">
      <c r="A980" s="3" t="s">
        <v>19904</v>
      </c>
      <c r="B980" s="4">
        <v>6.6</v>
      </c>
      <c r="C980">
        <v>6.6</v>
      </c>
      <c r="D980">
        <f>_xlfn.PERCENTRANK.INC('Clean data'!Q1012:Q5877,'Director Analysis'!C980)</f>
        <v>0.45800000000000002</v>
      </c>
    </row>
    <row r="981" spans="1:4" x14ac:dyDescent="0.3">
      <c r="A981" s="3" t="s">
        <v>21117</v>
      </c>
      <c r="B981" s="4">
        <v>6.6</v>
      </c>
      <c r="C981">
        <v>6.6</v>
      </c>
      <c r="D981">
        <f>_xlfn.PERCENTRANK.INC('Clean data'!Q1013:Q5878,'Director Analysis'!C981)</f>
        <v>0.45800000000000002</v>
      </c>
    </row>
    <row r="982" spans="1:4" x14ac:dyDescent="0.3">
      <c r="A982" s="3" t="s">
        <v>18642</v>
      </c>
      <c r="B982" s="4">
        <v>6.6</v>
      </c>
      <c r="C982">
        <v>6.6</v>
      </c>
      <c r="D982">
        <f>_xlfn.PERCENTRANK.INC('Clean data'!Q1014:Q5879,'Director Analysis'!C982)</f>
        <v>0.45900000000000002</v>
      </c>
    </row>
    <row r="983" spans="1:4" x14ac:dyDescent="0.3">
      <c r="A983" s="3" t="s">
        <v>4021</v>
      </c>
      <c r="B983" s="4">
        <v>6.6</v>
      </c>
      <c r="C983">
        <v>6.6</v>
      </c>
      <c r="D983">
        <f>_xlfn.PERCENTRANK.INC('Clean data'!Q1015:Q5880,'Director Analysis'!C983)</f>
        <v>0.45800000000000002</v>
      </c>
    </row>
    <row r="984" spans="1:4" x14ac:dyDescent="0.3">
      <c r="A984" s="3" t="s">
        <v>4863</v>
      </c>
      <c r="B984" s="4">
        <v>6.6</v>
      </c>
      <c r="C984">
        <v>6.6</v>
      </c>
      <c r="D984">
        <f>_xlfn.PERCENTRANK.INC('Clean data'!Q1016:Q5881,'Director Analysis'!C984)</f>
        <v>0.45800000000000002</v>
      </c>
    </row>
    <row r="985" spans="1:4" x14ac:dyDescent="0.3">
      <c r="A985" s="3" t="s">
        <v>22416</v>
      </c>
      <c r="B985" s="4">
        <v>6.6</v>
      </c>
      <c r="C985">
        <v>6.6</v>
      </c>
      <c r="D985">
        <f>_xlfn.PERCENTRANK.INC('Clean data'!Q1017:Q5882,'Director Analysis'!C985)</f>
        <v>0.45800000000000002</v>
      </c>
    </row>
    <row r="986" spans="1:4" x14ac:dyDescent="0.3">
      <c r="A986" s="3" t="s">
        <v>12085</v>
      </c>
      <c r="B986" s="4">
        <v>6.6</v>
      </c>
      <c r="C986">
        <v>6.6</v>
      </c>
      <c r="D986">
        <f>_xlfn.PERCENTRANK.INC('Clean data'!Q1018:Q5883,'Director Analysis'!C986)</f>
        <v>0.45800000000000002</v>
      </c>
    </row>
    <row r="987" spans="1:4" x14ac:dyDescent="0.3">
      <c r="A987" s="3" t="s">
        <v>12291</v>
      </c>
      <c r="B987" s="4">
        <v>6.6</v>
      </c>
      <c r="C987">
        <v>6.6</v>
      </c>
      <c r="D987">
        <f>_xlfn.PERCENTRANK.INC('Clean data'!Q1019:Q5884,'Director Analysis'!C987)</f>
        <v>0.45800000000000002</v>
      </c>
    </row>
    <row r="988" spans="1:4" x14ac:dyDescent="0.3">
      <c r="A988" s="3" t="s">
        <v>18553</v>
      </c>
      <c r="B988" s="4">
        <v>6.6</v>
      </c>
      <c r="C988">
        <v>6.6</v>
      </c>
      <c r="D988">
        <f>_xlfn.PERCENTRANK.INC('Clean data'!Q1020:Q5885,'Director Analysis'!C988)</f>
        <v>0.45800000000000002</v>
      </c>
    </row>
    <row r="989" spans="1:4" x14ac:dyDescent="0.3">
      <c r="A989" s="3" t="s">
        <v>5338</v>
      </c>
      <c r="B989" s="4">
        <v>6.6</v>
      </c>
      <c r="C989">
        <v>6.6</v>
      </c>
      <c r="D989">
        <f>_xlfn.PERCENTRANK.INC('Clean data'!Q1021:Q5886,'Director Analysis'!C989)</f>
        <v>0.45800000000000002</v>
      </c>
    </row>
    <row r="990" spans="1:4" x14ac:dyDescent="0.3">
      <c r="A990" s="3" t="s">
        <v>157</v>
      </c>
      <c r="B990" s="4">
        <v>6.6</v>
      </c>
      <c r="C990">
        <v>6.6</v>
      </c>
      <c r="D990">
        <f>_xlfn.PERCENTRANK.INC('Clean data'!Q1022:Q5887,'Director Analysis'!C990)</f>
        <v>0.45800000000000002</v>
      </c>
    </row>
    <row r="991" spans="1:4" x14ac:dyDescent="0.3">
      <c r="A991" s="3" t="s">
        <v>4351</v>
      </c>
      <c r="B991" s="4">
        <v>6.6</v>
      </c>
      <c r="C991">
        <v>6.6</v>
      </c>
      <c r="D991">
        <f>_xlfn.PERCENTRANK.INC('Clean data'!Q1023:Q5888,'Director Analysis'!C991)</f>
        <v>0.45800000000000002</v>
      </c>
    </row>
    <row r="992" spans="1:4" x14ac:dyDescent="0.3">
      <c r="A992" s="3" t="s">
        <v>19709</v>
      </c>
      <c r="B992" s="4">
        <v>6.6</v>
      </c>
      <c r="C992">
        <v>6.6</v>
      </c>
      <c r="D992">
        <f>_xlfn.PERCENTRANK.INC('Clean data'!Q1024:Q5889,'Director Analysis'!C992)</f>
        <v>0.45800000000000002</v>
      </c>
    </row>
    <row r="993" spans="1:4" x14ac:dyDescent="0.3">
      <c r="A993" s="3" t="s">
        <v>17054</v>
      </c>
      <c r="B993" s="4">
        <v>6.6</v>
      </c>
      <c r="C993">
        <v>6.6</v>
      </c>
      <c r="D993">
        <f>_xlfn.PERCENTRANK.INC('Clean data'!Q1025:Q5890,'Director Analysis'!C993)</f>
        <v>0.45800000000000002</v>
      </c>
    </row>
    <row r="994" spans="1:4" x14ac:dyDescent="0.3">
      <c r="A994" s="3" t="s">
        <v>2591</v>
      </c>
      <c r="B994" s="4">
        <v>6.6</v>
      </c>
      <c r="C994">
        <v>6.6</v>
      </c>
      <c r="D994">
        <f>_xlfn.PERCENTRANK.INC('Clean data'!Q1026:Q5891,'Director Analysis'!C994)</f>
        <v>0.45800000000000002</v>
      </c>
    </row>
    <row r="995" spans="1:4" x14ac:dyDescent="0.3">
      <c r="A995" s="3" t="s">
        <v>7379</v>
      </c>
      <c r="B995" s="4">
        <v>6.6</v>
      </c>
      <c r="C995">
        <v>6.6</v>
      </c>
      <c r="D995">
        <f>_xlfn.PERCENTRANK.INC('Clean data'!Q1027:Q5892,'Director Analysis'!C995)</f>
        <v>0.45800000000000002</v>
      </c>
    </row>
    <row r="996" spans="1:4" x14ac:dyDescent="0.3">
      <c r="A996" s="3" t="s">
        <v>18030</v>
      </c>
      <c r="B996" s="4">
        <v>6.6</v>
      </c>
      <c r="C996">
        <v>6.6</v>
      </c>
      <c r="D996">
        <f>_xlfn.PERCENTRANK.INC('Clean data'!Q1028:Q5893,'Director Analysis'!C996)</f>
        <v>0.45800000000000002</v>
      </c>
    </row>
    <row r="997" spans="1:4" x14ac:dyDescent="0.3">
      <c r="A997" s="3" t="s">
        <v>5154</v>
      </c>
      <c r="B997" s="4">
        <v>6.6</v>
      </c>
      <c r="C997">
        <v>6.6</v>
      </c>
      <c r="D997">
        <f>_xlfn.PERCENTRANK.INC('Clean data'!Q1029:Q5894,'Director Analysis'!C997)</f>
        <v>0.45800000000000002</v>
      </c>
    </row>
    <row r="998" spans="1:4" x14ac:dyDescent="0.3">
      <c r="A998" s="3" t="s">
        <v>15192</v>
      </c>
      <c r="B998" s="4">
        <v>6.6</v>
      </c>
      <c r="C998">
        <v>6.6</v>
      </c>
      <c r="D998">
        <f>_xlfn.PERCENTRANK.INC('Clean data'!Q1030:Q5895,'Director Analysis'!C998)</f>
        <v>0.45800000000000002</v>
      </c>
    </row>
    <row r="999" spans="1:4" x14ac:dyDescent="0.3">
      <c r="A999" s="3" t="s">
        <v>12467</v>
      </c>
      <c r="B999" s="4">
        <v>6.6</v>
      </c>
      <c r="C999">
        <v>6.6</v>
      </c>
      <c r="D999">
        <f>_xlfn.PERCENTRANK.INC('Clean data'!Q1031:Q5896,'Director Analysis'!C999)</f>
        <v>0.45800000000000002</v>
      </c>
    </row>
    <row r="1000" spans="1:4" x14ac:dyDescent="0.3">
      <c r="A1000" s="3" t="s">
        <v>14250</v>
      </c>
      <c r="B1000" s="4">
        <v>6.6</v>
      </c>
      <c r="C1000">
        <v>6.6</v>
      </c>
      <c r="D1000">
        <f>_xlfn.PERCENTRANK.INC('Clean data'!Q1032:Q5897,'Director Analysis'!C1000)</f>
        <v>0.45800000000000002</v>
      </c>
    </row>
    <row r="1001" spans="1:4" x14ac:dyDescent="0.3">
      <c r="A1001" s="3" t="s">
        <v>4574</v>
      </c>
      <c r="B1001" s="4">
        <v>6.6</v>
      </c>
      <c r="C1001">
        <v>6.6</v>
      </c>
      <c r="D1001">
        <f>_xlfn.PERCENTRANK.INC('Clean data'!Q1033:Q5898,'Director Analysis'!C1001)</f>
        <v>0.45800000000000002</v>
      </c>
    </row>
    <row r="1002" spans="1:4" x14ac:dyDescent="0.3">
      <c r="A1002" s="3" t="s">
        <v>19082</v>
      </c>
      <c r="B1002" s="4">
        <v>6.6</v>
      </c>
      <c r="C1002">
        <v>6.6</v>
      </c>
      <c r="D1002">
        <f>_xlfn.PERCENTRANK.INC('Clean data'!Q1034:Q5899,'Director Analysis'!C1002)</f>
        <v>0.45800000000000002</v>
      </c>
    </row>
    <row r="1003" spans="1:4" x14ac:dyDescent="0.3">
      <c r="A1003" s="3" t="s">
        <v>18321</v>
      </c>
      <c r="B1003" s="4">
        <v>6.6</v>
      </c>
      <c r="C1003">
        <v>6.6</v>
      </c>
      <c r="D1003">
        <f>_xlfn.PERCENTRANK.INC('Clean data'!Q1035:Q5900,'Director Analysis'!C1003)</f>
        <v>0.45800000000000002</v>
      </c>
    </row>
    <row r="1004" spans="1:4" x14ac:dyDescent="0.3">
      <c r="A1004" s="3" t="s">
        <v>62</v>
      </c>
      <c r="B1004" s="4">
        <v>6.6</v>
      </c>
      <c r="C1004">
        <v>6.6</v>
      </c>
      <c r="D1004">
        <f>_xlfn.PERCENTRANK.INC('Clean data'!Q1036:Q5901,'Director Analysis'!C1004)</f>
        <v>0.45800000000000002</v>
      </c>
    </row>
    <row r="1005" spans="1:4" x14ac:dyDescent="0.3">
      <c r="A1005" s="3" t="s">
        <v>1971</v>
      </c>
      <c r="B1005" s="4">
        <v>6.6</v>
      </c>
      <c r="C1005">
        <v>6.6</v>
      </c>
      <c r="D1005">
        <f>_xlfn.PERCENTRANK.INC('Clean data'!Q1037:Q5902,'Director Analysis'!C1005)</f>
        <v>0.45800000000000002</v>
      </c>
    </row>
    <row r="1006" spans="1:4" x14ac:dyDescent="0.3">
      <c r="A1006" s="3" t="s">
        <v>13317</v>
      </c>
      <c r="B1006" s="4">
        <v>6.6</v>
      </c>
      <c r="C1006">
        <v>6.6</v>
      </c>
      <c r="D1006">
        <f>_xlfn.PERCENTRANK.INC('Clean data'!Q1038:Q5903,'Director Analysis'!C1006)</f>
        <v>0.45800000000000002</v>
      </c>
    </row>
    <row r="1007" spans="1:4" x14ac:dyDescent="0.3">
      <c r="A1007" s="3" t="s">
        <v>3218</v>
      </c>
      <c r="B1007" s="4">
        <v>6.6</v>
      </c>
      <c r="C1007">
        <v>6.6</v>
      </c>
      <c r="D1007">
        <f>_xlfn.PERCENTRANK.INC('Clean data'!Q1039:Q5904,'Director Analysis'!C1007)</f>
        <v>0.45800000000000002</v>
      </c>
    </row>
    <row r="1008" spans="1:4" x14ac:dyDescent="0.3">
      <c r="A1008" s="3" t="s">
        <v>20443</v>
      </c>
      <c r="B1008" s="4">
        <v>6.6</v>
      </c>
      <c r="C1008">
        <v>6.6</v>
      </c>
      <c r="D1008">
        <f>_xlfn.PERCENTRANK.INC('Clean data'!Q1040:Q5905,'Director Analysis'!C1008)</f>
        <v>0.45800000000000002</v>
      </c>
    </row>
    <row r="1009" spans="1:4" x14ac:dyDescent="0.3">
      <c r="A1009" s="3" t="s">
        <v>12748</v>
      </c>
      <c r="B1009" s="4">
        <v>6.6</v>
      </c>
      <c r="C1009">
        <v>6.6</v>
      </c>
      <c r="D1009">
        <f>_xlfn.PERCENTRANK.INC('Clean data'!Q1041:Q5906,'Director Analysis'!C1009)</f>
        <v>0.45800000000000002</v>
      </c>
    </row>
    <row r="1010" spans="1:4" x14ac:dyDescent="0.3">
      <c r="A1010" s="3" t="s">
        <v>5004</v>
      </c>
      <c r="B1010" s="4">
        <v>6.6</v>
      </c>
      <c r="C1010">
        <v>6.6</v>
      </c>
      <c r="D1010">
        <f>_xlfn.PERCENTRANK.INC('Clean data'!Q1042:Q5907,'Director Analysis'!C1010)</f>
        <v>0.45800000000000002</v>
      </c>
    </row>
    <row r="1011" spans="1:4" x14ac:dyDescent="0.3">
      <c r="A1011" s="3" t="s">
        <v>23096</v>
      </c>
      <c r="B1011" s="4">
        <v>6.6</v>
      </c>
      <c r="C1011">
        <v>6.6</v>
      </c>
      <c r="D1011">
        <f>_xlfn.PERCENTRANK.INC('Clean data'!Q1043:Q5908,'Director Analysis'!C1011)</f>
        <v>0.45800000000000002</v>
      </c>
    </row>
    <row r="1012" spans="1:4" x14ac:dyDescent="0.3">
      <c r="A1012" s="3" t="s">
        <v>6142</v>
      </c>
      <c r="B1012" s="4">
        <v>6.6</v>
      </c>
      <c r="C1012">
        <v>6.6</v>
      </c>
      <c r="D1012">
        <f>_xlfn.PERCENTRANK.INC('Clean data'!Q1044:Q5909,'Director Analysis'!C1012)</f>
        <v>0.45800000000000002</v>
      </c>
    </row>
    <row r="1013" spans="1:4" x14ac:dyDescent="0.3">
      <c r="A1013" s="3" t="s">
        <v>22713</v>
      </c>
      <c r="B1013" s="4">
        <v>6.6</v>
      </c>
      <c r="C1013">
        <v>6.6</v>
      </c>
      <c r="D1013">
        <f>_xlfn.PERCENTRANK.INC('Clean data'!Q1045:Q5910,'Director Analysis'!C1013)</f>
        <v>0.45800000000000002</v>
      </c>
    </row>
    <row r="1014" spans="1:4" x14ac:dyDescent="0.3">
      <c r="A1014" s="3" t="s">
        <v>9767</v>
      </c>
      <c r="B1014" s="4">
        <v>6.6</v>
      </c>
      <c r="C1014">
        <v>6.6</v>
      </c>
      <c r="D1014">
        <f>_xlfn.PERCENTRANK.INC('Clean data'!Q1046:Q5911,'Director Analysis'!C1014)</f>
        <v>0.45800000000000002</v>
      </c>
    </row>
    <row r="1015" spans="1:4" x14ac:dyDescent="0.3">
      <c r="A1015" s="3" t="s">
        <v>12455</v>
      </c>
      <c r="B1015" s="4">
        <v>6.6</v>
      </c>
      <c r="C1015">
        <v>6.6</v>
      </c>
      <c r="D1015">
        <f>_xlfn.PERCENTRANK.INC('Clean data'!Q1047:Q5912,'Director Analysis'!C1015)</f>
        <v>0.45800000000000002</v>
      </c>
    </row>
    <row r="1016" spans="1:4" x14ac:dyDescent="0.3">
      <c r="A1016" s="3" t="s">
        <v>3149</v>
      </c>
      <c r="B1016" s="4">
        <v>6.6</v>
      </c>
      <c r="C1016">
        <v>6.6</v>
      </c>
      <c r="D1016">
        <f>_xlfn.PERCENTRANK.INC('Clean data'!Q1048:Q5913,'Director Analysis'!C1016)</f>
        <v>0.45800000000000002</v>
      </c>
    </row>
    <row r="1017" spans="1:4" x14ac:dyDescent="0.3">
      <c r="A1017" s="3" t="s">
        <v>17789</v>
      </c>
      <c r="B1017" s="4">
        <v>6.6</v>
      </c>
      <c r="C1017">
        <v>6.6</v>
      </c>
      <c r="D1017">
        <f>_xlfn.PERCENTRANK.INC('Clean data'!Q1049:Q5914,'Director Analysis'!C1017)</f>
        <v>0.45800000000000002</v>
      </c>
    </row>
    <row r="1018" spans="1:4" x14ac:dyDescent="0.3">
      <c r="A1018" s="3" t="s">
        <v>12325</v>
      </c>
      <c r="B1018" s="4">
        <v>6.6</v>
      </c>
      <c r="C1018">
        <v>6.6</v>
      </c>
      <c r="D1018">
        <f>_xlfn.PERCENTRANK.INC('Clean data'!Q1050:Q5915,'Director Analysis'!C1018)</f>
        <v>0.45800000000000002</v>
      </c>
    </row>
    <row r="1019" spans="1:4" x14ac:dyDescent="0.3">
      <c r="A1019" s="3" t="s">
        <v>15600</v>
      </c>
      <c r="B1019" s="4">
        <v>6.6</v>
      </c>
      <c r="C1019">
        <v>6.6</v>
      </c>
      <c r="D1019">
        <f>_xlfn.PERCENTRANK.INC('Clean data'!Q1051:Q5916,'Director Analysis'!C1019)</f>
        <v>0.45700000000000002</v>
      </c>
    </row>
    <row r="1020" spans="1:4" x14ac:dyDescent="0.3">
      <c r="A1020" s="3" t="s">
        <v>11143</v>
      </c>
      <c r="B1020" s="4">
        <v>6.6</v>
      </c>
      <c r="C1020">
        <v>6.6</v>
      </c>
      <c r="D1020">
        <f>_xlfn.PERCENTRANK.INC('Clean data'!Q1052:Q5917,'Director Analysis'!C1020)</f>
        <v>0.45800000000000002</v>
      </c>
    </row>
    <row r="1021" spans="1:4" x14ac:dyDescent="0.3">
      <c r="A1021" s="3" t="s">
        <v>18618</v>
      </c>
      <c r="B1021" s="4">
        <v>6.6</v>
      </c>
      <c r="C1021">
        <v>6.6</v>
      </c>
      <c r="D1021">
        <f>_xlfn.PERCENTRANK.INC('Clean data'!Q1053:Q5918,'Director Analysis'!C1021)</f>
        <v>0.45800000000000002</v>
      </c>
    </row>
    <row r="1022" spans="1:4" x14ac:dyDescent="0.3">
      <c r="A1022" s="3" t="s">
        <v>19846</v>
      </c>
      <c r="B1022" s="4">
        <v>6.6</v>
      </c>
      <c r="C1022">
        <v>6.6</v>
      </c>
      <c r="D1022">
        <f>_xlfn.PERCENTRANK.INC('Clean data'!Q1054:Q5919,'Director Analysis'!C1022)</f>
        <v>0.45800000000000002</v>
      </c>
    </row>
    <row r="1023" spans="1:4" x14ac:dyDescent="0.3">
      <c r="A1023" s="3" t="s">
        <v>23026</v>
      </c>
      <c r="B1023" s="4">
        <v>6.6</v>
      </c>
      <c r="C1023">
        <v>6.6</v>
      </c>
      <c r="D1023">
        <f>_xlfn.PERCENTRANK.INC('Clean data'!Q1055:Q5920,'Director Analysis'!C1023)</f>
        <v>0.45800000000000002</v>
      </c>
    </row>
    <row r="1024" spans="1:4" x14ac:dyDescent="0.3">
      <c r="A1024" s="3" t="s">
        <v>20439</v>
      </c>
      <c r="B1024" s="4">
        <v>6.6</v>
      </c>
      <c r="C1024">
        <v>6.6</v>
      </c>
      <c r="D1024">
        <f>_xlfn.PERCENTRANK.INC('Clean data'!Q1056:Q5921,'Director Analysis'!C1024)</f>
        <v>0.45800000000000002</v>
      </c>
    </row>
    <row r="1025" spans="1:4" x14ac:dyDescent="0.3">
      <c r="A1025" s="3" t="s">
        <v>12632</v>
      </c>
      <c r="B1025" s="4">
        <v>6.6</v>
      </c>
      <c r="C1025">
        <v>6.6</v>
      </c>
      <c r="D1025">
        <f>_xlfn.PERCENTRANK.INC('Clean data'!Q1057:Q5922,'Director Analysis'!C1025)</f>
        <v>0.45800000000000002</v>
      </c>
    </row>
    <row r="1026" spans="1:4" x14ac:dyDescent="0.3">
      <c r="A1026" s="3" t="s">
        <v>23083</v>
      </c>
      <c r="B1026" s="4">
        <v>6.6</v>
      </c>
      <c r="C1026">
        <v>6.6</v>
      </c>
      <c r="D1026">
        <f>_xlfn.PERCENTRANK.INC('Clean data'!Q1058:Q5923,'Director Analysis'!C1026)</f>
        <v>0.45800000000000002</v>
      </c>
    </row>
    <row r="1027" spans="1:4" x14ac:dyDescent="0.3">
      <c r="A1027" s="3" t="s">
        <v>15312</v>
      </c>
      <c r="B1027" s="4">
        <v>6.6</v>
      </c>
      <c r="C1027">
        <v>6.6</v>
      </c>
      <c r="D1027">
        <f>_xlfn.PERCENTRANK.INC('Clean data'!Q1059:Q5924,'Director Analysis'!C1027)</f>
        <v>0.45800000000000002</v>
      </c>
    </row>
    <row r="1028" spans="1:4" x14ac:dyDescent="0.3">
      <c r="A1028" s="3" t="s">
        <v>15742</v>
      </c>
      <c r="B1028" s="4">
        <v>6.6</v>
      </c>
      <c r="C1028">
        <v>6.6</v>
      </c>
      <c r="D1028">
        <f>_xlfn.PERCENTRANK.INC('Clean data'!Q1060:Q5925,'Director Analysis'!C1028)</f>
        <v>0.45800000000000002</v>
      </c>
    </row>
    <row r="1029" spans="1:4" x14ac:dyDescent="0.3">
      <c r="A1029" s="3" t="s">
        <v>9584</v>
      </c>
      <c r="B1029" s="4">
        <v>6.6</v>
      </c>
      <c r="C1029">
        <v>6.6</v>
      </c>
      <c r="D1029">
        <f>_xlfn.PERCENTRANK.INC('Clean data'!Q1061:Q5926,'Director Analysis'!C1029)</f>
        <v>0.45800000000000002</v>
      </c>
    </row>
    <row r="1030" spans="1:4" x14ac:dyDescent="0.3">
      <c r="A1030" s="3" t="s">
        <v>12829</v>
      </c>
      <c r="B1030" s="4">
        <v>6.6</v>
      </c>
      <c r="C1030">
        <v>6.6</v>
      </c>
      <c r="D1030">
        <f>_xlfn.PERCENTRANK.INC('Clean data'!Q1062:Q5927,'Director Analysis'!C1030)</f>
        <v>0.45800000000000002</v>
      </c>
    </row>
    <row r="1031" spans="1:4" x14ac:dyDescent="0.3">
      <c r="A1031" s="3" t="s">
        <v>14767</v>
      </c>
      <c r="B1031" s="4">
        <v>6.6</v>
      </c>
      <c r="C1031">
        <v>6.6</v>
      </c>
      <c r="D1031">
        <f>_xlfn.PERCENTRANK.INC('Clean data'!Q1063:Q5928,'Director Analysis'!C1031)</f>
        <v>0.45800000000000002</v>
      </c>
    </row>
    <row r="1032" spans="1:4" x14ac:dyDescent="0.3">
      <c r="A1032" s="3" t="s">
        <v>3930</v>
      </c>
      <c r="B1032" s="4">
        <v>6.6</v>
      </c>
      <c r="C1032">
        <v>6.6</v>
      </c>
      <c r="D1032">
        <f>_xlfn.PERCENTRANK.INC('Clean data'!Q1064:Q5929,'Director Analysis'!C1032)</f>
        <v>0.45800000000000002</v>
      </c>
    </row>
    <row r="1033" spans="1:4" x14ac:dyDescent="0.3">
      <c r="A1033" s="3" t="s">
        <v>5219</v>
      </c>
      <c r="B1033" s="4">
        <v>6.6</v>
      </c>
      <c r="C1033">
        <v>6.6</v>
      </c>
      <c r="D1033">
        <f>_xlfn.PERCENTRANK.INC('Clean data'!Q1065:Q5930,'Director Analysis'!C1033)</f>
        <v>0.45800000000000002</v>
      </c>
    </row>
    <row r="1034" spans="1:4" x14ac:dyDescent="0.3">
      <c r="A1034" s="3" t="s">
        <v>6973</v>
      </c>
      <c r="B1034" s="4">
        <v>6.6</v>
      </c>
      <c r="C1034">
        <v>6.6</v>
      </c>
      <c r="D1034">
        <f>_xlfn.PERCENTRANK.INC('Clean data'!Q1066:Q5931,'Director Analysis'!C1034)</f>
        <v>0.45800000000000002</v>
      </c>
    </row>
    <row r="1035" spans="1:4" x14ac:dyDescent="0.3">
      <c r="A1035" s="3" t="s">
        <v>23904</v>
      </c>
      <c r="B1035" s="4">
        <v>6.6</v>
      </c>
      <c r="C1035">
        <v>6.6</v>
      </c>
      <c r="D1035">
        <f>_xlfn.PERCENTRANK.INC('Clean data'!Q1067:Q5932,'Director Analysis'!C1035)</f>
        <v>0.45800000000000002</v>
      </c>
    </row>
    <row r="1036" spans="1:4" x14ac:dyDescent="0.3">
      <c r="A1036" s="3" t="s">
        <v>20540</v>
      </c>
      <c r="B1036" s="4">
        <v>6.6</v>
      </c>
      <c r="C1036">
        <v>6.6</v>
      </c>
      <c r="D1036">
        <f>_xlfn.PERCENTRANK.INC('Clean data'!Q1068:Q5933,'Director Analysis'!C1036)</f>
        <v>0.45800000000000002</v>
      </c>
    </row>
    <row r="1037" spans="1:4" x14ac:dyDescent="0.3">
      <c r="A1037" s="3" t="s">
        <v>6224</v>
      </c>
      <c r="B1037" s="4">
        <v>6.6</v>
      </c>
      <c r="C1037">
        <v>6.6</v>
      </c>
      <c r="D1037">
        <f>_xlfn.PERCENTRANK.INC('Clean data'!Q1069:Q5934,'Director Analysis'!C1037)</f>
        <v>0.45800000000000002</v>
      </c>
    </row>
    <row r="1038" spans="1:4" x14ac:dyDescent="0.3">
      <c r="A1038" s="3" t="s">
        <v>13974</v>
      </c>
      <c r="B1038" s="4">
        <v>6.6</v>
      </c>
      <c r="C1038">
        <v>6.6</v>
      </c>
      <c r="D1038">
        <f>_xlfn.PERCENTRANK.INC('Clean data'!Q1070:Q5935,'Director Analysis'!C1038)</f>
        <v>0.45800000000000002</v>
      </c>
    </row>
    <row r="1039" spans="1:4" x14ac:dyDescent="0.3">
      <c r="A1039" s="3" t="s">
        <v>2853</v>
      </c>
      <c r="B1039" s="4">
        <v>6.6</v>
      </c>
      <c r="C1039">
        <v>6.6</v>
      </c>
      <c r="D1039">
        <f>_xlfn.PERCENTRANK.INC('Clean data'!Q1071:Q5936,'Director Analysis'!C1039)</f>
        <v>0.45800000000000002</v>
      </c>
    </row>
    <row r="1040" spans="1:4" x14ac:dyDescent="0.3">
      <c r="A1040" s="3" t="s">
        <v>8040</v>
      </c>
      <c r="B1040" s="4">
        <v>6.6</v>
      </c>
      <c r="C1040">
        <v>6.6</v>
      </c>
      <c r="D1040">
        <f>_xlfn.PERCENTRANK.INC('Clean data'!Q1072:Q5937,'Director Analysis'!C1040)</f>
        <v>0.45800000000000002</v>
      </c>
    </row>
    <row r="1041" spans="1:4" x14ac:dyDescent="0.3">
      <c r="A1041" s="3" t="s">
        <v>23650</v>
      </c>
      <c r="B1041" s="4">
        <v>6.6</v>
      </c>
      <c r="C1041">
        <v>6.6</v>
      </c>
      <c r="D1041">
        <f>_xlfn.PERCENTRANK.INC('Clean data'!Q1073:Q5938,'Director Analysis'!C1041)</f>
        <v>0.45800000000000002</v>
      </c>
    </row>
    <row r="1042" spans="1:4" x14ac:dyDescent="0.3">
      <c r="A1042" s="3" t="s">
        <v>1028</v>
      </c>
      <c r="B1042" s="4">
        <v>6.5999999999999988</v>
      </c>
      <c r="C1042">
        <v>6.5999999999999988</v>
      </c>
      <c r="D1042">
        <f>_xlfn.PERCENTRANK.INC('Clean data'!Q1074:Q5939,'Director Analysis'!C1042)</f>
        <v>0.45800000000000002</v>
      </c>
    </row>
    <row r="1043" spans="1:4" x14ac:dyDescent="0.3">
      <c r="A1043" s="3" t="s">
        <v>5128</v>
      </c>
      <c r="B1043" s="4">
        <v>6.5999999999999988</v>
      </c>
      <c r="C1043">
        <v>6.5999999999999988</v>
      </c>
      <c r="D1043">
        <f>_xlfn.PERCENTRANK.INC('Clean data'!Q1075:Q5940,'Director Analysis'!C1043)</f>
        <v>0.45800000000000002</v>
      </c>
    </row>
    <row r="1044" spans="1:4" x14ac:dyDescent="0.3">
      <c r="A1044" s="3" t="s">
        <v>2213</v>
      </c>
      <c r="B1044" s="4">
        <v>6.58</v>
      </c>
      <c r="C1044">
        <v>6.58</v>
      </c>
      <c r="D1044">
        <f>_xlfn.PERCENTRANK.INC('Clean data'!Q1076:Q5941,'Director Analysis'!C1044)</f>
        <v>0.45800000000000002</v>
      </c>
    </row>
    <row r="1045" spans="1:4" x14ac:dyDescent="0.3">
      <c r="A1045" s="3" t="s">
        <v>3122</v>
      </c>
      <c r="B1045" s="4">
        <v>6.5769230769230766</v>
      </c>
      <c r="C1045">
        <v>6.5769230769230766</v>
      </c>
      <c r="D1045">
        <f>_xlfn.PERCENTRANK.INC('Clean data'!Q1077:Q5942,'Director Analysis'!C1045)</f>
        <v>0.45700000000000002</v>
      </c>
    </row>
    <row r="1046" spans="1:4" x14ac:dyDescent="0.3">
      <c r="A1046" s="3" t="s">
        <v>5418</v>
      </c>
      <c r="B1046" s="4">
        <v>6.5749999999999993</v>
      </c>
      <c r="C1046">
        <v>6.5749999999999993</v>
      </c>
      <c r="D1046">
        <f>_xlfn.PERCENTRANK.INC('Clean data'!Q1078:Q5943,'Director Analysis'!C1046)</f>
        <v>0.45700000000000002</v>
      </c>
    </row>
    <row r="1047" spans="1:4" x14ac:dyDescent="0.3">
      <c r="A1047" s="3" t="s">
        <v>5076</v>
      </c>
      <c r="B1047" s="4">
        <v>6.5687500000000005</v>
      </c>
      <c r="C1047">
        <v>6.5687500000000005</v>
      </c>
      <c r="D1047">
        <f>_xlfn.PERCENTRANK.INC('Clean data'!Q1079:Q5944,'Director Analysis'!C1047)</f>
        <v>0.45700000000000002</v>
      </c>
    </row>
    <row r="1048" spans="1:4" x14ac:dyDescent="0.3">
      <c r="A1048" s="3" t="s">
        <v>11653</v>
      </c>
      <c r="B1048" s="4">
        <v>6.5666666666666673</v>
      </c>
      <c r="C1048">
        <v>6.5666666666666673</v>
      </c>
      <c r="D1048">
        <f>_xlfn.PERCENTRANK.INC('Clean data'!Q1080:Q5945,'Director Analysis'!C1048)</f>
        <v>0.45700000000000002</v>
      </c>
    </row>
    <row r="1049" spans="1:4" x14ac:dyDescent="0.3">
      <c r="A1049" s="3" t="s">
        <v>4382</v>
      </c>
      <c r="B1049" s="4">
        <v>6.5666666666666664</v>
      </c>
      <c r="C1049">
        <v>6.5666666666666664</v>
      </c>
      <c r="D1049">
        <f>_xlfn.PERCENTRANK.INC('Clean data'!Q1081:Q5946,'Director Analysis'!C1049)</f>
        <v>0.45700000000000002</v>
      </c>
    </row>
    <row r="1050" spans="1:4" x14ac:dyDescent="0.3">
      <c r="A1050" s="3" t="s">
        <v>10122</v>
      </c>
      <c r="B1050" s="4">
        <v>6.5666666666666664</v>
      </c>
      <c r="C1050">
        <v>6.5666666666666664</v>
      </c>
      <c r="D1050">
        <f>_xlfn.PERCENTRANK.INC('Clean data'!Q1082:Q5947,'Director Analysis'!C1050)</f>
        <v>0.45700000000000002</v>
      </c>
    </row>
    <row r="1051" spans="1:4" x14ac:dyDescent="0.3">
      <c r="A1051" s="3" t="s">
        <v>7134</v>
      </c>
      <c r="B1051" s="4">
        <v>6.5666666666666664</v>
      </c>
      <c r="C1051">
        <v>6.5666666666666664</v>
      </c>
      <c r="D1051">
        <f>_xlfn.PERCENTRANK.INC('Clean data'!Q1083:Q5948,'Director Analysis'!C1051)</f>
        <v>0.45800000000000002</v>
      </c>
    </row>
    <row r="1052" spans="1:4" x14ac:dyDescent="0.3">
      <c r="A1052" s="3" t="s">
        <v>11357</v>
      </c>
      <c r="B1052" s="4">
        <v>6.5666666666666664</v>
      </c>
      <c r="C1052">
        <v>6.5666666666666664</v>
      </c>
      <c r="D1052">
        <f>_xlfn.PERCENTRANK.INC('Clean data'!Q1084:Q5949,'Director Analysis'!C1052)</f>
        <v>0.45800000000000002</v>
      </c>
    </row>
    <row r="1053" spans="1:4" x14ac:dyDescent="0.3">
      <c r="A1053" s="3" t="s">
        <v>6126</v>
      </c>
      <c r="B1053" s="4">
        <v>6.5666666666666664</v>
      </c>
      <c r="C1053">
        <v>6.5666666666666664</v>
      </c>
      <c r="D1053">
        <f>_xlfn.PERCENTRANK.INC('Clean data'!Q1085:Q5950,'Director Analysis'!C1053)</f>
        <v>0.45800000000000002</v>
      </c>
    </row>
    <row r="1054" spans="1:4" x14ac:dyDescent="0.3">
      <c r="A1054" s="3" t="s">
        <v>1983</v>
      </c>
      <c r="B1054" s="4">
        <v>6.5666666666666664</v>
      </c>
      <c r="C1054">
        <v>6.5666666666666664</v>
      </c>
      <c r="D1054">
        <f>_xlfn.PERCENTRANK.INC('Clean data'!Q1086:Q5951,'Director Analysis'!C1054)</f>
        <v>0.45800000000000002</v>
      </c>
    </row>
    <row r="1055" spans="1:4" x14ac:dyDescent="0.3">
      <c r="A1055" s="3" t="s">
        <v>1304</v>
      </c>
      <c r="B1055" s="4">
        <v>6.56</v>
      </c>
      <c r="C1055">
        <v>6.56</v>
      </c>
      <c r="D1055">
        <f>_xlfn.PERCENTRANK.INC('Clean data'!Q1087:Q5952,'Director Analysis'!C1055)</f>
        <v>0.45800000000000002</v>
      </c>
    </row>
    <row r="1056" spans="1:4" x14ac:dyDescent="0.3">
      <c r="A1056" s="3" t="s">
        <v>14787</v>
      </c>
      <c r="B1056" s="4">
        <v>6.56</v>
      </c>
      <c r="C1056">
        <v>6.56</v>
      </c>
      <c r="D1056">
        <f>_xlfn.PERCENTRANK.INC('Clean data'!Q1088:Q5953,'Director Analysis'!C1056)</f>
        <v>0.45800000000000002</v>
      </c>
    </row>
    <row r="1057" spans="1:4" x14ac:dyDescent="0.3">
      <c r="A1057" s="3" t="s">
        <v>1104</v>
      </c>
      <c r="B1057" s="4">
        <v>6.56</v>
      </c>
      <c r="C1057">
        <v>6.56</v>
      </c>
      <c r="D1057">
        <f>_xlfn.PERCENTRANK.INC('Clean data'!Q1089:Q5954,'Director Analysis'!C1057)</f>
        <v>0.45700000000000002</v>
      </c>
    </row>
    <row r="1058" spans="1:4" x14ac:dyDescent="0.3">
      <c r="A1058" s="3" t="s">
        <v>10453</v>
      </c>
      <c r="B1058" s="4">
        <v>6.5500000000000007</v>
      </c>
      <c r="C1058">
        <v>6.5500000000000007</v>
      </c>
      <c r="D1058">
        <f>_xlfn.PERCENTRANK.INC('Clean data'!Q1090:Q5955,'Director Analysis'!C1058)</f>
        <v>0.45700000000000002</v>
      </c>
    </row>
    <row r="1059" spans="1:4" x14ac:dyDescent="0.3">
      <c r="A1059" s="3" t="s">
        <v>13125</v>
      </c>
      <c r="B1059" s="4">
        <v>6.5500000000000007</v>
      </c>
      <c r="C1059">
        <v>6.5500000000000007</v>
      </c>
      <c r="D1059">
        <f>_xlfn.PERCENTRANK.INC('Clean data'!Q1091:Q5956,'Director Analysis'!C1059)</f>
        <v>0.45700000000000002</v>
      </c>
    </row>
    <row r="1060" spans="1:4" x14ac:dyDescent="0.3">
      <c r="A1060" s="3" t="s">
        <v>19459</v>
      </c>
      <c r="B1060" s="4">
        <v>6.5500000000000007</v>
      </c>
      <c r="C1060">
        <v>6.5500000000000007</v>
      </c>
      <c r="D1060">
        <f>_xlfn.PERCENTRANK.INC('Clean data'!Q1092:Q5957,'Director Analysis'!C1060)</f>
        <v>0.45700000000000002</v>
      </c>
    </row>
    <row r="1061" spans="1:4" x14ac:dyDescent="0.3">
      <c r="A1061" s="3" t="s">
        <v>7057</v>
      </c>
      <c r="B1061" s="4">
        <v>6.5500000000000007</v>
      </c>
      <c r="C1061">
        <v>6.5500000000000007</v>
      </c>
      <c r="D1061">
        <f>_xlfn.PERCENTRANK.INC('Clean data'!Q1093:Q5958,'Director Analysis'!C1061)</f>
        <v>0.45700000000000002</v>
      </c>
    </row>
    <row r="1062" spans="1:4" x14ac:dyDescent="0.3">
      <c r="A1062" s="3" t="s">
        <v>646</v>
      </c>
      <c r="B1062" s="4">
        <v>6.5500000000000007</v>
      </c>
      <c r="C1062">
        <v>6.5500000000000007</v>
      </c>
      <c r="D1062">
        <f>_xlfn.PERCENTRANK.INC('Clean data'!Q1094:Q5959,'Director Analysis'!C1062)</f>
        <v>0.45700000000000002</v>
      </c>
    </row>
    <row r="1063" spans="1:4" x14ac:dyDescent="0.3">
      <c r="A1063" s="3" t="s">
        <v>4392</v>
      </c>
      <c r="B1063" s="4">
        <v>6.5500000000000007</v>
      </c>
      <c r="C1063">
        <v>6.5500000000000007</v>
      </c>
      <c r="D1063">
        <f>_xlfn.PERCENTRANK.INC('Clean data'!Q1095:Q5960,'Director Analysis'!C1063)</f>
        <v>0.45700000000000002</v>
      </c>
    </row>
    <row r="1064" spans="1:4" x14ac:dyDescent="0.3">
      <c r="A1064" s="3" t="s">
        <v>4218</v>
      </c>
      <c r="B1064" s="4">
        <v>6.5500000000000007</v>
      </c>
      <c r="C1064">
        <v>6.5500000000000007</v>
      </c>
      <c r="D1064">
        <f>_xlfn.PERCENTRANK.INC('Clean data'!Q1096:Q5961,'Director Analysis'!C1064)</f>
        <v>0.45700000000000002</v>
      </c>
    </row>
    <row r="1065" spans="1:4" x14ac:dyDescent="0.3">
      <c r="A1065" s="3" t="s">
        <v>19224</v>
      </c>
      <c r="B1065" s="4">
        <v>6.55</v>
      </c>
      <c r="C1065">
        <v>6.55</v>
      </c>
      <c r="D1065">
        <f>_xlfn.PERCENTRANK.INC('Clean data'!Q1097:Q5962,'Director Analysis'!C1065)</f>
        <v>0.45700000000000002</v>
      </c>
    </row>
    <row r="1066" spans="1:4" x14ac:dyDescent="0.3">
      <c r="A1066" s="3" t="s">
        <v>8553</v>
      </c>
      <c r="B1066" s="4">
        <v>6.55</v>
      </c>
      <c r="C1066">
        <v>6.55</v>
      </c>
      <c r="D1066">
        <f>_xlfn.PERCENTRANK.INC('Clean data'!Q1098:Q5963,'Director Analysis'!C1066)</f>
        <v>0.45700000000000002</v>
      </c>
    </row>
    <row r="1067" spans="1:4" x14ac:dyDescent="0.3">
      <c r="A1067" s="3" t="s">
        <v>313</v>
      </c>
      <c r="B1067" s="4">
        <v>6.55</v>
      </c>
      <c r="C1067">
        <v>6.55</v>
      </c>
      <c r="D1067">
        <f>_xlfn.PERCENTRANK.INC('Clean data'!Q1099:Q5964,'Director Analysis'!C1067)</f>
        <v>0.45800000000000002</v>
      </c>
    </row>
    <row r="1068" spans="1:4" x14ac:dyDescent="0.3">
      <c r="A1068" s="3" t="s">
        <v>3117</v>
      </c>
      <c r="B1068" s="4">
        <v>6.55</v>
      </c>
      <c r="C1068">
        <v>6.55</v>
      </c>
      <c r="D1068">
        <f>_xlfn.PERCENTRANK.INC('Clean data'!Q1100:Q5965,'Director Analysis'!C1068)</f>
        <v>0.45700000000000002</v>
      </c>
    </row>
    <row r="1069" spans="1:4" x14ac:dyDescent="0.3">
      <c r="A1069" s="3" t="s">
        <v>17918</v>
      </c>
      <c r="B1069" s="4">
        <v>6.55</v>
      </c>
      <c r="C1069">
        <v>6.55</v>
      </c>
      <c r="D1069">
        <f>_xlfn.PERCENTRANK.INC('Clean data'!Q1101:Q5966,'Director Analysis'!C1069)</f>
        <v>0.45700000000000002</v>
      </c>
    </row>
    <row r="1070" spans="1:4" x14ac:dyDescent="0.3">
      <c r="A1070" s="3" t="s">
        <v>3722</v>
      </c>
      <c r="B1070" s="4">
        <v>6.5400000000000009</v>
      </c>
      <c r="C1070">
        <v>6.5400000000000009</v>
      </c>
      <c r="D1070">
        <f>_xlfn.PERCENTRANK.INC('Clean data'!Q1102:Q5967,'Director Analysis'!C1070)</f>
        <v>0.45700000000000002</v>
      </c>
    </row>
    <row r="1071" spans="1:4" x14ac:dyDescent="0.3">
      <c r="A1071" s="3" t="s">
        <v>5204</v>
      </c>
      <c r="B1071" s="4">
        <v>6.5333333333333341</v>
      </c>
      <c r="C1071">
        <v>6.5333333333333341</v>
      </c>
      <c r="D1071">
        <f>_xlfn.PERCENTRANK.INC('Clean data'!Q1103:Q5968,'Director Analysis'!C1071)</f>
        <v>0.45700000000000002</v>
      </c>
    </row>
    <row r="1072" spans="1:4" x14ac:dyDescent="0.3">
      <c r="A1072" s="3" t="s">
        <v>13411</v>
      </c>
      <c r="B1072" s="4">
        <v>6.5333333333333341</v>
      </c>
      <c r="C1072">
        <v>6.5333333333333341</v>
      </c>
      <c r="D1072">
        <f>_xlfn.PERCENTRANK.INC('Clean data'!Q1104:Q5969,'Director Analysis'!C1072)</f>
        <v>0.45700000000000002</v>
      </c>
    </row>
    <row r="1073" spans="1:4" x14ac:dyDescent="0.3">
      <c r="A1073" s="3" t="s">
        <v>7875</v>
      </c>
      <c r="B1073" s="4">
        <v>6.5333333333333341</v>
      </c>
      <c r="C1073">
        <v>6.5333333333333341</v>
      </c>
      <c r="D1073">
        <f>_xlfn.PERCENTRANK.INC('Clean data'!Q1105:Q5970,'Director Analysis'!C1073)</f>
        <v>0.45700000000000002</v>
      </c>
    </row>
    <row r="1074" spans="1:4" x14ac:dyDescent="0.3">
      <c r="A1074" s="3" t="s">
        <v>11881</v>
      </c>
      <c r="B1074" s="4">
        <v>6.5333333333333341</v>
      </c>
      <c r="C1074">
        <v>6.5333333333333341</v>
      </c>
      <c r="D1074">
        <f>_xlfn.PERCENTRANK.INC('Clean data'!Q1106:Q5971,'Director Analysis'!C1074)</f>
        <v>0.45800000000000002</v>
      </c>
    </row>
    <row r="1075" spans="1:4" x14ac:dyDescent="0.3">
      <c r="A1075" s="3" t="s">
        <v>13514</v>
      </c>
      <c r="B1075" s="4">
        <v>6.5333333333333341</v>
      </c>
      <c r="C1075">
        <v>6.5333333333333341</v>
      </c>
      <c r="D1075">
        <f>_xlfn.PERCENTRANK.INC('Clean data'!Q1107:Q5972,'Director Analysis'!C1075)</f>
        <v>0.45700000000000002</v>
      </c>
    </row>
    <row r="1076" spans="1:4" x14ac:dyDescent="0.3">
      <c r="A1076" s="3" t="s">
        <v>3523</v>
      </c>
      <c r="B1076" s="4">
        <v>6.5250000000000004</v>
      </c>
      <c r="C1076">
        <v>6.5250000000000004</v>
      </c>
      <c r="D1076">
        <f>_xlfn.PERCENTRANK.INC('Clean data'!Q1108:Q5973,'Director Analysis'!C1076)</f>
        <v>0.45700000000000002</v>
      </c>
    </row>
    <row r="1077" spans="1:4" x14ac:dyDescent="0.3">
      <c r="A1077" s="3" t="s">
        <v>741</v>
      </c>
      <c r="B1077" s="4">
        <v>6.5166666666666666</v>
      </c>
      <c r="C1077">
        <v>6.5166666666666666</v>
      </c>
      <c r="D1077">
        <f>_xlfn.PERCENTRANK.INC('Clean data'!Q1109:Q5974,'Director Analysis'!C1077)</f>
        <v>0.45700000000000002</v>
      </c>
    </row>
    <row r="1078" spans="1:4" x14ac:dyDescent="0.3">
      <c r="A1078" s="3" t="s">
        <v>1340</v>
      </c>
      <c r="B1078" s="4">
        <v>6.5166666666666666</v>
      </c>
      <c r="C1078">
        <v>6.5166666666666666</v>
      </c>
      <c r="D1078">
        <f>_xlfn.PERCENTRANK.INC('Clean data'!Q1110:Q5975,'Director Analysis'!C1078)</f>
        <v>0.45800000000000002</v>
      </c>
    </row>
    <row r="1079" spans="1:4" x14ac:dyDescent="0.3">
      <c r="A1079" s="3" t="s">
        <v>2495</v>
      </c>
      <c r="B1079" s="4">
        <v>6.5000000000000009</v>
      </c>
      <c r="C1079">
        <v>6.5000000000000009</v>
      </c>
      <c r="D1079">
        <f>_xlfn.PERCENTRANK.INC('Clean data'!Q1111:Q5976,'Director Analysis'!C1079)</f>
        <v>0.45700000000000002</v>
      </c>
    </row>
    <row r="1080" spans="1:4" x14ac:dyDescent="0.3">
      <c r="A1080" s="3" t="s">
        <v>23325</v>
      </c>
      <c r="B1080" s="4">
        <v>6.5</v>
      </c>
      <c r="C1080">
        <v>6.5</v>
      </c>
      <c r="D1080">
        <f>_xlfn.PERCENTRANK.INC('Clean data'!Q1112:Q5977,'Director Analysis'!C1080)</f>
        <v>0.42</v>
      </c>
    </row>
    <row r="1081" spans="1:4" x14ac:dyDescent="0.3">
      <c r="A1081" s="3" t="s">
        <v>15494</v>
      </c>
      <c r="B1081" s="4">
        <v>6.5</v>
      </c>
      <c r="C1081">
        <v>6.5</v>
      </c>
      <c r="D1081">
        <f>_xlfn.PERCENTRANK.INC('Clean data'!Q1113:Q5978,'Director Analysis'!C1081)</f>
        <v>0.42</v>
      </c>
    </row>
    <row r="1082" spans="1:4" x14ac:dyDescent="0.3">
      <c r="A1082" s="3" t="s">
        <v>322</v>
      </c>
      <c r="B1082" s="4">
        <v>6.5</v>
      </c>
      <c r="C1082">
        <v>6.5</v>
      </c>
      <c r="D1082">
        <f>_xlfn.PERCENTRANK.INC('Clean data'!Q1114:Q5979,'Director Analysis'!C1082)</f>
        <v>0.42</v>
      </c>
    </row>
    <row r="1083" spans="1:4" x14ac:dyDescent="0.3">
      <c r="A1083" s="3" t="s">
        <v>16665</v>
      </c>
      <c r="B1083" s="4">
        <v>6.5</v>
      </c>
      <c r="C1083">
        <v>6.5</v>
      </c>
      <c r="D1083">
        <f>_xlfn.PERCENTRANK.INC('Clean data'!Q1115:Q5980,'Director Analysis'!C1083)</f>
        <v>0.42</v>
      </c>
    </row>
    <row r="1084" spans="1:4" x14ac:dyDescent="0.3">
      <c r="A1084" s="3" t="s">
        <v>22654</v>
      </c>
      <c r="B1084" s="4">
        <v>6.5</v>
      </c>
      <c r="C1084">
        <v>6.5</v>
      </c>
      <c r="D1084">
        <f>_xlfn.PERCENTRANK.INC('Clean data'!Q1116:Q5981,'Director Analysis'!C1084)</f>
        <v>0.42</v>
      </c>
    </row>
    <row r="1085" spans="1:4" x14ac:dyDescent="0.3">
      <c r="A1085" s="3" t="s">
        <v>19628</v>
      </c>
      <c r="B1085" s="4">
        <v>6.5</v>
      </c>
      <c r="C1085">
        <v>6.5</v>
      </c>
      <c r="D1085">
        <f>_xlfn.PERCENTRANK.INC('Clean data'!Q1117:Q5982,'Director Analysis'!C1085)</f>
        <v>0.42</v>
      </c>
    </row>
    <row r="1086" spans="1:4" x14ac:dyDescent="0.3">
      <c r="A1086" s="3" t="s">
        <v>12623</v>
      </c>
      <c r="B1086" s="4">
        <v>6.5</v>
      </c>
      <c r="C1086">
        <v>6.5</v>
      </c>
      <c r="D1086">
        <f>_xlfn.PERCENTRANK.INC('Clean data'!Q1118:Q5983,'Director Analysis'!C1086)</f>
        <v>0.42</v>
      </c>
    </row>
    <row r="1087" spans="1:4" x14ac:dyDescent="0.3">
      <c r="A1087" s="3" t="s">
        <v>11835</v>
      </c>
      <c r="B1087" s="4">
        <v>6.5</v>
      </c>
      <c r="C1087">
        <v>6.5</v>
      </c>
      <c r="D1087">
        <f>_xlfn.PERCENTRANK.INC('Clean data'!Q1119:Q5984,'Director Analysis'!C1087)</f>
        <v>0.42</v>
      </c>
    </row>
    <row r="1088" spans="1:4" x14ac:dyDescent="0.3">
      <c r="A1088" s="3" t="s">
        <v>7835</v>
      </c>
      <c r="B1088" s="4">
        <v>6.5</v>
      </c>
      <c r="C1088">
        <v>6.5</v>
      </c>
      <c r="D1088">
        <f>_xlfn.PERCENTRANK.INC('Clean data'!Q1120:Q5985,'Director Analysis'!C1088)</f>
        <v>0.42099999999999999</v>
      </c>
    </row>
    <row r="1089" spans="1:4" x14ac:dyDescent="0.3">
      <c r="A1089" s="3" t="s">
        <v>18980</v>
      </c>
      <c r="B1089" s="4">
        <v>6.5</v>
      </c>
      <c r="C1089">
        <v>6.5</v>
      </c>
      <c r="D1089">
        <f>_xlfn.PERCENTRANK.INC('Clean data'!Q1121:Q5986,'Director Analysis'!C1089)</f>
        <v>0.42</v>
      </c>
    </row>
    <row r="1090" spans="1:4" x14ac:dyDescent="0.3">
      <c r="A1090" s="3" t="s">
        <v>21179</v>
      </c>
      <c r="B1090" s="4">
        <v>6.5</v>
      </c>
      <c r="C1090">
        <v>6.5</v>
      </c>
      <c r="D1090">
        <f>_xlfn.PERCENTRANK.INC('Clean data'!Q1122:Q5987,'Director Analysis'!C1090)</f>
        <v>0.42</v>
      </c>
    </row>
    <row r="1091" spans="1:4" x14ac:dyDescent="0.3">
      <c r="A1091" s="3" t="s">
        <v>3627</v>
      </c>
      <c r="B1091" s="4">
        <v>6.5</v>
      </c>
      <c r="C1091">
        <v>6.5</v>
      </c>
      <c r="D1091">
        <f>_xlfn.PERCENTRANK.INC('Clean data'!Q1123:Q5988,'Director Analysis'!C1091)</f>
        <v>0.42</v>
      </c>
    </row>
    <row r="1092" spans="1:4" x14ac:dyDescent="0.3">
      <c r="A1092" s="3" t="s">
        <v>12774</v>
      </c>
      <c r="B1092" s="4">
        <v>6.5</v>
      </c>
      <c r="C1092">
        <v>6.5</v>
      </c>
      <c r="D1092">
        <f>_xlfn.PERCENTRANK.INC('Clean data'!Q1124:Q5989,'Director Analysis'!C1092)</f>
        <v>0.42</v>
      </c>
    </row>
    <row r="1093" spans="1:4" x14ac:dyDescent="0.3">
      <c r="A1093" s="3" t="s">
        <v>2513</v>
      </c>
      <c r="B1093" s="4">
        <v>6.5</v>
      </c>
      <c r="C1093">
        <v>6.5</v>
      </c>
      <c r="D1093">
        <f>_xlfn.PERCENTRANK.INC('Clean data'!Q1125:Q5990,'Director Analysis'!C1093)</f>
        <v>0.42</v>
      </c>
    </row>
    <row r="1094" spans="1:4" x14ac:dyDescent="0.3">
      <c r="A1094" s="3" t="s">
        <v>9230</v>
      </c>
      <c r="B1094" s="4">
        <v>6.5</v>
      </c>
      <c r="C1094">
        <v>6.5</v>
      </c>
      <c r="D1094">
        <f>_xlfn.PERCENTRANK.INC('Clean data'!Q1126:Q5991,'Director Analysis'!C1094)</f>
        <v>0.42</v>
      </c>
    </row>
    <row r="1095" spans="1:4" x14ac:dyDescent="0.3">
      <c r="A1095" s="3" t="s">
        <v>8884</v>
      </c>
      <c r="B1095" s="4">
        <v>6.5</v>
      </c>
      <c r="C1095">
        <v>6.5</v>
      </c>
      <c r="D1095">
        <f>_xlfn.PERCENTRANK.INC('Clean data'!Q1127:Q5992,'Director Analysis'!C1095)</f>
        <v>0.42</v>
      </c>
    </row>
    <row r="1096" spans="1:4" x14ac:dyDescent="0.3">
      <c r="A1096" s="3" t="s">
        <v>9025</v>
      </c>
      <c r="B1096" s="4">
        <v>6.5</v>
      </c>
      <c r="C1096">
        <v>6.5</v>
      </c>
      <c r="D1096">
        <f>_xlfn.PERCENTRANK.INC('Clean data'!Q1128:Q5993,'Director Analysis'!C1096)</f>
        <v>0.42</v>
      </c>
    </row>
    <row r="1097" spans="1:4" x14ac:dyDescent="0.3">
      <c r="A1097" s="3" t="s">
        <v>15798</v>
      </c>
      <c r="B1097" s="4">
        <v>6.5</v>
      </c>
      <c r="C1097">
        <v>6.5</v>
      </c>
      <c r="D1097">
        <f>_xlfn.PERCENTRANK.INC('Clean data'!Q1129:Q5994,'Director Analysis'!C1097)</f>
        <v>0.42</v>
      </c>
    </row>
    <row r="1098" spans="1:4" x14ac:dyDescent="0.3">
      <c r="A1098" s="3" t="s">
        <v>21001</v>
      </c>
      <c r="B1098" s="4">
        <v>6.5</v>
      </c>
      <c r="C1098">
        <v>6.5</v>
      </c>
      <c r="D1098">
        <f>_xlfn.PERCENTRANK.INC('Clean data'!Q1130:Q5995,'Director Analysis'!C1098)</f>
        <v>0.42</v>
      </c>
    </row>
    <row r="1099" spans="1:4" x14ac:dyDescent="0.3">
      <c r="A1099" s="3" t="s">
        <v>13149</v>
      </c>
      <c r="B1099" s="4">
        <v>6.5</v>
      </c>
      <c r="C1099">
        <v>6.5</v>
      </c>
      <c r="D1099">
        <f>_xlfn.PERCENTRANK.INC('Clean data'!Q1131:Q5996,'Director Analysis'!C1099)</f>
        <v>0.42</v>
      </c>
    </row>
    <row r="1100" spans="1:4" x14ac:dyDescent="0.3">
      <c r="A1100" s="3" t="s">
        <v>18459</v>
      </c>
      <c r="B1100" s="4">
        <v>6.5</v>
      </c>
      <c r="C1100">
        <v>6.5</v>
      </c>
      <c r="D1100">
        <f>_xlfn.PERCENTRANK.INC('Clean data'!Q1132:Q5997,'Director Analysis'!C1100)</f>
        <v>0.42</v>
      </c>
    </row>
    <row r="1101" spans="1:4" x14ac:dyDescent="0.3">
      <c r="A1101" s="3" t="s">
        <v>10965</v>
      </c>
      <c r="B1101" s="4">
        <v>6.5</v>
      </c>
      <c r="C1101">
        <v>6.5</v>
      </c>
      <c r="D1101">
        <f>_xlfn.PERCENTRANK.INC('Clean data'!Q1133:Q5998,'Director Analysis'!C1101)</f>
        <v>0.42</v>
      </c>
    </row>
    <row r="1102" spans="1:4" x14ac:dyDescent="0.3">
      <c r="A1102" s="3" t="s">
        <v>14048</v>
      </c>
      <c r="B1102" s="4">
        <v>6.5</v>
      </c>
      <c r="C1102">
        <v>6.5</v>
      </c>
      <c r="D1102">
        <f>_xlfn.PERCENTRANK.INC('Clean data'!Q1134:Q5999,'Director Analysis'!C1102)</f>
        <v>0.42</v>
      </c>
    </row>
    <row r="1103" spans="1:4" x14ac:dyDescent="0.3">
      <c r="A1103" s="3" t="s">
        <v>12923</v>
      </c>
      <c r="B1103" s="4">
        <v>6.5</v>
      </c>
      <c r="C1103">
        <v>6.5</v>
      </c>
      <c r="D1103">
        <f>_xlfn.PERCENTRANK.INC('Clean data'!Q1135:Q6000,'Director Analysis'!C1103)</f>
        <v>0.42</v>
      </c>
    </row>
    <row r="1104" spans="1:4" x14ac:dyDescent="0.3">
      <c r="A1104" s="3" t="s">
        <v>18120</v>
      </c>
      <c r="B1104" s="4">
        <v>6.5</v>
      </c>
      <c r="C1104">
        <v>6.5</v>
      </c>
      <c r="D1104">
        <f>_xlfn.PERCENTRANK.INC('Clean data'!Q1136:Q6001,'Director Analysis'!C1104)</f>
        <v>0.42</v>
      </c>
    </row>
    <row r="1105" spans="1:4" x14ac:dyDescent="0.3">
      <c r="A1105" s="3" t="s">
        <v>23544</v>
      </c>
      <c r="B1105" s="4">
        <v>6.5</v>
      </c>
      <c r="C1105">
        <v>6.5</v>
      </c>
      <c r="D1105">
        <f>_xlfn.PERCENTRANK.INC('Clean data'!Q1137:Q6002,'Director Analysis'!C1105)</f>
        <v>0.42</v>
      </c>
    </row>
    <row r="1106" spans="1:4" x14ac:dyDescent="0.3">
      <c r="A1106" s="3" t="s">
        <v>15069</v>
      </c>
      <c r="B1106" s="4">
        <v>6.5</v>
      </c>
      <c r="C1106">
        <v>6.5</v>
      </c>
      <c r="D1106">
        <f>_xlfn.PERCENTRANK.INC('Clean data'!Q1138:Q6003,'Director Analysis'!C1106)</f>
        <v>0.42</v>
      </c>
    </row>
    <row r="1107" spans="1:4" x14ac:dyDescent="0.3">
      <c r="A1107" s="3" t="s">
        <v>23392</v>
      </c>
      <c r="B1107" s="4">
        <v>6.5</v>
      </c>
      <c r="C1107">
        <v>6.5</v>
      </c>
      <c r="D1107">
        <f>_xlfn.PERCENTRANK.INC('Clean data'!Q1139:Q6004,'Director Analysis'!C1107)</f>
        <v>0.42</v>
      </c>
    </row>
    <row r="1108" spans="1:4" x14ac:dyDescent="0.3">
      <c r="A1108" s="3" t="s">
        <v>23166</v>
      </c>
      <c r="B1108" s="4">
        <v>6.5</v>
      </c>
      <c r="C1108">
        <v>6.5</v>
      </c>
      <c r="D1108">
        <f>_xlfn.PERCENTRANK.INC('Clean data'!Q1140:Q6005,'Director Analysis'!C1108)</f>
        <v>0.42</v>
      </c>
    </row>
    <row r="1109" spans="1:4" x14ac:dyDescent="0.3">
      <c r="A1109" s="3" t="s">
        <v>23476</v>
      </c>
      <c r="B1109" s="4">
        <v>6.5</v>
      </c>
      <c r="C1109">
        <v>6.5</v>
      </c>
      <c r="D1109">
        <f>_xlfn.PERCENTRANK.INC('Clean data'!Q1141:Q6006,'Director Analysis'!C1109)</f>
        <v>0.42</v>
      </c>
    </row>
    <row r="1110" spans="1:4" x14ac:dyDescent="0.3">
      <c r="A1110" s="3" t="s">
        <v>21146</v>
      </c>
      <c r="B1110" s="4">
        <v>6.5</v>
      </c>
      <c r="C1110">
        <v>6.5</v>
      </c>
      <c r="D1110">
        <f>_xlfn.PERCENTRANK.INC('Clean data'!Q1142:Q6007,'Director Analysis'!C1110)</f>
        <v>0.42</v>
      </c>
    </row>
    <row r="1111" spans="1:4" x14ac:dyDescent="0.3">
      <c r="A1111" s="3" t="s">
        <v>6282</v>
      </c>
      <c r="B1111" s="4">
        <v>6.5</v>
      </c>
      <c r="C1111">
        <v>6.5</v>
      </c>
      <c r="D1111">
        <f>_xlfn.PERCENTRANK.INC('Clean data'!Q1143:Q6008,'Director Analysis'!C1111)</f>
        <v>0.42</v>
      </c>
    </row>
    <row r="1112" spans="1:4" x14ac:dyDescent="0.3">
      <c r="A1112" s="3" t="s">
        <v>10913</v>
      </c>
      <c r="B1112" s="4">
        <v>6.5</v>
      </c>
      <c r="C1112">
        <v>6.5</v>
      </c>
      <c r="D1112">
        <f>_xlfn.PERCENTRANK.INC('Clean data'!Q1144:Q6009,'Director Analysis'!C1112)</f>
        <v>0.41899999999999998</v>
      </c>
    </row>
    <row r="1113" spans="1:4" x14ac:dyDescent="0.3">
      <c r="A1113" s="3" t="s">
        <v>21311</v>
      </c>
      <c r="B1113" s="4">
        <v>6.5</v>
      </c>
      <c r="C1113">
        <v>6.5</v>
      </c>
      <c r="D1113">
        <f>_xlfn.PERCENTRANK.INC('Clean data'!Q1145:Q6010,'Director Analysis'!C1113)</f>
        <v>0.41899999999999998</v>
      </c>
    </row>
    <row r="1114" spans="1:4" x14ac:dyDescent="0.3">
      <c r="A1114" s="3" t="s">
        <v>15823</v>
      </c>
      <c r="B1114" s="4">
        <v>6.5</v>
      </c>
      <c r="C1114">
        <v>6.5</v>
      </c>
      <c r="D1114">
        <f>_xlfn.PERCENTRANK.INC('Clean data'!Q1146:Q6011,'Director Analysis'!C1114)</f>
        <v>0.41899999999999998</v>
      </c>
    </row>
    <row r="1115" spans="1:4" x14ac:dyDescent="0.3">
      <c r="A1115" s="3" t="s">
        <v>703</v>
      </c>
      <c r="B1115" s="4">
        <v>6.5</v>
      </c>
      <c r="C1115">
        <v>6.5</v>
      </c>
      <c r="D1115">
        <f>_xlfn.PERCENTRANK.INC('Clean data'!Q1147:Q6012,'Director Analysis'!C1115)</f>
        <v>0.42</v>
      </c>
    </row>
    <row r="1116" spans="1:4" x14ac:dyDescent="0.3">
      <c r="A1116" s="3" t="s">
        <v>18694</v>
      </c>
      <c r="B1116" s="4">
        <v>6.5</v>
      </c>
      <c r="C1116">
        <v>6.5</v>
      </c>
      <c r="D1116">
        <f>_xlfn.PERCENTRANK.INC('Clean data'!Q1148:Q6013,'Director Analysis'!C1116)</f>
        <v>0.42</v>
      </c>
    </row>
    <row r="1117" spans="1:4" x14ac:dyDescent="0.3">
      <c r="A1117" s="3" t="s">
        <v>1413</v>
      </c>
      <c r="B1117" s="4">
        <v>6.5</v>
      </c>
      <c r="C1117">
        <v>6.5</v>
      </c>
      <c r="D1117">
        <f>_xlfn.PERCENTRANK.INC('Clean data'!Q1149:Q6014,'Director Analysis'!C1117)</f>
        <v>0.42</v>
      </c>
    </row>
    <row r="1118" spans="1:4" x14ac:dyDescent="0.3">
      <c r="A1118" s="3" t="s">
        <v>17099</v>
      </c>
      <c r="B1118" s="4">
        <v>6.5</v>
      </c>
      <c r="C1118">
        <v>6.5</v>
      </c>
      <c r="D1118">
        <f>_xlfn.PERCENTRANK.INC('Clean data'!Q1150:Q6015,'Director Analysis'!C1118)</f>
        <v>0.42</v>
      </c>
    </row>
    <row r="1119" spans="1:4" x14ac:dyDescent="0.3">
      <c r="A1119" s="3" t="s">
        <v>7852</v>
      </c>
      <c r="B1119" s="4">
        <v>6.5</v>
      </c>
      <c r="C1119">
        <v>6.5</v>
      </c>
      <c r="D1119">
        <f>_xlfn.PERCENTRANK.INC('Clean data'!Q1151:Q6016,'Director Analysis'!C1119)</f>
        <v>0.42</v>
      </c>
    </row>
    <row r="1120" spans="1:4" x14ac:dyDescent="0.3">
      <c r="A1120" s="3" t="s">
        <v>13542</v>
      </c>
      <c r="B1120" s="4">
        <v>6.5</v>
      </c>
      <c r="C1120">
        <v>6.5</v>
      </c>
      <c r="D1120">
        <f>_xlfn.PERCENTRANK.INC('Clean data'!Q1152:Q6017,'Director Analysis'!C1120)</f>
        <v>0.42</v>
      </c>
    </row>
    <row r="1121" spans="1:4" x14ac:dyDescent="0.3">
      <c r="A1121" s="3" t="s">
        <v>22329</v>
      </c>
      <c r="B1121" s="4">
        <v>6.5</v>
      </c>
      <c r="C1121">
        <v>6.5</v>
      </c>
      <c r="D1121">
        <f>_xlfn.PERCENTRANK.INC('Clean data'!Q1153:Q6018,'Director Analysis'!C1121)</f>
        <v>0.41899999999999998</v>
      </c>
    </row>
    <row r="1122" spans="1:4" x14ac:dyDescent="0.3">
      <c r="A1122" s="3" t="s">
        <v>14735</v>
      </c>
      <c r="B1122" s="4">
        <v>6.5</v>
      </c>
      <c r="C1122">
        <v>6.5</v>
      </c>
      <c r="D1122">
        <f>_xlfn.PERCENTRANK.INC('Clean data'!Q1154:Q6019,'Director Analysis'!C1122)</f>
        <v>0.41899999999999998</v>
      </c>
    </row>
    <row r="1123" spans="1:4" x14ac:dyDescent="0.3">
      <c r="A1123" s="3" t="s">
        <v>10673</v>
      </c>
      <c r="B1123" s="4">
        <v>6.5</v>
      </c>
      <c r="C1123">
        <v>6.5</v>
      </c>
      <c r="D1123">
        <f>_xlfn.PERCENTRANK.INC('Clean data'!Q1155:Q6020,'Director Analysis'!C1123)</f>
        <v>0.41899999999999998</v>
      </c>
    </row>
    <row r="1124" spans="1:4" x14ac:dyDescent="0.3">
      <c r="A1124" s="3" t="s">
        <v>3475</v>
      </c>
      <c r="B1124" s="4">
        <v>6.5</v>
      </c>
      <c r="C1124">
        <v>6.5</v>
      </c>
      <c r="D1124">
        <f>_xlfn.PERCENTRANK.INC('Clean data'!Q1156:Q6021,'Director Analysis'!C1124)</f>
        <v>0.41899999999999998</v>
      </c>
    </row>
    <row r="1125" spans="1:4" x14ac:dyDescent="0.3">
      <c r="A1125" s="3" t="s">
        <v>10098</v>
      </c>
      <c r="B1125" s="4">
        <v>6.5</v>
      </c>
      <c r="C1125">
        <v>6.5</v>
      </c>
      <c r="D1125">
        <f>_xlfn.PERCENTRANK.INC('Clean data'!Q1157:Q6022,'Director Analysis'!C1125)</f>
        <v>0.41899999999999998</v>
      </c>
    </row>
    <row r="1126" spans="1:4" x14ac:dyDescent="0.3">
      <c r="A1126" s="3" t="s">
        <v>1229</v>
      </c>
      <c r="B1126" s="4">
        <v>6.5</v>
      </c>
      <c r="C1126">
        <v>6.5</v>
      </c>
      <c r="D1126">
        <f>_xlfn.PERCENTRANK.INC('Clean data'!Q1158:Q6023,'Director Analysis'!C1126)</f>
        <v>0.41899999999999998</v>
      </c>
    </row>
    <row r="1127" spans="1:4" x14ac:dyDescent="0.3">
      <c r="A1127" s="3" t="s">
        <v>12262</v>
      </c>
      <c r="B1127" s="4">
        <v>6.5</v>
      </c>
      <c r="C1127">
        <v>6.5</v>
      </c>
      <c r="D1127">
        <f>_xlfn.PERCENTRANK.INC('Clean data'!Q1159:Q6024,'Director Analysis'!C1127)</f>
        <v>0.41899999999999998</v>
      </c>
    </row>
    <row r="1128" spans="1:4" x14ac:dyDescent="0.3">
      <c r="A1128" s="3" t="s">
        <v>16934</v>
      </c>
      <c r="B1128" s="4">
        <v>6.5</v>
      </c>
      <c r="C1128">
        <v>6.5</v>
      </c>
      <c r="D1128">
        <f>_xlfn.PERCENTRANK.INC('Clean data'!Q1160:Q6025,'Director Analysis'!C1128)</f>
        <v>0.41899999999999998</v>
      </c>
    </row>
    <row r="1129" spans="1:4" x14ac:dyDescent="0.3">
      <c r="A1129" s="3" t="s">
        <v>15696</v>
      </c>
      <c r="B1129" s="4">
        <v>6.5</v>
      </c>
      <c r="C1129">
        <v>6.5</v>
      </c>
      <c r="D1129">
        <f>_xlfn.PERCENTRANK.INC('Clean data'!Q1161:Q6026,'Director Analysis'!C1129)</f>
        <v>0.41799999999999998</v>
      </c>
    </row>
    <row r="1130" spans="1:4" x14ac:dyDescent="0.3">
      <c r="A1130" s="3" t="s">
        <v>15794</v>
      </c>
      <c r="B1130" s="4">
        <v>6.5</v>
      </c>
      <c r="C1130">
        <v>6.5</v>
      </c>
      <c r="D1130">
        <f>_xlfn.PERCENTRANK.INC('Clean data'!Q1162:Q6027,'Director Analysis'!C1130)</f>
        <v>0.41899999999999998</v>
      </c>
    </row>
    <row r="1131" spans="1:4" x14ac:dyDescent="0.3">
      <c r="A1131" s="3" t="s">
        <v>2926</v>
      </c>
      <c r="B1131" s="4">
        <v>6.5</v>
      </c>
      <c r="C1131">
        <v>6.5</v>
      </c>
      <c r="D1131">
        <f>_xlfn.PERCENTRANK.INC('Clean data'!Q1163:Q6028,'Director Analysis'!C1131)</f>
        <v>0.41799999999999998</v>
      </c>
    </row>
    <row r="1132" spans="1:4" x14ac:dyDescent="0.3">
      <c r="A1132" s="3" t="s">
        <v>15273</v>
      </c>
      <c r="B1132" s="4">
        <v>6.5</v>
      </c>
      <c r="C1132">
        <v>6.5</v>
      </c>
      <c r="D1132">
        <f>_xlfn.PERCENTRANK.INC('Clean data'!Q1164:Q6029,'Director Analysis'!C1132)</f>
        <v>0.41899999999999998</v>
      </c>
    </row>
    <row r="1133" spans="1:4" x14ac:dyDescent="0.3">
      <c r="A1133" s="3" t="s">
        <v>12105</v>
      </c>
      <c r="B1133" s="4">
        <v>6.5</v>
      </c>
      <c r="C1133">
        <v>6.5</v>
      </c>
      <c r="D1133">
        <f>_xlfn.PERCENTRANK.INC('Clean data'!Q1165:Q6030,'Director Analysis'!C1133)</f>
        <v>0.41799999999999998</v>
      </c>
    </row>
    <row r="1134" spans="1:4" x14ac:dyDescent="0.3">
      <c r="A1134" s="3" t="s">
        <v>16198</v>
      </c>
      <c r="B1134" s="4">
        <v>6.5</v>
      </c>
      <c r="C1134">
        <v>6.5</v>
      </c>
      <c r="D1134">
        <f>_xlfn.PERCENTRANK.INC('Clean data'!Q1166:Q6031,'Director Analysis'!C1134)</f>
        <v>0.41799999999999998</v>
      </c>
    </row>
    <row r="1135" spans="1:4" x14ac:dyDescent="0.3">
      <c r="A1135" s="3" t="s">
        <v>19065</v>
      </c>
      <c r="B1135" s="4">
        <v>6.5</v>
      </c>
      <c r="C1135">
        <v>6.5</v>
      </c>
      <c r="D1135">
        <f>_xlfn.PERCENTRANK.INC('Clean data'!Q1167:Q6032,'Director Analysis'!C1135)</f>
        <v>0.41799999999999998</v>
      </c>
    </row>
    <row r="1136" spans="1:4" x14ac:dyDescent="0.3">
      <c r="A1136" s="3" t="s">
        <v>14854</v>
      </c>
      <c r="B1136" s="4">
        <v>6.5</v>
      </c>
      <c r="C1136">
        <v>6.5</v>
      </c>
      <c r="D1136">
        <f>_xlfn.PERCENTRANK.INC('Clean data'!Q1168:Q6033,'Director Analysis'!C1136)</f>
        <v>0.41799999999999998</v>
      </c>
    </row>
    <row r="1137" spans="1:4" x14ac:dyDescent="0.3">
      <c r="A1137" s="3" t="s">
        <v>16301</v>
      </c>
      <c r="B1137" s="4">
        <v>6.5</v>
      </c>
      <c r="C1137">
        <v>6.5</v>
      </c>
      <c r="D1137">
        <f>_xlfn.PERCENTRANK.INC('Clean data'!Q1169:Q6034,'Director Analysis'!C1137)</f>
        <v>0.41799999999999998</v>
      </c>
    </row>
    <row r="1138" spans="1:4" x14ac:dyDescent="0.3">
      <c r="A1138" s="3" t="s">
        <v>1139</v>
      </c>
      <c r="B1138" s="4">
        <v>6.5</v>
      </c>
      <c r="C1138">
        <v>6.5</v>
      </c>
      <c r="D1138">
        <f>_xlfn.PERCENTRANK.INC('Clean data'!Q1170:Q6035,'Director Analysis'!C1138)</f>
        <v>0.41799999999999998</v>
      </c>
    </row>
    <row r="1139" spans="1:4" x14ac:dyDescent="0.3">
      <c r="A1139" s="3" t="s">
        <v>17318</v>
      </c>
      <c r="B1139" s="4">
        <v>6.5</v>
      </c>
      <c r="C1139">
        <v>6.5</v>
      </c>
      <c r="D1139">
        <f>_xlfn.PERCENTRANK.INC('Clean data'!Q1171:Q6036,'Director Analysis'!C1139)</f>
        <v>0.41799999999999998</v>
      </c>
    </row>
    <row r="1140" spans="1:4" x14ac:dyDescent="0.3">
      <c r="A1140" s="3" t="s">
        <v>6813</v>
      </c>
      <c r="B1140" s="4">
        <v>6.5</v>
      </c>
      <c r="C1140">
        <v>6.5</v>
      </c>
      <c r="D1140">
        <f>_xlfn.PERCENTRANK.INC('Clean data'!Q1172:Q6037,'Director Analysis'!C1140)</f>
        <v>0.41799999999999998</v>
      </c>
    </row>
    <row r="1141" spans="1:4" x14ac:dyDescent="0.3">
      <c r="A1141" s="3" t="s">
        <v>22335</v>
      </c>
      <c r="B1141" s="4">
        <v>6.5</v>
      </c>
      <c r="C1141">
        <v>6.5</v>
      </c>
      <c r="D1141">
        <f>_xlfn.PERCENTRANK.INC('Clean data'!Q1173:Q6038,'Director Analysis'!C1141)</f>
        <v>0.41799999999999998</v>
      </c>
    </row>
    <row r="1142" spans="1:4" x14ac:dyDescent="0.3">
      <c r="A1142" s="3" t="s">
        <v>935</v>
      </c>
      <c r="B1142" s="4">
        <v>6.5</v>
      </c>
      <c r="C1142">
        <v>6.5</v>
      </c>
      <c r="D1142">
        <f>_xlfn.PERCENTRANK.INC('Clean data'!Q1174:Q6039,'Director Analysis'!C1142)</f>
        <v>0.41799999999999998</v>
      </c>
    </row>
    <row r="1143" spans="1:4" x14ac:dyDescent="0.3">
      <c r="A1143" s="3" t="s">
        <v>18313</v>
      </c>
      <c r="B1143" s="4">
        <v>6.5</v>
      </c>
      <c r="C1143">
        <v>6.5</v>
      </c>
      <c r="D1143">
        <f>_xlfn.PERCENTRANK.INC('Clean data'!Q1175:Q6040,'Director Analysis'!C1143)</f>
        <v>0.41799999999999998</v>
      </c>
    </row>
    <row r="1144" spans="1:4" x14ac:dyDescent="0.3">
      <c r="A1144" s="3" t="s">
        <v>12537</v>
      </c>
      <c r="B1144" s="4">
        <v>6.5</v>
      </c>
      <c r="C1144">
        <v>6.5</v>
      </c>
      <c r="D1144">
        <f>_xlfn.PERCENTRANK.INC('Clean data'!Q1176:Q6041,'Director Analysis'!C1144)</f>
        <v>0.41799999999999998</v>
      </c>
    </row>
    <row r="1145" spans="1:4" x14ac:dyDescent="0.3">
      <c r="A1145" s="3" t="s">
        <v>2433</v>
      </c>
      <c r="B1145" s="4">
        <v>6.5</v>
      </c>
      <c r="C1145">
        <v>6.5</v>
      </c>
      <c r="D1145">
        <f>_xlfn.PERCENTRANK.INC('Clean data'!Q1177:Q6042,'Director Analysis'!C1145)</f>
        <v>0.41799999999999998</v>
      </c>
    </row>
    <row r="1146" spans="1:4" x14ac:dyDescent="0.3">
      <c r="A1146" s="3" t="s">
        <v>15874</v>
      </c>
      <c r="B1146" s="4">
        <v>6.5</v>
      </c>
      <c r="C1146">
        <v>6.5</v>
      </c>
      <c r="D1146">
        <f>_xlfn.PERCENTRANK.INC('Clean data'!Q1178:Q6043,'Director Analysis'!C1146)</f>
        <v>0.41799999999999998</v>
      </c>
    </row>
    <row r="1147" spans="1:4" x14ac:dyDescent="0.3">
      <c r="A1147" s="3" t="s">
        <v>1965</v>
      </c>
      <c r="B1147" s="4">
        <v>6.4874999999999998</v>
      </c>
      <c r="C1147">
        <v>6.4874999999999998</v>
      </c>
      <c r="D1147">
        <f>_xlfn.PERCENTRANK.INC('Clean data'!Q1179:Q6044,'Director Analysis'!C1147)</f>
        <v>0.41699999999999998</v>
      </c>
    </row>
    <row r="1148" spans="1:4" x14ac:dyDescent="0.3">
      <c r="A1148" s="3" t="s">
        <v>1165</v>
      </c>
      <c r="B1148" s="4">
        <v>6.4750000000000005</v>
      </c>
      <c r="C1148">
        <v>6.4750000000000005</v>
      </c>
      <c r="D1148">
        <f>_xlfn.PERCENTRANK.INC('Clean data'!Q1180:Q6045,'Director Analysis'!C1148)</f>
        <v>0.41799999999999998</v>
      </c>
    </row>
    <row r="1149" spans="1:4" x14ac:dyDescent="0.3">
      <c r="A1149" s="3" t="s">
        <v>5990</v>
      </c>
      <c r="B1149" s="4">
        <v>6.4749999999999996</v>
      </c>
      <c r="C1149">
        <v>6.4749999999999996</v>
      </c>
      <c r="D1149">
        <f>_xlfn.PERCENTRANK.INC('Clean data'!Q1181:Q6046,'Director Analysis'!C1149)</f>
        <v>0.41799999999999998</v>
      </c>
    </row>
    <row r="1150" spans="1:4" x14ac:dyDescent="0.3">
      <c r="A1150" s="3" t="s">
        <v>3827</v>
      </c>
      <c r="B1150" s="4">
        <v>6.4666666666666659</v>
      </c>
      <c r="C1150">
        <v>6.4666666666666659</v>
      </c>
      <c r="D1150">
        <f>_xlfn.PERCENTRANK.INC('Clean data'!Q1182:Q6047,'Director Analysis'!C1150)</f>
        <v>0.41799999999999998</v>
      </c>
    </row>
    <row r="1151" spans="1:4" x14ac:dyDescent="0.3">
      <c r="A1151" s="3" t="s">
        <v>4401</v>
      </c>
      <c r="B1151" s="4">
        <v>6.4599999999999991</v>
      </c>
      <c r="C1151">
        <v>6.4599999999999991</v>
      </c>
      <c r="D1151">
        <f>_xlfn.PERCENTRANK.INC('Clean data'!Q1183:Q6048,'Director Analysis'!C1151)</f>
        <v>0.41799999999999998</v>
      </c>
    </row>
    <row r="1152" spans="1:4" x14ac:dyDescent="0.3">
      <c r="A1152" s="3" t="s">
        <v>163</v>
      </c>
      <c r="B1152" s="4">
        <v>6.4571428571428564</v>
      </c>
      <c r="C1152">
        <v>6.4571428571428564</v>
      </c>
      <c r="D1152">
        <f>_xlfn.PERCENTRANK.INC('Clean data'!Q1184:Q6049,'Director Analysis'!C1152)</f>
        <v>0.41799999999999998</v>
      </c>
    </row>
    <row r="1153" spans="1:4" x14ac:dyDescent="0.3">
      <c r="A1153" s="3" t="s">
        <v>260</v>
      </c>
      <c r="B1153" s="4">
        <v>6.4555555555555566</v>
      </c>
      <c r="C1153">
        <v>6.4555555555555566</v>
      </c>
      <c r="D1153">
        <f>_xlfn.PERCENTRANK.INC('Clean data'!Q1185:Q6050,'Director Analysis'!C1153)</f>
        <v>0.41799999999999998</v>
      </c>
    </row>
    <row r="1154" spans="1:4" x14ac:dyDescent="0.3">
      <c r="A1154" s="3" t="s">
        <v>10516</v>
      </c>
      <c r="B1154" s="4">
        <v>6.45</v>
      </c>
      <c r="C1154">
        <v>6.45</v>
      </c>
      <c r="D1154">
        <f>_xlfn.PERCENTRANK.INC('Clean data'!Q1186:Q6051,'Director Analysis'!C1154)</f>
        <v>0.41799999999999998</v>
      </c>
    </row>
    <row r="1155" spans="1:4" x14ac:dyDescent="0.3">
      <c r="A1155" s="3" t="s">
        <v>10287</v>
      </c>
      <c r="B1155" s="4">
        <v>6.45</v>
      </c>
      <c r="C1155">
        <v>6.45</v>
      </c>
      <c r="D1155">
        <f>_xlfn.PERCENTRANK.INC('Clean data'!Q1187:Q6052,'Director Analysis'!C1155)</f>
        <v>0.41799999999999998</v>
      </c>
    </row>
    <row r="1156" spans="1:4" x14ac:dyDescent="0.3">
      <c r="A1156" s="3" t="s">
        <v>22099</v>
      </c>
      <c r="B1156" s="4">
        <v>6.45</v>
      </c>
      <c r="C1156">
        <v>6.45</v>
      </c>
      <c r="D1156">
        <f>_xlfn.PERCENTRANK.INC('Clean data'!Q1188:Q6053,'Director Analysis'!C1156)</f>
        <v>0.41799999999999998</v>
      </c>
    </row>
    <row r="1157" spans="1:4" x14ac:dyDescent="0.3">
      <c r="A1157" s="3" t="s">
        <v>2971</v>
      </c>
      <c r="B1157" s="4">
        <v>6.4499999999999993</v>
      </c>
      <c r="C1157">
        <v>6.4499999999999993</v>
      </c>
      <c r="D1157">
        <f>_xlfn.PERCENTRANK.INC('Clean data'!Q1189:Q6054,'Director Analysis'!C1157)</f>
        <v>0.41799999999999998</v>
      </c>
    </row>
    <row r="1158" spans="1:4" x14ac:dyDescent="0.3">
      <c r="A1158" s="3" t="s">
        <v>18292</v>
      </c>
      <c r="B1158" s="4">
        <v>6.4499999999999993</v>
      </c>
      <c r="C1158">
        <v>6.4499999999999993</v>
      </c>
      <c r="D1158">
        <f>_xlfn.PERCENTRANK.INC('Clean data'!Q1190:Q6055,'Director Analysis'!C1158)</f>
        <v>0.41799999999999998</v>
      </c>
    </row>
    <row r="1159" spans="1:4" x14ac:dyDescent="0.3">
      <c r="A1159" s="3" t="s">
        <v>6704</v>
      </c>
      <c r="B1159" s="4">
        <v>6.4499999999999993</v>
      </c>
      <c r="C1159">
        <v>6.4499999999999993</v>
      </c>
      <c r="D1159">
        <f>_xlfn.PERCENTRANK.INC('Clean data'!Q1191:Q6056,'Director Analysis'!C1159)</f>
        <v>0.41799999999999998</v>
      </c>
    </row>
    <row r="1160" spans="1:4" x14ac:dyDescent="0.3">
      <c r="A1160" s="3" t="s">
        <v>12344</v>
      </c>
      <c r="B1160" s="4">
        <v>6.4499999999999993</v>
      </c>
      <c r="C1160">
        <v>6.4499999999999993</v>
      </c>
      <c r="D1160">
        <f>_xlfn.PERCENTRANK.INC('Clean data'!Q1192:Q6057,'Director Analysis'!C1160)</f>
        <v>0.41799999999999998</v>
      </c>
    </row>
    <row r="1161" spans="1:4" x14ac:dyDescent="0.3">
      <c r="A1161" s="3" t="s">
        <v>6417</v>
      </c>
      <c r="B1161" s="4">
        <v>6.44</v>
      </c>
      <c r="C1161">
        <v>6.44</v>
      </c>
      <c r="D1161">
        <f>_xlfn.PERCENTRANK.INC('Clean data'!Q1193:Q6058,'Director Analysis'!C1161)</f>
        <v>0.41699999999999998</v>
      </c>
    </row>
    <row r="1162" spans="1:4" x14ac:dyDescent="0.3">
      <c r="A1162" s="3" t="s">
        <v>11043</v>
      </c>
      <c r="B1162" s="4">
        <v>6.4333333333333336</v>
      </c>
      <c r="C1162">
        <v>6.4333333333333336</v>
      </c>
      <c r="D1162">
        <f>_xlfn.PERCENTRANK.INC('Clean data'!Q1194:Q6059,'Director Analysis'!C1162)</f>
        <v>0.41699999999999998</v>
      </c>
    </row>
    <row r="1163" spans="1:4" x14ac:dyDescent="0.3">
      <c r="A1163" s="3" t="s">
        <v>6472</v>
      </c>
      <c r="B1163" s="4">
        <v>6.4333333333333336</v>
      </c>
      <c r="C1163">
        <v>6.4333333333333336</v>
      </c>
      <c r="D1163">
        <f>_xlfn.PERCENTRANK.INC('Clean data'!Q1195:Q6060,'Director Analysis'!C1163)</f>
        <v>0.41799999999999998</v>
      </c>
    </row>
    <row r="1164" spans="1:4" x14ac:dyDescent="0.3">
      <c r="A1164" s="3" t="s">
        <v>3129</v>
      </c>
      <c r="B1164" s="4">
        <v>6.4333333333333336</v>
      </c>
      <c r="C1164">
        <v>6.4333333333333336</v>
      </c>
      <c r="D1164">
        <f>_xlfn.PERCENTRANK.INC('Clean data'!Q1196:Q6061,'Director Analysis'!C1164)</f>
        <v>0.41699999999999998</v>
      </c>
    </row>
    <row r="1165" spans="1:4" x14ac:dyDescent="0.3">
      <c r="A1165" s="3" t="s">
        <v>18750</v>
      </c>
      <c r="B1165" s="4">
        <v>6.4250000000000007</v>
      </c>
      <c r="C1165">
        <v>6.4250000000000007</v>
      </c>
      <c r="D1165">
        <f>_xlfn.PERCENTRANK.INC('Clean data'!Q1197:Q6062,'Director Analysis'!C1165)</f>
        <v>0.41699999999999998</v>
      </c>
    </row>
    <row r="1166" spans="1:4" x14ac:dyDescent="0.3">
      <c r="A1166" s="3" t="s">
        <v>6074</v>
      </c>
      <c r="B1166" s="4">
        <v>6.4250000000000007</v>
      </c>
      <c r="C1166">
        <v>6.4250000000000007</v>
      </c>
      <c r="D1166">
        <f>_xlfn.PERCENTRANK.INC('Clean data'!Q1198:Q6063,'Director Analysis'!C1166)</f>
        <v>0.41699999999999998</v>
      </c>
    </row>
    <row r="1167" spans="1:4" x14ac:dyDescent="0.3">
      <c r="A1167" s="3" t="s">
        <v>5087</v>
      </c>
      <c r="B1167" s="4">
        <v>6.4249999999999998</v>
      </c>
      <c r="C1167">
        <v>6.4249999999999998</v>
      </c>
      <c r="D1167">
        <f>_xlfn.PERCENTRANK.INC('Clean data'!Q1199:Q6064,'Director Analysis'!C1167)</f>
        <v>0.41699999999999998</v>
      </c>
    </row>
    <row r="1168" spans="1:4" x14ac:dyDescent="0.3">
      <c r="A1168" s="3" t="s">
        <v>8950</v>
      </c>
      <c r="B1168" s="4">
        <v>6.42</v>
      </c>
      <c r="C1168">
        <v>6.42</v>
      </c>
      <c r="D1168">
        <f>_xlfn.PERCENTRANK.INC('Clean data'!Q1200:Q6065,'Director Analysis'!C1168)</f>
        <v>0.41699999999999998</v>
      </c>
    </row>
    <row r="1169" spans="1:4" x14ac:dyDescent="0.3">
      <c r="A1169" s="3" t="s">
        <v>1954</v>
      </c>
      <c r="B1169" s="4">
        <v>6.4142857142857137</v>
      </c>
      <c r="C1169">
        <v>6.4142857142857137</v>
      </c>
      <c r="D1169">
        <f>_xlfn.PERCENTRANK.INC('Clean data'!Q1201:Q6066,'Director Analysis'!C1169)</f>
        <v>0.41699999999999998</v>
      </c>
    </row>
    <row r="1170" spans="1:4" x14ac:dyDescent="0.3">
      <c r="A1170" s="3" t="s">
        <v>1324</v>
      </c>
      <c r="B1170" s="4">
        <v>6.4076923076923071</v>
      </c>
      <c r="C1170">
        <v>6.4076923076923071</v>
      </c>
      <c r="D1170">
        <f>_xlfn.PERCENTRANK.INC('Clean data'!Q1202:Q6067,'Director Analysis'!C1170)</f>
        <v>0.41699999999999998</v>
      </c>
    </row>
    <row r="1171" spans="1:4" x14ac:dyDescent="0.3">
      <c r="A1171" s="3" t="s">
        <v>4809</v>
      </c>
      <c r="B1171" s="4">
        <v>6.4</v>
      </c>
      <c r="C1171">
        <v>6.4</v>
      </c>
      <c r="D1171">
        <f>_xlfn.PERCENTRANK.INC('Clean data'!Q1203:Q6068,'Director Analysis'!C1171)</f>
        <v>0.379</v>
      </c>
    </row>
    <row r="1172" spans="1:4" x14ac:dyDescent="0.3">
      <c r="A1172" s="3" t="s">
        <v>5925</v>
      </c>
      <c r="B1172" s="4">
        <v>6.4</v>
      </c>
      <c r="C1172">
        <v>6.4</v>
      </c>
      <c r="D1172">
        <f>_xlfn.PERCENTRANK.INC('Clean data'!Q1204:Q6069,'Director Analysis'!C1172)</f>
        <v>0.378</v>
      </c>
    </row>
    <row r="1173" spans="1:4" x14ac:dyDescent="0.3">
      <c r="A1173" s="3" t="s">
        <v>4256</v>
      </c>
      <c r="B1173" s="4">
        <v>6.4</v>
      </c>
      <c r="C1173">
        <v>6.4</v>
      </c>
      <c r="D1173">
        <f>_xlfn.PERCENTRANK.INC('Clean data'!Q1205:Q6070,'Director Analysis'!C1173)</f>
        <v>0.378</v>
      </c>
    </row>
    <row r="1174" spans="1:4" x14ac:dyDescent="0.3">
      <c r="A1174" s="3" t="s">
        <v>6991</v>
      </c>
      <c r="B1174" s="4">
        <v>6.4</v>
      </c>
      <c r="C1174">
        <v>6.4</v>
      </c>
      <c r="D1174">
        <f>_xlfn.PERCENTRANK.INC('Clean data'!Q1206:Q6071,'Director Analysis'!C1174)</f>
        <v>0.379</v>
      </c>
    </row>
    <row r="1175" spans="1:4" x14ac:dyDescent="0.3">
      <c r="A1175" s="3" t="s">
        <v>7404</v>
      </c>
      <c r="B1175" s="4">
        <v>6.4</v>
      </c>
      <c r="C1175">
        <v>6.4</v>
      </c>
      <c r="D1175">
        <f>_xlfn.PERCENTRANK.INC('Clean data'!Q1207:Q6072,'Director Analysis'!C1175)</f>
        <v>0.379</v>
      </c>
    </row>
    <row r="1176" spans="1:4" x14ac:dyDescent="0.3">
      <c r="A1176" s="3" t="s">
        <v>16351</v>
      </c>
      <c r="B1176" s="4">
        <v>6.4</v>
      </c>
      <c r="C1176">
        <v>6.4</v>
      </c>
      <c r="D1176">
        <f>_xlfn.PERCENTRANK.INC('Clean data'!Q1208:Q6073,'Director Analysis'!C1176)</f>
        <v>0.378</v>
      </c>
    </row>
    <row r="1177" spans="1:4" x14ac:dyDescent="0.3">
      <c r="A1177" s="3" t="s">
        <v>16240</v>
      </c>
      <c r="B1177" s="4">
        <v>6.4</v>
      </c>
      <c r="C1177">
        <v>6.4</v>
      </c>
      <c r="D1177">
        <f>_xlfn.PERCENTRANK.INC('Clean data'!Q1209:Q6074,'Director Analysis'!C1177)</f>
        <v>0.379</v>
      </c>
    </row>
    <row r="1178" spans="1:4" x14ac:dyDescent="0.3">
      <c r="A1178" s="3" t="s">
        <v>11540</v>
      </c>
      <c r="B1178" s="4">
        <v>6.4</v>
      </c>
      <c r="C1178">
        <v>6.4</v>
      </c>
      <c r="D1178">
        <f>_xlfn.PERCENTRANK.INC('Clean data'!Q1210:Q6075,'Director Analysis'!C1178)</f>
        <v>0.379</v>
      </c>
    </row>
    <row r="1179" spans="1:4" x14ac:dyDescent="0.3">
      <c r="A1179" s="3" t="s">
        <v>18306</v>
      </c>
      <c r="B1179" s="4">
        <v>6.4</v>
      </c>
      <c r="C1179">
        <v>6.4</v>
      </c>
      <c r="D1179">
        <f>_xlfn.PERCENTRANK.INC('Clean data'!Q1211:Q6076,'Director Analysis'!C1179)</f>
        <v>0.379</v>
      </c>
    </row>
    <row r="1180" spans="1:4" x14ac:dyDescent="0.3">
      <c r="A1180" s="3" t="s">
        <v>22083</v>
      </c>
      <c r="B1180" s="4">
        <v>6.4</v>
      </c>
      <c r="C1180">
        <v>6.4</v>
      </c>
      <c r="D1180">
        <f>_xlfn.PERCENTRANK.INC('Clean data'!Q1212:Q6077,'Director Analysis'!C1180)</f>
        <v>0.379</v>
      </c>
    </row>
    <row r="1181" spans="1:4" x14ac:dyDescent="0.3">
      <c r="A1181" s="3" t="s">
        <v>13454</v>
      </c>
      <c r="B1181" s="4">
        <v>6.4</v>
      </c>
      <c r="C1181">
        <v>6.4</v>
      </c>
      <c r="D1181">
        <f>_xlfn.PERCENTRANK.INC('Clean data'!Q1213:Q6078,'Director Analysis'!C1181)</f>
        <v>0.379</v>
      </c>
    </row>
    <row r="1182" spans="1:4" x14ac:dyDescent="0.3">
      <c r="A1182" s="3" t="s">
        <v>22030</v>
      </c>
      <c r="B1182" s="4">
        <v>6.4</v>
      </c>
      <c r="C1182">
        <v>6.4</v>
      </c>
      <c r="D1182">
        <f>_xlfn.PERCENTRANK.INC('Clean data'!Q1214:Q6079,'Director Analysis'!C1182)</f>
        <v>0.379</v>
      </c>
    </row>
    <row r="1183" spans="1:4" x14ac:dyDescent="0.3">
      <c r="A1183" s="3" t="s">
        <v>11711</v>
      </c>
      <c r="B1183" s="4">
        <v>6.4</v>
      </c>
      <c r="C1183">
        <v>6.4</v>
      </c>
      <c r="D1183">
        <f>_xlfn.PERCENTRANK.INC('Clean data'!Q1215:Q6080,'Director Analysis'!C1183)</f>
        <v>0.379</v>
      </c>
    </row>
    <row r="1184" spans="1:4" x14ac:dyDescent="0.3">
      <c r="A1184" s="3" t="s">
        <v>20634</v>
      </c>
      <c r="B1184" s="4">
        <v>6.4</v>
      </c>
      <c r="C1184">
        <v>6.4</v>
      </c>
      <c r="D1184">
        <f>_xlfn.PERCENTRANK.INC('Clean data'!Q1216:Q6081,'Director Analysis'!C1184)</f>
        <v>0.379</v>
      </c>
    </row>
    <row r="1185" spans="1:4" x14ac:dyDescent="0.3">
      <c r="A1185" s="3" t="s">
        <v>3536</v>
      </c>
      <c r="B1185" s="4">
        <v>6.4</v>
      </c>
      <c r="C1185">
        <v>6.4</v>
      </c>
      <c r="D1185">
        <f>_xlfn.PERCENTRANK.INC('Clean data'!Q1217:Q6082,'Director Analysis'!C1185)</f>
        <v>0.379</v>
      </c>
    </row>
    <row r="1186" spans="1:4" x14ac:dyDescent="0.3">
      <c r="A1186" s="3" t="s">
        <v>14697</v>
      </c>
      <c r="B1186" s="4">
        <v>6.4</v>
      </c>
      <c r="C1186">
        <v>6.4</v>
      </c>
      <c r="D1186">
        <f>_xlfn.PERCENTRANK.INC('Clean data'!Q1218:Q6083,'Director Analysis'!C1186)</f>
        <v>0.379</v>
      </c>
    </row>
    <row r="1187" spans="1:4" x14ac:dyDescent="0.3">
      <c r="A1187" s="3" t="s">
        <v>12945</v>
      </c>
      <c r="B1187" s="4">
        <v>6.4</v>
      </c>
      <c r="C1187">
        <v>6.4</v>
      </c>
      <c r="D1187">
        <f>_xlfn.PERCENTRANK.INC('Clean data'!Q1219:Q6084,'Director Analysis'!C1187)</f>
        <v>0.379</v>
      </c>
    </row>
    <row r="1188" spans="1:4" x14ac:dyDescent="0.3">
      <c r="A1188" s="3" t="s">
        <v>16202</v>
      </c>
      <c r="B1188" s="4">
        <v>6.4</v>
      </c>
      <c r="C1188">
        <v>6.4</v>
      </c>
      <c r="D1188">
        <f>_xlfn.PERCENTRANK.INC('Clean data'!Q1220:Q6085,'Director Analysis'!C1188)</f>
        <v>0.379</v>
      </c>
    </row>
    <row r="1189" spans="1:4" x14ac:dyDescent="0.3">
      <c r="A1189" s="3" t="s">
        <v>7504</v>
      </c>
      <c r="B1189" s="4">
        <v>6.4</v>
      </c>
      <c r="C1189">
        <v>6.4</v>
      </c>
      <c r="D1189">
        <f>_xlfn.PERCENTRANK.INC('Clean data'!Q1221:Q6086,'Director Analysis'!C1189)</f>
        <v>0.379</v>
      </c>
    </row>
    <row r="1190" spans="1:4" x14ac:dyDescent="0.3">
      <c r="A1190" s="3" t="s">
        <v>12305</v>
      </c>
      <c r="B1190" s="4">
        <v>6.4</v>
      </c>
      <c r="C1190">
        <v>6.4</v>
      </c>
      <c r="D1190">
        <f>_xlfn.PERCENTRANK.INC('Clean data'!Q1222:Q6087,'Director Analysis'!C1190)</f>
        <v>0.379</v>
      </c>
    </row>
    <row r="1191" spans="1:4" x14ac:dyDescent="0.3">
      <c r="A1191" s="3" t="s">
        <v>3456</v>
      </c>
      <c r="B1191" s="4">
        <v>6.4</v>
      </c>
      <c r="C1191">
        <v>6.4</v>
      </c>
      <c r="D1191">
        <f>_xlfn.PERCENTRANK.INC('Clean data'!Q1223:Q6088,'Director Analysis'!C1191)</f>
        <v>0.379</v>
      </c>
    </row>
    <row r="1192" spans="1:4" x14ac:dyDescent="0.3">
      <c r="A1192" s="3" t="s">
        <v>10482</v>
      </c>
      <c r="B1192" s="4">
        <v>6.4</v>
      </c>
      <c r="C1192">
        <v>6.4</v>
      </c>
      <c r="D1192">
        <f>_xlfn.PERCENTRANK.INC('Clean data'!Q1224:Q6089,'Director Analysis'!C1192)</f>
        <v>0.379</v>
      </c>
    </row>
    <row r="1193" spans="1:4" x14ac:dyDescent="0.3">
      <c r="A1193" s="3" t="s">
        <v>3189</v>
      </c>
      <c r="B1193" s="4">
        <v>6.4</v>
      </c>
      <c r="C1193">
        <v>6.4</v>
      </c>
      <c r="D1193">
        <f>_xlfn.PERCENTRANK.INC('Clean data'!Q1225:Q6090,'Director Analysis'!C1193)</f>
        <v>0.379</v>
      </c>
    </row>
    <row r="1194" spans="1:4" x14ac:dyDescent="0.3">
      <c r="A1194" s="3" t="s">
        <v>120</v>
      </c>
      <c r="B1194" s="4">
        <v>6.4</v>
      </c>
      <c r="C1194">
        <v>6.4</v>
      </c>
      <c r="D1194">
        <f>_xlfn.PERCENTRANK.INC('Clean data'!Q1226:Q6091,'Director Analysis'!C1194)</f>
        <v>0.379</v>
      </c>
    </row>
    <row r="1195" spans="1:4" x14ac:dyDescent="0.3">
      <c r="A1195" s="3" t="s">
        <v>2799</v>
      </c>
      <c r="B1195" s="4">
        <v>6.4</v>
      </c>
      <c r="C1195">
        <v>6.4</v>
      </c>
      <c r="D1195">
        <f>_xlfn.PERCENTRANK.INC('Clean data'!Q1227:Q6092,'Director Analysis'!C1195)</f>
        <v>0.379</v>
      </c>
    </row>
    <row r="1196" spans="1:4" x14ac:dyDescent="0.3">
      <c r="A1196" s="3" t="s">
        <v>23136</v>
      </c>
      <c r="B1196" s="4">
        <v>6.4</v>
      </c>
      <c r="C1196">
        <v>6.4</v>
      </c>
      <c r="D1196">
        <f>_xlfn.PERCENTRANK.INC('Clean data'!Q1228:Q6093,'Director Analysis'!C1196)</f>
        <v>0.379</v>
      </c>
    </row>
    <row r="1197" spans="1:4" x14ac:dyDescent="0.3">
      <c r="A1197" s="3" t="s">
        <v>19150</v>
      </c>
      <c r="B1197" s="4">
        <v>6.4</v>
      </c>
      <c r="C1197">
        <v>6.4</v>
      </c>
      <c r="D1197">
        <f>_xlfn.PERCENTRANK.INC('Clean data'!Q1229:Q6094,'Director Analysis'!C1197)</f>
        <v>0.379</v>
      </c>
    </row>
    <row r="1198" spans="1:4" x14ac:dyDescent="0.3">
      <c r="A1198" s="3" t="s">
        <v>20475</v>
      </c>
      <c r="B1198" s="4">
        <v>6.4</v>
      </c>
      <c r="C1198">
        <v>6.4</v>
      </c>
      <c r="D1198">
        <f>_xlfn.PERCENTRANK.INC('Clean data'!Q1230:Q6095,'Director Analysis'!C1198)</f>
        <v>0.379</v>
      </c>
    </row>
    <row r="1199" spans="1:4" x14ac:dyDescent="0.3">
      <c r="A1199" s="3" t="s">
        <v>9914</v>
      </c>
      <c r="B1199" s="4">
        <v>6.4</v>
      </c>
      <c r="C1199">
        <v>6.4</v>
      </c>
      <c r="D1199">
        <f>_xlfn.PERCENTRANK.INC('Clean data'!Q1231:Q6096,'Director Analysis'!C1199)</f>
        <v>0.379</v>
      </c>
    </row>
    <row r="1200" spans="1:4" x14ac:dyDescent="0.3">
      <c r="A1200" s="3" t="s">
        <v>10972</v>
      </c>
      <c r="B1200" s="4">
        <v>6.4</v>
      </c>
      <c r="C1200">
        <v>6.4</v>
      </c>
      <c r="D1200">
        <f>_xlfn.PERCENTRANK.INC('Clean data'!Q1232:Q6097,'Director Analysis'!C1200)</f>
        <v>0.38</v>
      </c>
    </row>
    <row r="1201" spans="1:4" x14ac:dyDescent="0.3">
      <c r="A1201" s="3" t="s">
        <v>10999</v>
      </c>
      <c r="B1201" s="4">
        <v>6.4</v>
      </c>
      <c r="C1201">
        <v>6.4</v>
      </c>
      <c r="D1201">
        <f>_xlfn.PERCENTRANK.INC('Clean data'!Q1233:Q6098,'Director Analysis'!C1201)</f>
        <v>0.379</v>
      </c>
    </row>
    <row r="1202" spans="1:4" x14ac:dyDescent="0.3">
      <c r="A1202" s="3" t="s">
        <v>1081</v>
      </c>
      <c r="B1202" s="4">
        <v>6.4</v>
      </c>
      <c r="C1202">
        <v>6.4</v>
      </c>
      <c r="D1202">
        <f>_xlfn.PERCENTRANK.INC('Clean data'!Q1234:Q6099,'Director Analysis'!C1202)</f>
        <v>0.38</v>
      </c>
    </row>
    <row r="1203" spans="1:4" x14ac:dyDescent="0.3">
      <c r="A1203" s="3" t="s">
        <v>22646</v>
      </c>
      <c r="B1203" s="4">
        <v>6.4</v>
      </c>
      <c r="C1203">
        <v>6.4</v>
      </c>
      <c r="D1203">
        <f>_xlfn.PERCENTRANK.INC('Clean data'!Q1235:Q6100,'Director Analysis'!C1203)</f>
        <v>0.379</v>
      </c>
    </row>
    <row r="1204" spans="1:4" x14ac:dyDescent="0.3">
      <c r="A1204" s="3" t="s">
        <v>13223</v>
      </c>
      <c r="B1204" s="4">
        <v>6.4</v>
      </c>
      <c r="C1204">
        <v>6.4</v>
      </c>
      <c r="D1204">
        <f>_xlfn.PERCENTRANK.INC('Clean data'!Q1236:Q6101,'Director Analysis'!C1204)</f>
        <v>0.379</v>
      </c>
    </row>
    <row r="1205" spans="1:4" x14ac:dyDescent="0.3">
      <c r="A1205" s="3" t="s">
        <v>11085</v>
      </c>
      <c r="B1205" s="4">
        <v>6.4</v>
      </c>
      <c r="C1205">
        <v>6.4</v>
      </c>
      <c r="D1205">
        <f>_xlfn.PERCENTRANK.INC('Clean data'!Q1237:Q6102,'Director Analysis'!C1205)</f>
        <v>0.379</v>
      </c>
    </row>
    <row r="1206" spans="1:4" x14ac:dyDescent="0.3">
      <c r="A1206" s="3" t="s">
        <v>23190</v>
      </c>
      <c r="B1206" s="4">
        <v>6.4</v>
      </c>
      <c r="C1206">
        <v>6.4</v>
      </c>
      <c r="D1206">
        <f>_xlfn.PERCENTRANK.INC('Clean data'!Q1238:Q6103,'Director Analysis'!C1206)</f>
        <v>0.379</v>
      </c>
    </row>
    <row r="1207" spans="1:4" x14ac:dyDescent="0.3">
      <c r="A1207" s="3" t="s">
        <v>8782</v>
      </c>
      <c r="B1207" s="4">
        <v>6.4</v>
      </c>
      <c r="C1207">
        <v>6.4</v>
      </c>
      <c r="D1207">
        <f>_xlfn.PERCENTRANK.INC('Clean data'!Q1239:Q6104,'Director Analysis'!C1207)</f>
        <v>0.379</v>
      </c>
    </row>
    <row r="1208" spans="1:4" x14ac:dyDescent="0.3">
      <c r="A1208" s="3" t="s">
        <v>14744</v>
      </c>
      <c r="B1208" s="4">
        <v>6.4</v>
      </c>
      <c r="C1208">
        <v>6.4</v>
      </c>
      <c r="D1208">
        <f>_xlfn.PERCENTRANK.INC('Clean data'!Q1240:Q6105,'Director Analysis'!C1208)</f>
        <v>0.38</v>
      </c>
    </row>
    <row r="1209" spans="1:4" x14ac:dyDescent="0.3">
      <c r="A1209" s="3" t="s">
        <v>19115</v>
      </c>
      <c r="B1209" s="4">
        <v>6.4</v>
      </c>
      <c r="C1209">
        <v>6.4</v>
      </c>
      <c r="D1209">
        <f>_xlfn.PERCENTRANK.INC('Clean data'!Q1241:Q6106,'Director Analysis'!C1209)</f>
        <v>0.38</v>
      </c>
    </row>
    <row r="1210" spans="1:4" x14ac:dyDescent="0.3">
      <c r="A1210" s="3" t="s">
        <v>7796</v>
      </c>
      <c r="B1210" s="4">
        <v>6.4</v>
      </c>
      <c r="C1210">
        <v>6.4</v>
      </c>
      <c r="D1210">
        <f>_xlfn.PERCENTRANK.INC('Clean data'!Q1242:Q6107,'Director Analysis'!C1210)</f>
        <v>0.38</v>
      </c>
    </row>
    <row r="1211" spans="1:4" x14ac:dyDescent="0.3">
      <c r="A1211" s="3" t="s">
        <v>9172</v>
      </c>
      <c r="B1211" s="4">
        <v>6.4</v>
      </c>
      <c r="C1211">
        <v>6.4</v>
      </c>
      <c r="D1211">
        <f>_xlfn.PERCENTRANK.INC('Clean data'!Q1243:Q6108,'Director Analysis'!C1211)</f>
        <v>0.38</v>
      </c>
    </row>
    <row r="1212" spans="1:4" x14ac:dyDescent="0.3">
      <c r="A1212" s="3" t="s">
        <v>16831</v>
      </c>
      <c r="B1212" s="4">
        <v>6.4</v>
      </c>
      <c r="C1212">
        <v>6.4</v>
      </c>
      <c r="D1212">
        <f>_xlfn.PERCENTRANK.INC('Clean data'!Q1244:Q6109,'Director Analysis'!C1212)</f>
        <v>0.38</v>
      </c>
    </row>
    <row r="1213" spans="1:4" x14ac:dyDescent="0.3">
      <c r="A1213" s="3" t="s">
        <v>17339</v>
      </c>
      <c r="B1213" s="4">
        <v>6.4</v>
      </c>
      <c r="C1213">
        <v>6.4</v>
      </c>
      <c r="D1213">
        <f>_xlfn.PERCENTRANK.INC('Clean data'!Q1245:Q6110,'Director Analysis'!C1213)</f>
        <v>0.38</v>
      </c>
    </row>
    <row r="1214" spans="1:4" x14ac:dyDescent="0.3">
      <c r="A1214" s="3" t="s">
        <v>19638</v>
      </c>
      <c r="B1214" s="4">
        <v>6.4</v>
      </c>
      <c r="C1214">
        <v>6.4</v>
      </c>
      <c r="D1214">
        <f>_xlfn.PERCENTRANK.INC('Clean data'!Q1246:Q6111,'Director Analysis'!C1214)</f>
        <v>0.38</v>
      </c>
    </row>
    <row r="1215" spans="1:4" x14ac:dyDescent="0.3">
      <c r="A1215" s="3" t="s">
        <v>22385</v>
      </c>
      <c r="B1215" s="4">
        <v>6.4</v>
      </c>
      <c r="C1215">
        <v>6.4</v>
      </c>
      <c r="D1215">
        <f>_xlfn.PERCENTRANK.INC('Clean data'!Q1247:Q6112,'Director Analysis'!C1215)</f>
        <v>0.38</v>
      </c>
    </row>
    <row r="1216" spans="1:4" x14ac:dyDescent="0.3">
      <c r="A1216" s="3" t="s">
        <v>17896</v>
      </c>
      <c r="B1216" s="4">
        <v>6.4</v>
      </c>
      <c r="C1216">
        <v>6.4</v>
      </c>
      <c r="D1216">
        <f>_xlfn.PERCENTRANK.INC('Clean data'!Q1248:Q6113,'Director Analysis'!C1216)</f>
        <v>0.38</v>
      </c>
    </row>
    <row r="1217" spans="1:4" x14ac:dyDescent="0.3">
      <c r="A1217" s="3" t="s">
        <v>23141</v>
      </c>
      <c r="B1217" s="4">
        <v>6.4</v>
      </c>
      <c r="C1217">
        <v>6.4</v>
      </c>
      <c r="D1217">
        <f>_xlfn.PERCENTRANK.INC('Clean data'!Q1249:Q6114,'Director Analysis'!C1217)</f>
        <v>0.38</v>
      </c>
    </row>
    <row r="1218" spans="1:4" x14ac:dyDescent="0.3">
      <c r="A1218" s="3" t="s">
        <v>14254</v>
      </c>
      <c r="B1218" s="4">
        <v>6.4</v>
      </c>
      <c r="C1218">
        <v>6.4</v>
      </c>
      <c r="D1218">
        <f>_xlfn.PERCENTRANK.INC('Clean data'!Q1250:Q6115,'Director Analysis'!C1218)</f>
        <v>0.38</v>
      </c>
    </row>
    <row r="1219" spans="1:4" x14ac:dyDescent="0.3">
      <c r="A1219" s="3" t="s">
        <v>16808</v>
      </c>
      <c r="B1219" s="4">
        <v>6.4</v>
      </c>
      <c r="C1219">
        <v>6.4</v>
      </c>
      <c r="D1219">
        <f>_xlfn.PERCENTRANK.INC('Clean data'!Q1251:Q6116,'Director Analysis'!C1219)</f>
        <v>0.38</v>
      </c>
    </row>
    <row r="1220" spans="1:4" x14ac:dyDescent="0.3">
      <c r="A1220" s="3" t="s">
        <v>23406</v>
      </c>
      <c r="B1220" s="4">
        <v>6.4</v>
      </c>
      <c r="C1220">
        <v>6.4</v>
      </c>
      <c r="D1220">
        <f>_xlfn.PERCENTRANK.INC('Clean data'!Q1252:Q6117,'Director Analysis'!C1220)</f>
        <v>0.379</v>
      </c>
    </row>
    <row r="1221" spans="1:4" x14ac:dyDescent="0.3">
      <c r="A1221" s="3" t="s">
        <v>721</v>
      </c>
      <c r="B1221" s="4">
        <v>6.4</v>
      </c>
      <c r="C1221">
        <v>6.4</v>
      </c>
      <c r="D1221">
        <f>_xlfn.PERCENTRANK.INC('Clean data'!Q1253:Q6118,'Director Analysis'!C1221)</f>
        <v>0.38</v>
      </c>
    </row>
    <row r="1222" spans="1:4" x14ac:dyDescent="0.3">
      <c r="A1222" s="3" t="s">
        <v>24099</v>
      </c>
      <c r="B1222" s="4">
        <v>6.4</v>
      </c>
      <c r="C1222">
        <v>6.4</v>
      </c>
      <c r="D1222">
        <f>_xlfn.PERCENTRANK.INC('Clean data'!Q1254:Q6119,'Director Analysis'!C1222)</f>
        <v>0.38</v>
      </c>
    </row>
    <row r="1223" spans="1:4" x14ac:dyDescent="0.3">
      <c r="A1223" s="3" t="s">
        <v>23854</v>
      </c>
      <c r="B1223" s="4">
        <v>6.4</v>
      </c>
      <c r="C1223">
        <v>6.4</v>
      </c>
      <c r="D1223">
        <f>_xlfn.PERCENTRANK.INC('Clean data'!Q1255:Q6120,'Director Analysis'!C1223)</f>
        <v>0.38</v>
      </c>
    </row>
    <row r="1224" spans="1:4" x14ac:dyDescent="0.3">
      <c r="A1224" s="3" t="s">
        <v>17692</v>
      </c>
      <c r="B1224" s="4">
        <v>6.4</v>
      </c>
      <c r="C1224">
        <v>6.4</v>
      </c>
      <c r="D1224">
        <f>_xlfn.PERCENTRANK.INC('Clean data'!Q1256:Q6121,'Director Analysis'!C1224)</f>
        <v>0.38</v>
      </c>
    </row>
    <row r="1225" spans="1:4" x14ac:dyDescent="0.3">
      <c r="A1225" s="3" t="s">
        <v>22468</v>
      </c>
      <c r="B1225" s="4">
        <v>6.4</v>
      </c>
      <c r="C1225">
        <v>6.4</v>
      </c>
      <c r="D1225">
        <f>_xlfn.PERCENTRANK.INC('Clean data'!Q1257:Q6122,'Director Analysis'!C1225)</f>
        <v>0.38</v>
      </c>
    </row>
    <row r="1226" spans="1:4" x14ac:dyDescent="0.3">
      <c r="A1226" s="3" t="s">
        <v>13928</v>
      </c>
      <c r="B1226" s="4">
        <v>6.4</v>
      </c>
      <c r="C1226">
        <v>6.4</v>
      </c>
      <c r="D1226">
        <f>_xlfn.PERCENTRANK.INC('Clean data'!Q1258:Q6123,'Director Analysis'!C1226)</f>
        <v>0.38</v>
      </c>
    </row>
    <row r="1227" spans="1:4" x14ac:dyDescent="0.3">
      <c r="A1227" s="3" t="s">
        <v>18565</v>
      </c>
      <c r="B1227" s="4">
        <v>6.4</v>
      </c>
      <c r="C1227">
        <v>6.4</v>
      </c>
      <c r="D1227">
        <f>_xlfn.PERCENTRANK.INC('Clean data'!Q1259:Q6124,'Director Analysis'!C1227)</f>
        <v>0.379</v>
      </c>
    </row>
    <row r="1228" spans="1:4" x14ac:dyDescent="0.3">
      <c r="A1228" s="3" t="s">
        <v>22252</v>
      </c>
      <c r="B1228" s="4">
        <v>6.4</v>
      </c>
      <c r="C1228">
        <v>6.4</v>
      </c>
      <c r="D1228">
        <f>_xlfn.PERCENTRANK.INC('Clean data'!Q1260:Q6125,'Director Analysis'!C1228)</f>
        <v>0.379</v>
      </c>
    </row>
    <row r="1229" spans="1:4" x14ac:dyDescent="0.3">
      <c r="A1229" s="3" t="s">
        <v>18984</v>
      </c>
      <c r="B1229" s="4">
        <v>6.4</v>
      </c>
      <c r="C1229">
        <v>6.4</v>
      </c>
      <c r="D1229">
        <f>_xlfn.PERCENTRANK.INC('Clean data'!Q1261:Q6126,'Director Analysis'!C1229)</f>
        <v>0.379</v>
      </c>
    </row>
    <row r="1230" spans="1:4" x14ac:dyDescent="0.3">
      <c r="A1230" s="3" t="s">
        <v>6024</v>
      </c>
      <c r="B1230" s="4">
        <v>6.4</v>
      </c>
      <c r="C1230">
        <v>6.4</v>
      </c>
      <c r="D1230">
        <f>_xlfn.PERCENTRANK.INC('Clean data'!Q1262:Q6127,'Director Analysis'!C1230)</f>
        <v>0.379</v>
      </c>
    </row>
    <row r="1231" spans="1:4" x14ac:dyDescent="0.3">
      <c r="A1231" s="3" t="s">
        <v>9802</v>
      </c>
      <c r="B1231" s="4">
        <v>6.3999999999999995</v>
      </c>
      <c r="C1231">
        <v>6.3999999999999995</v>
      </c>
      <c r="D1231">
        <f>_xlfn.PERCENTRANK.INC('Clean data'!Q1263:Q6128,'Director Analysis'!C1231)</f>
        <v>0.38</v>
      </c>
    </row>
    <row r="1232" spans="1:4" x14ac:dyDescent="0.3">
      <c r="A1232" s="3" t="s">
        <v>2565</v>
      </c>
      <c r="B1232" s="4">
        <v>6.3999999999999995</v>
      </c>
      <c r="C1232">
        <v>6.3999999999999995</v>
      </c>
      <c r="D1232">
        <f>_xlfn.PERCENTRANK.INC('Clean data'!Q1264:Q6129,'Director Analysis'!C1232)</f>
        <v>0.38</v>
      </c>
    </row>
    <row r="1233" spans="1:4" x14ac:dyDescent="0.3">
      <c r="A1233" s="3" t="s">
        <v>10161</v>
      </c>
      <c r="B1233" s="4">
        <v>6.3999999999999995</v>
      </c>
      <c r="C1233">
        <v>6.3999999999999995</v>
      </c>
      <c r="D1233">
        <f>_xlfn.PERCENTRANK.INC('Clean data'!Q1265:Q6130,'Director Analysis'!C1233)</f>
        <v>0.379</v>
      </c>
    </row>
    <row r="1234" spans="1:4" x14ac:dyDescent="0.3">
      <c r="A1234" s="3" t="s">
        <v>5175</v>
      </c>
      <c r="B1234" s="4">
        <v>6.3999999999999995</v>
      </c>
      <c r="C1234">
        <v>6.3999999999999995</v>
      </c>
      <c r="D1234">
        <f>_xlfn.PERCENTRANK.INC('Clean data'!Q1266:Q6131,'Director Analysis'!C1234)</f>
        <v>0.38</v>
      </c>
    </row>
    <row r="1235" spans="1:4" x14ac:dyDescent="0.3">
      <c r="A1235" s="3" t="s">
        <v>9667</v>
      </c>
      <c r="B1235" s="4">
        <v>6.375</v>
      </c>
      <c r="C1235">
        <v>6.375</v>
      </c>
      <c r="D1235">
        <f>_xlfn.PERCENTRANK.INC('Clean data'!Q1267:Q6132,'Director Analysis'!C1235)</f>
        <v>0.379</v>
      </c>
    </row>
    <row r="1236" spans="1:4" x14ac:dyDescent="0.3">
      <c r="A1236" s="3" t="s">
        <v>6097</v>
      </c>
      <c r="B1236" s="4">
        <v>6.3666666666666671</v>
      </c>
      <c r="C1236">
        <v>6.3666666666666671</v>
      </c>
      <c r="D1236">
        <f>_xlfn.PERCENTRANK.INC('Clean data'!Q1268:Q6133,'Director Analysis'!C1236)</f>
        <v>0.379</v>
      </c>
    </row>
    <row r="1237" spans="1:4" x14ac:dyDescent="0.3">
      <c r="A1237" s="3" t="s">
        <v>9031</v>
      </c>
      <c r="B1237" s="4">
        <v>6.3666666666666671</v>
      </c>
      <c r="C1237">
        <v>6.3666666666666671</v>
      </c>
      <c r="D1237">
        <f>_xlfn.PERCENTRANK.INC('Clean data'!Q1269:Q6134,'Director Analysis'!C1237)</f>
        <v>0.379</v>
      </c>
    </row>
    <row r="1238" spans="1:4" x14ac:dyDescent="0.3">
      <c r="A1238" s="3" t="s">
        <v>5985</v>
      </c>
      <c r="B1238" s="4">
        <v>6.3666666666666671</v>
      </c>
      <c r="C1238">
        <v>6.3666666666666671</v>
      </c>
      <c r="D1238">
        <f>_xlfn.PERCENTRANK.INC('Clean data'!Q1270:Q6135,'Director Analysis'!C1238)</f>
        <v>0.379</v>
      </c>
    </row>
    <row r="1239" spans="1:4" x14ac:dyDescent="0.3">
      <c r="A1239" s="3" t="s">
        <v>1257</v>
      </c>
      <c r="B1239" s="4">
        <v>6.3500000000000005</v>
      </c>
      <c r="C1239">
        <v>6.3500000000000005</v>
      </c>
      <c r="D1239">
        <f>_xlfn.PERCENTRANK.INC('Clean data'!Q1271:Q6136,'Director Analysis'!C1239)</f>
        <v>0.379</v>
      </c>
    </row>
    <row r="1240" spans="1:4" x14ac:dyDescent="0.3">
      <c r="A1240" s="3" t="s">
        <v>15176</v>
      </c>
      <c r="B1240" s="4">
        <v>6.3500000000000005</v>
      </c>
      <c r="C1240">
        <v>6.3500000000000005</v>
      </c>
      <c r="D1240">
        <f>_xlfn.PERCENTRANK.INC('Clean data'!Q1272:Q6137,'Director Analysis'!C1240)</f>
        <v>0.379</v>
      </c>
    </row>
    <row r="1241" spans="1:4" x14ac:dyDescent="0.3">
      <c r="A1241" s="3" t="s">
        <v>4118</v>
      </c>
      <c r="B1241" s="4">
        <v>6.35</v>
      </c>
      <c r="C1241">
        <v>6.35</v>
      </c>
      <c r="D1241">
        <f>_xlfn.PERCENTRANK.INC('Clean data'!Q1273:Q6138,'Director Analysis'!C1241)</f>
        <v>0.379</v>
      </c>
    </row>
    <row r="1242" spans="1:4" x14ac:dyDescent="0.3">
      <c r="A1242" s="3" t="s">
        <v>1016</v>
      </c>
      <c r="B1242" s="4">
        <v>6.35</v>
      </c>
      <c r="C1242">
        <v>6.35</v>
      </c>
      <c r="D1242">
        <f>_xlfn.PERCENTRANK.INC('Clean data'!Q1274:Q6139,'Director Analysis'!C1242)</f>
        <v>0.379</v>
      </c>
    </row>
    <row r="1243" spans="1:4" x14ac:dyDescent="0.3">
      <c r="A1243" s="3" t="s">
        <v>4931</v>
      </c>
      <c r="B1243" s="4">
        <v>6.35</v>
      </c>
      <c r="C1243">
        <v>6.35</v>
      </c>
      <c r="D1243">
        <f>_xlfn.PERCENTRANK.INC('Clean data'!Q1275:Q6140,'Director Analysis'!C1243)</f>
        <v>0.379</v>
      </c>
    </row>
    <row r="1244" spans="1:4" x14ac:dyDescent="0.3">
      <c r="A1244" s="3" t="s">
        <v>17984</v>
      </c>
      <c r="B1244" s="4">
        <v>6.35</v>
      </c>
      <c r="C1244">
        <v>6.35</v>
      </c>
      <c r="D1244">
        <f>_xlfn.PERCENTRANK.INC('Clean data'!Q1276:Q6141,'Director Analysis'!C1244)</f>
        <v>0.379</v>
      </c>
    </row>
    <row r="1245" spans="1:4" x14ac:dyDescent="0.3">
      <c r="A1245" s="3" t="s">
        <v>9333</v>
      </c>
      <c r="B1245" s="4">
        <v>6.35</v>
      </c>
      <c r="C1245">
        <v>6.35</v>
      </c>
      <c r="D1245">
        <f>_xlfn.PERCENTRANK.INC('Clean data'!Q1277:Q6142,'Director Analysis'!C1245)</f>
        <v>0.379</v>
      </c>
    </row>
    <row r="1246" spans="1:4" x14ac:dyDescent="0.3">
      <c r="A1246" s="3" t="s">
        <v>2112</v>
      </c>
      <c r="B1246" s="4">
        <v>6.34</v>
      </c>
      <c r="C1246">
        <v>6.34</v>
      </c>
      <c r="D1246">
        <f>_xlfn.PERCENTRANK.INC('Clean data'!Q1278:Q6143,'Director Analysis'!C1246)</f>
        <v>0.379</v>
      </c>
    </row>
    <row r="1247" spans="1:4" x14ac:dyDescent="0.3">
      <c r="A1247" s="3" t="s">
        <v>9610</v>
      </c>
      <c r="B1247" s="4">
        <v>6.333333333333333</v>
      </c>
      <c r="C1247">
        <v>6.333333333333333</v>
      </c>
      <c r="D1247">
        <f>_xlfn.PERCENTRANK.INC('Clean data'!Q1279:Q6144,'Director Analysis'!C1247)</f>
        <v>0.379</v>
      </c>
    </row>
    <row r="1248" spans="1:4" x14ac:dyDescent="0.3">
      <c r="A1248" s="3" t="s">
        <v>13792</v>
      </c>
      <c r="B1248" s="4">
        <v>6.333333333333333</v>
      </c>
      <c r="C1248">
        <v>6.333333333333333</v>
      </c>
      <c r="D1248">
        <f>_xlfn.PERCENTRANK.INC('Clean data'!Q1280:Q6145,'Director Analysis'!C1248)</f>
        <v>0.379</v>
      </c>
    </row>
    <row r="1249" spans="1:4" x14ac:dyDescent="0.3">
      <c r="A1249" s="3" t="s">
        <v>2277</v>
      </c>
      <c r="B1249" s="4">
        <v>6.333333333333333</v>
      </c>
      <c r="C1249">
        <v>6.333333333333333</v>
      </c>
      <c r="D1249">
        <f>_xlfn.PERCENTRANK.INC('Clean data'!Q1281:Q6146,'Director Analysis'!C1249)</f>
        <v>0.379</v>
      </c>
    </row>
    <row r="1250" spans="1:4" x14ac:dyDescent="0.3">
      <c r="A1250" s="3" t="s">
        <v>893</v>
      </c>
      <c r="B1250" s="4">
        <v>6.3250000000000002</v>
      </c>
      <c r="C1250">
        <v>6.3250000000000002</v>
      </c>
      <c r="D1250">
        <f>_xlfn.PERCENTRANK.INC('Clean data'!Q1282:Q6147,'Director Analysis'!C1250)</f>
        <v>0.379</v>
      </c>
    </row>
    <row r="1251" spans="1:4" x14ac:dyDescent="0.3">
      <c r="A1251" s="3" t="s">
        <v>12976</v>
      </c>
      <c r="B1251" s="4">
        <v>6.3249999999999993</v>
      </c>
      <c r="C1251">
        <v>6.3249999999999993</v>
      </c>
      <c r="D1251">
        <f>_xlfn.PERCENTRANK.INC('Clean data'!Q1283:Q6148,'Director Analysis'!C1251)</f>
        <v>0.379</v>
      </c>
    </row>
    <row r="1252" spans="1:4" x14ac:dyDescent="0.3">
      <c r="A1252" s="3" t="s">
        <v>514</v>
      </c>
      <c r="B1252" s="4">
        <v>6.3142857142857149</v>
      </c>
      <c r="C1252">
        <v>6.3142857142857149</v>
      </c>
      <c r="D1252">
        <f>_xlfn.PERCENTRANK.INC('Clean data'!Q1284:Q6149,'Director Analysis'!C1252)</f>
        <v>0.379</v>
      </c>
    </row>
    <row r="1253" spans="1:4" x14ac:dyDescent="0.3">
      <c r="A1253" s="3" t="s">
        <v>2156</v>
      </c>
      <c r="B1253" s="4">
        <v>6.3000000000000007</v>
      </c>
      <c r="C1253">
        <v>6.3000000000000007</v>
      </c>
      <c r="D1253">
        <f>_xlfn.PERCENTRANK.INC('Clean data'!Q1285:Q6150,'Director Analysis'!C1253)</f>
        <v>0.379</v>
      </c>
    </row>
    <row r="1254" spans="1:4" x14ac:dyDescent="0.3">
      <c r="A1254" s="3" t="s">
        <v>1516</v>
      </c>
      <c r="B1254" s="4">
        <v>6.3000000000000007</v>
      </c>
      <c r="C1254">
        <v>6.3000000000000007</v>
      </c>
      <c r="D1254">
        <f>_xlfn.PERCENTRANK.INC('Clean data'!Q1286:Q6151,'Director Analysis'!C1254)</f>
        <v>0.379</v>
      </c>
    </row>
    <row r="1255" spans="1:4" x14ac:dyDescent="0.3">
      <c r="A1255" s="3" t="s">
        <v>10752</v>
      </c>
      <c r="B1255" s="4">
        <v>6.3000000000000007</v>
      </c>
      <c r="C1255">
        <v>6.3000000000000007</v>
      </c>
      <c r="D1255">
        <f>_xlfn.PERCENTRANK.INC('Clean data'!Q1287:Q6152,'Director Analysis'!C1255)</f>
        <v>0.38</v>
      </c>
    </row>
    <row r="1256" spans="1:4" x14ac:dyDescent="0.3">
      <c r="A1256" s="3" t="s">
        <v>14108</v>
      </c>
      <c r="B1256" s="4">
        <v>6.3000000000000007</v>
      </c>
      <c r="C1256">
        <v>6.3000000000000007</v>
      </c>
      <c r="D1256">
        <f>_xlfn.PERCENTRANK.INC('Clean data'!Q1288:Q6153,'Director Analysis'!C1256)</f>
        <v>0.379</v>
      </c>
    </row>
    <row r="1257" spans="1:4" x14ac:dyDescent="0.3">
      <c r="A1257" s="3" t="s">
        <v>13986</v>
      </c>
      <c r="B1257" s="4">
        <v>6.3000000000000007</v>
      </c>
      <c r="C1257">
        <v>6.3000000000000007</v>
      </c>
      <c r="D1257">
        <f>_xlfn.PERCENTRANK.INC('Clean data'!Q1289:Q6154,'Director Analysis'!C1257)</f>
        <v>0.379</v>
      </c>
    </row>
    <row r="1258" spans="1:4" x14ac:dyDescent="0.3">
      <c r="A1258" s="3" t="s">
        <v>20692</v>
      </c>
      <c r="B1258" s="4">
        <v>6.3</v>
      </c>
      <c r="C1258">
        <v>6.3</v>
      </c>
      <c r="D1258">
        <f>_xlfn.PERCENTRANK.INC('Clean data'!Q1290:Q6155,'Director Analysis'!C1258)</f>
        <v>0.34699999999999998</v>
      </c>
    </row>
    <row r="1259" spans="1:4" x14ac:dyDescent="0.3">
      <c r="A1259" s="3" t="s">
        <v>9632</v>
      </c>
      <c r="B1259" s="4">
        <v>6.3</v>
      </c>
      <c r="C1259">
        <v>6.3</v>
      </c>
      <c r="D1259">
        <f>_xlfn.PERCENTRANK.INC('Clean data'!Q1291:Q6156,'Director Analysis'!C1259)</f>
        <v>0.34699999999999998</v>
      </c>
    </row>
    <row r="1260" spans="1:4" x14ac:dyDescent="0.3">
      <c r="A1260" s="3" t="s">
        <v>20784</v>
      </c>
      <c r="B1260" s="4">
        <v>6.3</v>
      </c>
      <c r="C1260">
        <v>6.3</v>
      </c>
      <c r="D1260">
        <f>_xlfn.PERCENTRANK.INC('Clean data'!Q1292:Q6157,'Director Analysis'!C1260)</f>
        <v>0.34699999999999998</v>
      </c>
    </row>
    <row r="1261" spans="1:4" x14ac:dyDescent="0.3">
      <c r="A1261" s="3" t="s">
        <v>8108</v>
      </c>
      <c r="B1261" s="4">
        <v>6.3</v>
      </c>
      <c r="C1261">
        <v>6.3</v>
      </c>
      <c r="D1261">
        <f>_xlfn.PERCENTRANK.INC('Clean data'!Q1293:Q6158,'Director Analysis'!C1261)</f>
        <v>0.34699999999999998</v>
      </c>
    </row>
    <row r="1262" spans="1:4" x14ac:dyDescent="0.3">
      <c r="A1262" s="3" t="s">
        <v>6783</v>
      </c>
      <c r="B1262" s="4">
        <v>6.3</v>
      </c>
      <c r="C1262">
        <v>6.3</v>
      </c>
      <c r="D1262">
        <f>_xlfn.PERCENTRANK.INC('Clean data'!Q1294:Q6159,'Director Analysis'!C1262)</f>
        <v>0.34699999999999998</v>
      </c>
    </row>
    <row r="1263" spans="1:4" x14ac:dyDescent="0.3">
      <c r="A1263" s="3" t="s">
        <v>10909</v>
      </c>
      <c r="B1263" s="4">
        <v>6.3</v>
      </c>
      <c r="C1263">
        <v>6.3</v>
      </c>
      <c r="D1263">
        <f>_xlfn.PERCENTRANK.INC('Clean data'!Q1295:Q6160,'Director Analysis'!C1263)</f>
        <v>0.34699999999999998</v>
      </c>
    </row>
    <row r="1264" spans="1:4" x14ac:dyDescent="0.3">
      <c r="A1264" s="3" t="s">
        <v>3732</v>
      </c>
      <c r="B1264" s="4">
        <v>6.3</v>
      </c>
      <c r="C1264">
        <v>6.3</v>
      </c>
      <c r="D1264">
        <f>_xlfn.PERCENTRANK.INC('Clean data'!Q1296:Q6161,'Director Analysis'!C1264)</f>
        <v>0.34699999999999998</v>
      </c>
    </row>
    <row r="1265" spans="1:4" x14ac:dyDescent="0.3">
      <c r="A1265" s="3" t="s">
        <v>2026</v>
      </c>
      <c r="B1265" s="4">
        <v>6.3</v>
      </c>
      <c r="C1265">
        <v>6.3</v>
      </c>
      <c r="D1265">
        <f>_xlfn.PERCENTRANK.INC('Clean data'!Q1297:Q6162,'Director Analysis'!C1265)</f>
        <v>0.34699999999999998</v>
      </c>
    </row>
    <row r="1266" spans="1:4" x14ac:dyDescent="0.3">
      <c r="A1266" s="3" t="s">
        <v>17749</v>
      </c>
      <c r="B1266" s="4">
        <v>6.3</v>
      </c>
      <c r="C1266">
        <v>6.3</v>
      </c>
      <c r="D1266">
        <f>_xlfn.PERCENTRANK.INC('Clean data'!Q1298:Q6163,'Director Analysis'!C1266)</f>
        <v>0.34599999999999997</v>
      </c>
    </row>
    <row r="1267" spans="1:4" x14ac:dyDescent="0.3">
      <c r="A1267" s="3" t="s">
        <v>22421</v>
      </c>
      <c r="B1267" s="4">
        <v>6.3</v>
      </c>
      <c r="C1267">
        <v>6.3</v>
      </c>
      <c r="D1267">
        <f>_xlfn.PERCENTRANK.INC('Clean data'!Q1299:Q6164,'Director Analysis'!C1267)</f>
        <v>0.34599999999999997</v>
      </c>
    </row>
    <row r="1268" spans="1:4" x14ac:dyDescent="0.3">
      <c r="A1268" s="3" t="s">
        <v>2682</v>
      </c>
      <c r="B1268" s="4">
        <v>6.3</v>
      </c>
      <c r="C1268">
        <v>6.3</v>
      </c>
      <c r="D1268">
        <f>_xlfn.PERCENTRANK.INC('Clean data'!Q1300:Q6165,'Director Analysis'!C1268)</f>
        <v>0.34599999999999997</v>
      </c>
    </row>
    <row r="1269" spans="1:4" x14ac:dyDescent="0.3">
      <c r="A1269" s="3" t="s">
        <v>15258</v>
      </c>
      <c r="B1269" s="4">
        <v>6.3</v>
      </c>
      <c r="C1269">
        <v>6.3</v>
      </c>
      <c r="D1269">
        <f>_xlfn.PERCENTRANK.INC('Clean data'!Q1301:Q6166,'Director Analysis'!C1269)</f>
        <v>0.34599999999999997</v>
      </c>
    </row>
    <row r="1270" spans="1:4" x14ac:dyDescent="0.3">
      <c r="A1270" s="3" t="s">
        <v>23511</v>
      </c>
      <c r="B1270" s="4">
        <v>6.3</v>
      </c>
      <c r="C1270">
        <v>6.3</v>
      </c>
      <c r="D1270">
        <f>_xlfn.PERCENTRANK.INC('Clean data'!Q1302:Q6167,'Director Analysis'!C1270)</f>
        <v>0.34599999999999997</v>
      </c>
    </row>
    <row r="1271" spans="1:4" x14ac:dyDescent="0.3">
      <c r="A1271" s="3" t="s">
        <v>9758</v>
      </c>
      <c r="B1271" s="4">
        <v>6.3</v>
      </c>
      <c r="C1271">
        <v>6.3</v>
      </c>
      <c r="D1271">
        <f>_xlfn.PERCENTRANK.INC('Clean data'!Q1303:Q6168,'Director Analysis'!C1271)</f>
        <v>0.34599999999999997</v>
      </c>
    </row>
    <row r="1272" spans="1:4" x14ac:dyDescent="0.3">
      <c r="A1272" s="3" t="s">
        <v>16847</v>
      </c>
      <c r="B1272" s="4">
        <v>6.3</v>
      </c>
      <c r="C1272">
        <v>6.3</v>
      </c>
      <c r="D1272">
        <f>_xlfn.PERCENTRANK.INC('Clean data'!Q1304:Q6169,'Director Analysis'!C1272)</f>
        <v>0.34599999999999997</v>
      </c>
    </row>
    <row r="1273" spans="1:4" x14ac:dyDescent="0.3">
      <c r="A1273" s="3" t="s">
        <v>18650</v>
      </c>
      <c r="B1273" s="4">
        <v>6.3</v>
      </c>
      <c r="C1273">
        <v>6.3</v>
      </c>
      <c r="D1273">
        <f>_xlfn.PERCENTRANK.INC('Clean data'!Q1305:Q6170,'Director Analysis'!C1273)</f>
        <v>0.34599999999999997</v>
      </c>
    </row>
    <row r="1274" spans="1:4" x14ac:dyDescent="0.3">
      <c r="A1274" s="3" t="s">
        <v>6182</v>
      </c>
      <c r="B1274" s="4">
        <v>6.3</v>
      </c>
      <c r="C1274">
        <v>6.3</v>
      </c>
      <c r="D1274">
        <f>_xlfn.PERCENTRANK.INC('Clean data'!Q1306:Q6171,'Director Analysis'!C1274)</f>
        <v>0.34599999999999997</v>
      </c>
    </row>
    <row r="1275" spans="1:4" x14ac:dyDescent="0.3">
      <c r="A1275" s="3" t="s">
        <v>7993</v>
      </c>
      <c r="B1275" s="4">
        <v>6.3</v>
      </c>
      <c r="C1275">
        <v>6.3</v>
      </c>
      <c r="D1275">
        <f>_xlfn.PERCENTRANK.INC('Clean data'!Q1307:Q6172,'Director Analysis'!C1275)</f>
        <v>0.34599999999999997</v>
      </c>
    </row>
    <row r="1276" spans="1:4" x14ac:dyDescent="0.3">
      <c r="A1276" s="3" t="s">
        <v>9889</v>
      </c>
      <c r="B1276" s="4">
        <v>6.3</v>
      </c>
      <c r="C1276">
        <v>6.3</v>
      </c>
      <c r="D1276">
        <f>_xlfn.PERCENTRANK.INC('Clean data'!Q1308:Q6173,'Director Analysis'!C1276)</f>
        <v>0.34599999999999997</v>
      </c>
    </row>
    <row r="1277" spans="1:4" x14ac:dyDescent="0.3">
      <c r="A1277" s="3" t="s">
        <v>24110</v>
      </c>
      <c r="B1277" s="4">
        <v>6.3</v>
      </c>
      <c r="C1277">
        <v>6.3</v>
      </c>
      <c r="D1277">
        <f>_xlfn.PERCENTRANK.INC('Clean data'!Q1309:Q6174,'Director Analysis'!C1277)</f>
        <v>0.34599999999999997</v>
      </c>
    </row>
    <row r="1278" spans="1:4" x14ac:dyDescent="0.3">
      <c r="A1278" s="3" t="s">
        <v>5653</v>
      </c>
      <c r="B1278" s="4">
        <v>6.3</v>
      </c>
      <c r="C1278">
        <v>6.3</v>
      </c>
      <c r="D1278">
        <f>_xlfn.PERCENTRANK.INC('Clean data'!Q1310:Q6175,'Director Analysis'!C1278)</f>
        <v>0.34699999999999998</v>
      </c>
    </row>
    <row r="1279" spans="1:4" x14ac:dyDescent="0.3">
      <c r="A1279" s="3" t="s">
        <v>8032</v>
      </c>
      <c r="B1279" s="4">
        <v>6.3</v>
      </c>
      <c r="C1279">
        <v>6.3</v>
      </c>
      <c r="D1279">
        <f>_xlfn.PERCENTRANK.INC('Clean data'!Q1311:Q6176,'Director Analysis'!C1279)</f>
        <v>0.34599999999999997</v>
      </c>
    </row>
    <row r="1280" spans="1:4" x14ac:dyDescent="0.3">
      <c r="A1280" s="3" t="s">
        <v>9337</v>
      </c>
      <c r="B1280" s="4">
        <v>6.3</v>
      </c>
      <c r="C1280">
        <v>6.3</v>
      </c>
      <c r="D1280">
        <f>_xlfn.PERCENTRANK.INC('Clean data'!Q1312:Q6177,'Director Analysis'!C1280)</f>
        <v>0.34599999999999997</v>
      </c>
    </row>
    <row r="1281" spans="1:4" x14ac:dyDescent="0.3">
      <c r="A1281" s="3" t="s">
        <v>126</v>
      </c>
      <c r="B1281" s="4">
        <v>6.3</v>
      </c>
      <c r="C1281">
        <v>6.3</v>
      </c>
      <c r="D1281">
        <f>_xlfn.PERCENTRANK.INC('Clean data'!Q1313:Q6178,'Director Analysis'!C1281)</f>
        <v>0.34599999999999997</v>
      </c>
    </row>
    <row r="1282" spans="1:4" x14ac:dyDescent="0.3">
      <c r="A1282" s="3" t="s">
        <v>16644</v>
      </c>
      <c r="B1282" s="4">
        <v>6.3</v>
      </c>
      <c r="C1282">
        <v>6.3</v>
      </c>
      <c r="D1282">
        <f>_xlfn.PERCENTRANK.INC('Clean data'!Q1314:Q6179,'Director Analysis'!C1282)</f>
        <v>0.34599999999999997</v>
      </c>
    </row>
    <row r="1283" spans="1:4" x14ac:dyDescent="0.3">
      <c r="A1283" s="3" t="s">
        <v>10786</v>
      </c>
      <c r="B1283" s="4">
        <v>6.3</v>
      </c>
      <c r="C1283">
        <v>6.3</v>
      </c>
      <c r="D1283">
        <f>_xlfn.PERCENTRANK.INC('Clean data'!Q1315:Q6180,'Director Analysis'!C1283)</f>
        <v>0.34599999999999997</v>
      </c>
    </row>
    <row r="1284" spans="1:4" x14ac:dyDescent="0.3">
      <c r="A1284" s="3" t="s">
        <v>21809</v>
      </c>
      <c r="B1284" s="4">
        <v>6.3</v>
      </c>
      <c r="C1284">
        <v>6.3</v>
      </c>
      <c r="D1284">
        <f>_xlfn.PERCENTRANK.INC('Clean data'!Q1316:Q6181,'Director Analysis'!C1284)</f>
        <v>0.34599999999999997</v>
      </c>
    </row>
    <row r="1285" spans="1:4" x14ac:dyDescent="0.3">
      <c r="A1285" s="3" t="s">
        <v>18773</v>
      </c>
      <c r="B1285" s="4">
        <v>6.3</v>
      </c>
      <c r="C1285">
        <v>6.3</v>
      </c>
      <c r="D1285">
        <f>_xlfn.PERCENTRANK.INC('Clean data'!Q1317:Q6182,'Director Analysis'!C1285)</f>
        <v>0.34599999999999997</v>
      </c>
    </row>
    <row r="1286" spans="1:4" x14ac:dyDescent="0.3">
      <c r="A1286" s="3" t="s">
        <v>20790</v>
      </c>
      <c r="B1286" s="4">
        <v>6.3</v>
      </c>
      <c r="C1286">
        <v>6.3</v>
      </c>
      <c r="D1286">
        <f>_xlfn.PERCENTRANK.INC('Clean data'!Q1318:Q6183,'Director Analysis'!C1286)</f>
        <v>0.34599999999999997</v>
      </c>
    </row>
    <row r="1287" spans="1:4" x14ac:dyDescent="0.3">
      <c r="A1287" s="3" t="s">
        <v>2042</v>
      </c>
      <c r="B1287" s="4">
        <v>6.3</v>
      </c>
      <c r="C1287">
        <v>6.3</v>
      </c>
      <c r="D1287">
        <f>_xlfn.PERCENTRANK.INC('Clean data'!Q1319:Q6184,'Director Analysis'!C1287)</f>
        <v>0.34599999999999997</v>
      </c>
    </row>
    <row r="1288" spans="1:4" x14ac:dyDescent="0.3">
      <c r="A1288" s="3" t="s">
        <v>7823</v>
      </c>
      <c r="B1288" s="4">
        <v>6.3</v>
      </c>
      <c r="C1288">
        <v>6.3</v>
      </c>
      <c r="D1288">
        <f>_xlfn.PERCENTRANK.INC('Clean data'!Q1320:Q6185,'Director Analysis'!C1288)</f>
        <v>0.34599999999999997</v>
      </c>
    </row>
    <row r="1289" spans="1:4" x14ac:dyDescent="0.3">
      <c r="A1289" s="3" t="s">
        <v>8519</v>
      </c>
      <c r="B1289" s="4">
        <v>6.3</v>
      </c>
      <c r="C1289">
        <v>6.3</v>
      </c>
      <c r="D1289">
        <f>_xlfn.PERCENTRANK.INC('Clean data'!Q1321:Q6186,'Director Analysis'!C1289)</f>
        <v>0.34599999999999997</v>
      </c>
    </row>
    <row r="1290" spans="1:4" x14ac:dyDescent="0.3">
      <c r="A1290" s="3" t="s">
        <v>17495</v>
      </c>
      <c r="B1290" s="4">
        <v>6.3</v>
      </c>
      <c r="C1290">
        <v>6.3</v>
      </c>
      <c r="D1290">
        <f>_xlfn.PERCENTRANK.INC('Clean data'!Q1322:Q6187,'Director Analysis'!C1290)</f>
        <v>0.34599999999999997</v>
      </c>
    </row>
    <row r="1291" spans="1:4" x14ac:dyDescent="0.3">
      <c r="A1291" s="3" t="s">
        <v>2843</v>
      </c>
      <c r="B1291" s="4">
        <v>6.3</v>
      </c>
      <c r="C1291">
        <v>6.3</v>
      </c>
      <c r="D1291">
        <f>_xlfn.PERCENTRANK.INC('Clean data'!Q1323:Q6188,'Director Analysis'!C1291)</f>
        <v>0.34599999999999997</v>
      </c>
    </row>
    <row r="1292" spans="1:4" x14ac:dyDescent="0.3">
      <c r="A1292" s="3" t="s">
        <v>20645</v>
      </c>
      <c r="B1292" s="4">
        <v>6.3</v>
      </c>
      <c r="C1292">
        <v>6.3</v>
      </c>
      <c r="D1292">
        <f>_xlfn.PERCENTRANK.INC('Clean data'!Q1324:Q6189,'Director Analysis'!C1292)</f>
        <v>0.34599999999999997</v>
      </c>
    </row>
    <row r="1293" spans="1:4" x14ac:dyDescent="0.3">
      <c r="A1293" s="3" t="s">
        <v>10293</v>
      </c>
      <c r="B1293" s="4">
        <v>6.3</v>
      </c>
      <c r="C1293">
        <v>6.3</v>
      </c>
      <c r="D1293">
        <f>_xlfn.PERCENTRANK.INC('Clean data'!Q1325:Q6190,'Director Analysis'!C1293)</f>
        <v>0.34599999999999997</v>
      </c>
    </row>
    <row r="1294" spans="1:4" x14ac:dyDescent="0.3">
      <c r="A1294" s="3" t="s">
        <v>2669</v>
      </c>
      <c r="B1294" s="4">
        <v>6.3</v>
      </c>
      <c r="C1294">
        <v>6.3</v>
      </c>
      <c r="D1294">
        <f>_xlfn.PERCENTRANK.INC('Clean data'!Q1326:Q6191,'Director Analysis'!C1294)</f>
        <v>0.34599999999999997</v>
      </c>
    </row>
    <row r="1295" spans="1:4" x14ac:dyDescent="0.3">
      <c r="A1295" s="3" t="s">
        <v>21728</v>
      </c>
      <c r="B1295" s="4">
        <v>6.3</v>
      </c>
      <c r="C1295">
        <v>6.3</v>
      </c>
      <c r="D1295">
        <f>_xlfn.PERCENTRANK.INC('Clean data'!Q1327:Q6192,'Director Analysis'!C1295)</f>
        <v>0.34599999999999997</v>
      </c>
    </row>
    <row r="1296" spans="1:4" x14ac:dyDescent="0.3">
      <c r="A1296" s="3" t="s">
        <v>17015</v>
      </c>
      <c r="B1296" s="4">
        <v>6.3</v>
      </c>
      <c r="C1296">
        <v>6.3</v>
      </c>
      <c r="D1296">
        <f>_xlfn.PERCENTRANK.INC('Clean data'!Q1328:Q6193,'Director Analysis'!C1296)</f>
        <v>0.34599999999999997</v>
      </c>
    </row>
    <row r="1297" spans="1:4" x14ac:dyDescent="0.3">
      <c r="A1297" s="3" t="s">
        <v>22944</v>
      </c>
      <c r="B1297" s="4">
        <v>6.3</v>
      </c>
      <c r="C1297">
        <v>6.3</v>
      </c>
      <c r="D1297">
        <f>_xlfn.PERCENTRANK.INC('Clean data'!Q1329:Q6194,'Director Analysis'!C1297)</f>
        <v>0.34599999999999997</v>
      </c>
    </row>
    <row r="1298" spans="1:4" x14ac:dyDescent="0.3">
      <c r="A1298" s="3" t="s">
        <v>3414</v>
      </c>
      <c r="B1298" s="4">
        <v>6.3</v>
      </c>
      <c r="C1298">
        <v>6.3</v>
      </c>
      <c r="D1298">
        <f>_xlfn.PERCENTRANK.INC('Clean data'!Q1330:Q6195,'Director Analysis'!C1298)</f>
        <v>0.34599999999999997</v>
      </c>
    </row>
    <row r="1299" spans="1:4" x14ac:dyDescent="0.3">
      <c r="A1299" s="3" t="s">
        <v>23255</v>
      </c>
      <c r="B1299" s="4">
        <v>6.3</v>
      </c>
      <c r="C1299">
        <v>6.3</v>
      </c>
      <c r="D1299">
        <f>_xlfn.PERCENTRANK.INC('Clean data'!Q1331:Q6196,'Director Analysis'!C1299)</f>
        <v>0.34599999999999997</v>
      </c>
    </row>
    <row r="1300" spans="1:4" x14ac:dyDescent="0.3">
      <c r="A1300" s="3" t="s">
        <v>22313</v>
      </c>
      <c r="B1300" s="4">
        <v>6.3</v>
      </c>
      <c r="C1300">
        <v>6.3</v>
      </c>
      <c r="D1300">
        <f>_xlfn.PERCENTRANK.INC('Clean data'!Q1332:Q6197,'Director Analysis'!C1300)</f>
        <v>0.34599999999999997</v>
      </c>
    </row>
    <row r="1301" spans="1:4" x14ac:dyDescent="0.3">
      <c r="A1301" s="3" t="s">
        <v>16677</v>
      </c>
      <c r="B1301" s="4">
        <v>6.3</v>
      </c>
      <c r="C1301">
        <v>6.3</v>
      </c>
      <c r="D1301">
        <f>_xlfn.PERCENTRANK.INC('Clean data'!Q1333:Q6198,'Director Analysis'!C1301)</f>
        <v>0.34599999999999997</v>
      </c>
    </row>
    <row r="1302" spans="1:4" x14ac:dyDescent="0.3">
      <c r="A1302" s="3" t="s">
        <v>19946</v>
      </c>
      <c r="B1302" s="4">
        <v>6.3</v>
      </c>
      <c r="C1302">
        <v>6.3</v>
      </c>
      <c r="D1302">
        <f>_xlfn.PERCENTRANK.INC('Clean data'!Q1334:Q6199,'Director Analysis'!C1302)</f>
        <v>0.34599999999999997</v>
      </c>
    </row>
    <row r="1303" spans="1:4" x14ac:dyDescent="0.3">
      <c r="A1303" s="3" t="s">
        <v>19438</v>
      </c>
      <c r="B1303" s="4">
        <v>6.3</v>
      </c>
      <c r="C1303">
        <v>6.3</v>
      </c>
      <c r="D1303">
        <f>_xlfn.PERCENTRANK.INC('Clean data'!Q1335:Q6200,'Director Analysis'!C1303)</f>
        <v>0.34599999999999997</v>
      </c>
    </row>
    <row r="1304" spans="1:4" x14ac:dyDescent="0.3">
      <c r="A1304" s="3" t="s">
        <v>3207</v>
      </c>
      <c r="B1304" s="4">
        <v>6.3</v>
      </c>
      <c r="C1304">
        <v>6.3</v>
      </c>
      <c r="D1304">
        <f>_xlfn.PERCENTRANK.INC('Clean data'!Q1336:Q6201,'Director Analysis'!C1304)</f>
        <v>0.34599999999999997</v>
      </c>
    </row>
    <row r="1305" spans="1:4" x14ac:dyDescent="0.3">
      <c r="A1305" s="3" t="s">
        <v>13676</v>
      </c>
      <c r="B1305" s="4">
        <v>6.3</v>
      </c>
      <c r="C1305">
        <v>6.3</v>
      </c>
      <c r="D1305">
        <f>_xlfn.PERCENTRANK.INC('Clean data'!Q1337:Q6202,'Director Analysis'!C1305)</f>
        <v>0.34599999999999997</v>
      </c>
    </row>
    <row r="1306" spans="1:4" x14ac:dyDescent="0.3">
      <c r="A1306" s="3" t="s">
        <v>24154</v>
      </c>
      <c r="B1306" s="4">
        <v>6.3</v>
      </c>
      <c r="C1306">
        <v>6.3</v>
      </c>
      <c r="D1306">
        <f>_xlfn.PERCENTRANK.INC('Clean data'!Q1338:Q6203,'Director Analysis'!C1306)</f>
        <v>0.34599999999999997</v>
      </c>
    </row>
    <row r="1307" spans="1:4" x14ac:dyDescent="0.3">
      <c r="A1307" s="3" t="s">
        <v>23833</v>
      </c>
      <c r="B1307" s="4">
        <v>6.3</v>
      </c>
      <c r="C1307">
        <v>6.3</v>
      </c>
      <c r="D1307">
        <f>_xlfn.PERCENTRANK.INC('Clean data'!Q1339:Q6204,'Director Analysis'!C1307)</f>
        <v>0.34699999999999998</v>
      </c>
    </row>
    <row r="1308" spans="1:4" x14ac:dyDescent="0.3">
      <c r="A1308" s="3" t="s">
        <v>19816</v>
      </c>
      <c r="B1308" s="4">
        <v>6.3</v>
      </c>
      <c r="C1308">
        <v>6.3</v>
      </c>
      <c r="D1308">
        <f>_xlfn.PERCENTRANK.INC('Clean data'!Q1340:Q6205,'Director Analysis'!C1308)</f>
        <v>0.34699999999999998</v>
      </c>
    </row>
    <row r="1309" spans="1:4" x14ac:dyDescent="0.3">
      <c r="A1309" s="3" t="s">
        <v>20766</v>
      </c>
      <c r="B1309" s="4">
        <v>6.3</v>
      </c>
      <c r="C1309">
        <v>6.3</v>
      </c>
      <c r="D1309">
        <f>_xlfn.PERCENTRANK.INC('Clean data'!Q1341:Q6206,'Director Analysis'!C1309)</f>
        <v>0.34699999999999998</v>
      </c>
    </row>
    <row r="1310" spans="1:4" x14ac:dyDescent="0.3">
      <c r="A1310" s="3" t="s">
        <v>13672</v>
      </c>
      <c r="B1310" s="4">
        <v>6.3</v>
      </c>
      <c r="C1310">
        <v>6.3</v>
      </c>
      <c r="D1310">
        <f>_xlfn.PERCENTRANK.INC('Clean data'!Q1342:Q6207,'Director Analysis'!C1310)</f>
        <v>0.34699999999999998</v>
      </c>
    </row>
    <row r="1311" spans="1:4" x14ac:dyDescent="0.3">
      <c r="A1311" s="3" t="s">
        <v>21065</v>
      </c>
      <c r="B1311" s="4">
        <v>6.3</v>
      </c>
      <c r="C1311">
        <v>6.3</v>
      </c>
      <c r="D1311">
        <f>_xlfn.PERCENTRANK.INC('Clean data'!Q1343:Q6208,'Director Analysis'!C1311)</f>
        <v>0.34699999999999998</v>
      </c>
    </row>
    <row r="1312" spans="1:4" x14ac:dyDescent="0.3">
      <c r="A1312" s="3" t="s">
        <v>14591</v>
      </c>
      <c r="B1312" s="4">
        <v>6.3</v>
      </c>
      <c r="C1312">
        <v>6.3</v>
      </c>
      <c r="D1312">
        <f>_xlfn.PERCENTRANK.INC('Clean data'!Q1344:Q6209,'Director Analysis'!C1312)</f>
        <v>0.34699999999999998</v>
      </c>
    </row>
    <row r="1313" spans="1:4" x14ac:dyDescent="0.3">
      <c r="A1313" s="3" t="s">
        <v>21837</v>
      </c>
      <c r="B1313" s="4">
        <v>6.3</v>
      </c>
      <c r="C1313">
        <v>6.3</v>
      </c>
      <c r="D1313">
        <f>_xlfn.PERCENTRANK.INC('Clean data'!Q1345:Q6210,'Director Analysis'!C1313)</f>
        <v>0.34699999999999998</v>
      </c>
    </row>
    <row r="1314" spans="1:4" x14ac:dyDescent="0.3">
      <c r="A1314" s="3" t="s">
        <v>24148</v>
      </c>
      <c r="B1314" s="4">
        <v>6.3</v>
      </c>
      <c r="C1314">
        <v>6.3</v>
      </c>
      <c r="D1314">
        <f>_xlfn.PERCENTRANK.INC('Clean data'!Q1346:Q6211,'Director Analysis'!C1314)</f>
        <v>0.34699999999999998</v>
      </c>
    </row>
    <row r="1315" spans="1:4" x14ac:dyDescent="0.3">
      <c r="A1315" s="3" t="s">
        <v>586</v>
      </c>
      <c r="B1315" s="4">
        <v>6.3</v>
      </c>
      <c r="C1315">
        <v>6.3</v>
      </c>
      <c r="D1315">
        <f>_xlfn.PERCENTRANK.INC('Clean data'!Q1347:Q6212,'Director Analysis'!C1315)</f>
        <v>0.34699999999999998</v>
      </c>
    </row>
    <row r="1316" spans="1:4" x14ac:dyDescent="0.3">
      <c r="A1316" s="3" t="s">
        <v>2266</v>
      </c>
      <c r="B1316" s="4">
        <v>6.3</v>
      </c>
      <c r="C1316">
        <v>6.3</v>
      </c>
      <c r="D1316">
        <f>_xlfn.PERCENTRANK.INC('Clean data'!Q1348:Q6213,'Director Analysis'!C1316)</f>
        <v>0.34699999999999998</v>
      </c>
    </row>
    <row r="1317" spans="1:4" x14ac:dyDescent="0.3">
      <c r="A1317" s="3" t="s">
        <v>11452</v>
      </c>
      <c r="B1317" s="4">
        <v>6.3</v>
      </c>
      <c r="C1317">
        <v>6.3</v>
      </c>
      <c r="D1317">
        <f>_xlfn.PERCENTRANK.INC('Clean data'!Q1349:Q6214,'Director Analysis'!C1317)</f>
        <v>0.34699999999999998</v>
      </c>
    </row>
    <row r="1318" spans="1:4" x14ac:dyDescent="0.3">
      <c r="A1318" s="3" t="s">
        <v>6251</v>
      </c>
      <c r="B1318" s="4">
        <v>6.3</v>
      </c>
      <c r="C1318">
        <v>6.3</v>
      </c>
      <c r="D1318">
        <f>_xlfn.PERCENTRANK.INC('Clean data'!Q1350:Q6215,'Director Analysis'!C1318)</f>
        <v>0.34699999999999998</v>
      </c>
    </row>
    <row r="1319" spans="1:4" x14ac:dyDescent="0.3">
      <c r="A1319" s="3" t="s">
        <v>13553</v>
      </c>
      <c r="B1319" s="4">
        <v>6.3</v>
      </c>
      <c r="C1319">
        <v>6.3</v>
      </c>
      <c r="D1319">
        <f>_xlfn.PERCENTRANK.INC('Clean data'!Q1351:Q6216,'Director Analysis'!C1319)</f>
        <v>0.34699999999999998</v>
      </c>
    </row>
    <row r="1320" spans="1:4" x14ac:dyDescent="0.3">
      <c r="A1320" s="3" t="s">
        <v>13191</v>
      </c>
      <c r="B1320" s="4">
        <v>6.3</v>
      </c>
      <c r="C1320">
        <v>6.3</v>
      </c>
      <c r="D1320">
        <f>_xlfn.PERCENTRANK.INC('Clean data'!Q1352:Q6217,'Director Analysis'!C1320)</f>
        <v>0.34699999999999998</v>
      </c>
    </row>
    <row r="1321" spans="1:4" x14ac:dyDescent="0.3">
      <c r="A1321" s="3" t="s">
        <v>23945</v>
      </c>
      <c r="B1321" s="4">
        <v>6.3</v>
      </c>
      <c r="C1321">
        <v>6.3</v>
      </c>
      <c r="D1321">
        <f>_xlfn.PERCENTRANK.INC('Clean data'!Q1353:Q6218,'Director Analysis'!C1321)</f>
        <v>0.34699999999999998</v>
      </c>
    </row>
    <row r="1322" spans="1:4" x14ac:dyDescent="0.3">
      <c r="A1322" s="3" t="s">
        <v>1007</v>
      </c>
      <c r="B1322" s="4">
        <v>6.2750000000000004</v>
      </c>
      <c r="C1322">
        <v>6.2750000000000004</v>
      </c>
      <c r="D1322">
        <f>_xlfn.PERCENTRANK.INC('Clean data'!Q1354:Q6219,'Director Analysis'!C1322)</f>
        <v>0.34699999999999998</v>
      </c>
    </row>
    <row r="1323" spans="1:4" x14ac:dyDescent="0.3">
      <c r="A1323" s="3" t="s">
        <v>5834</v>
      </c>
      <c r="B1323" s="4">
        <v>6.2749999999999995</v>
      </c>
      <c r="C1323">
        <v>6.2749999999999995</v>
      </c>
      <c r="D1323">
        <f>_xlfn.PERCENTRANK.INC('Clean data'!Q1355:Q6220,'Director Analysis'!C1323)</f>
        <v>0.34699999999999998</v>
      </c>
    </row>
    <row r="1324" spans="1:4" x14ac:dyDescent="0.3">
      <c r="A1324" s="3" t="s">
        <v>2017</v>
      </c>
      <c r="B1324" s="4">
        <v>6.2666666666666666</v>
      </c>
      <c r="C1324">
        <v>6.2666666666666666</v>
      </c>
      <c r="D1324">
        <f>_xlfn.PERCENTRANK.INC('Clean data'!Q1356:Q6221,'Director Analysis'!C1324)</f>
        <v>0.34699999999999998</v>
      </c>
    </row>
    <row r="1325" spans="1:4" x14ac:dyDescent="0.3">
      <c r="A1325" s="3" t="s">
        <v>6827</v>
      </c>
      <c r="B1325" s="4">
        <v>6.2666666666666666</v>
      </c>
      <c r="C1325">
        <v>6.2666666666666666</v>
      </c>
      <c r="D1325">
        <f>_xlfn.PERCENTRANK.INC('Clean data'!Q1357:Q6222,'Director Analysis'!C1325)</f>
        <v>0.34699999999999998</v>
      </c>
    </row>
    <row r="1326" spans="1:4" x14ac:dyDescent="0.3">
      <c r="A1326" s="3" t="s">
        <v>5469</v>
      </c>
      <c r="B1326" s="4">
        <v>6.2666666666666657</v>
      </c>
      <c r="C1326">
        <v>6.2666666666666657</v>
      </c>
      <c r="D1326">
        <f>_xlfn.PERCENTRANK.INC('Clean data'!Q1358:Q6223,'Director Analysis'!C1326)</f>
        <v>0.34699999999999998</v>
      </c>
    </row>
    <row r="1327" spans="1:4" x14ac:dyDescent="0.3">
      <c r="A1327" s="3" t="s">
        <v>3639</v>
      </c>
      <c r="B1327" s="4">
        <v>6.26</v>
      </c>
      <c r="C1327">
        <v>6.26</v>
      </c>
      <c r="D1327">
        <f>_xlfn.PERCENTRANK.INC('Clean data'!Q1359:Q6224,'Director Analysis'!C1327)</f>
        <v>0.34699999999999998</v>
      </c>
    </row>
    <row r="1328" spans="1:4" x14ac:dyDescent="0.3">
      <c r="A1328" s="3" t="s">
        <v>2943</v>
      </c>
      <c r="B1328" s="4">
        <v>6.257142857142858</v>
      </c>
      <c r="C1328">
        <v>6.257142857142858</v>
      </c>
      <c r="D1328">
        <f>_xlfn.PERCENTRANK.INC('Clean data'!Q1360:Q6225,'Director Analysis'!C1328)</f>
        <v>0.34699999999999998</v>
      </c>
    </row>
    <row r="1329" spans="1:4" x14ac:dyDescent="0.3">
      <c r="A1329" s="3" t="s">
        <v>7525</v>
      </c>
      <c r="B1329" s="4">
        <v>6.25</v>
      </c>
      <c r="C1329">
        <v>6.25</v>
      </c>
      <c r="D1329">
        <f>_xlfn.PERCENTRANK.INC('Clean data'!Q1361:Q6226,'Director Analysis'!C1329)</f>
        <v>0.34699999999999998</v>
      </c>
    </row>
    <row r="1330" spans="1:4" x14ac:dyDescent="0.3">
      <c r="A1330" s="3" t="s">
        <v>5170</v>
      </c>
      <c r="B1330" s="4">
        <v>6.25</v>
      </c>
      <c r="C1330">
        <v>6.25</v>
      </c>
      <c r="D1330">
        <f>_xlfn.PERCENTRANK.INC('Clean data'!Q1362:Q6227,'Director Analysis'!C1330)</f>
        <v>0.34699999999999998</v>
      </c>
    </row>
    <row r="1331" spans="1:4" x14ac:dyDescent="0.3">
      <c r="A1331" s="3" t="s">
        <v>13975</v>
      </c>
      <c r="B1331" s="4">
        <v>6.25</v>
      </c>
      <c r="C1331">
        <v>6.25</v>
      </c>
      <c r="D1331">
        <f>_xlfn.PERCENTRANK.INC('Clean data'!Q1363:Q6228,'Director Analysis'!C1331)</f>
        <v>0.34699999999999998</v>
      </c>
    </row>
    <row r="1332" spans="1:4" x14ac:dyDescent="0.3">
      <c r="A1332" s="3" t="s">
        <v>8640</v>
      </c>
      <c r="B1332" s="4">
        <v>6.25</v>
      </c>
      <c r="C1332">
        <v>6.25</v>
      </c>
      <c r="D1332">
        <f>_xlfn.PERCENTRANK.INC('Clean data'!Q1364:Q6229,'Director Analysis'!C1332)</f>
        <v>0.34699999999999998</v>
      </c>
    </row>
    <row r="1333" spans="1:4" x14ac:dyDescent="0.3">
      <c r="A1333" s="3" t="s">
        <v>14665</v>
      </c>
      <c r="B1333" s="4">
        <v>6.25</v>
      </c>
      <c r="C1333">
        <v>6.25</v>
      </c>
      <c r="D1333">
        <f>_xlfn.PERCENTRANK.INC('Clean data'!Q1365:Q6230,'Director Analysis'!C1333)</f>
        <v>0.34799999999999998</v>
      </c>
    </row>
    <row r="1334" spans="1:4" x14ac:dyDescent="0.3">
      <c r="A1334" s="3" t="s">
        <v>3136</v>
      </c>
      <c r="B1334" s="4">
        <v>6.25</v>
      </c>
      <c r="C1334">
        <v>6.25</v>
      </c>
      <c r="D1334">
        <f>_xlfn.PERCENTRANK.INC('Clean data'!Q1366:Q6231,'Director Analysis'!C1334)</f>
        <v>0.34799999999999998</v>
      </c>
    </row>
    <row r="1335" spans="1:4" x14ac:dyDescent="0.3">
      <c r="A1335" s="3" t="s">
        <v>13025</v>
      </c>
      <c r="B1335" s="4">
        <v>6.25</v>
      </c>
      <c r="C1335">
        <v>6.25</v>
      </c>
      <c r="D1335">
        <f>_xlfn.PERCENTRANK.INC('Clean data'!Q1367:Q6232,'Director Analysis'!C1335)</f>
        <v>0.34699999999999998</v>
      </c>
    </row>
    <row r="1336" spans="1:4" x14ac:dyDescent="0.3">
      <c r="A1336" s="3" t="s">
        <v>9813</v>
      </c>
      <c r="B1336" s="4">
        <v>6.2333333333333343</v>
      </c>
      <c r="C1336">
        <v>6.2333333333333343</v>
      </c>
      <c r="D1336">
        <f>_xlfn.PERCENTRANK.INC('Clean data'!Q1368:Q6233,'Director Analysis'!C1336)</f>
        <v>0.34699999999999998</v>
      </c>
    </row>
    <row r="1337" spans="1:4" x14ac:dyDescent="0.3">
      <c r="A1337" s="3" t="s">
        <v>7905</v>
      </c>
      <c r="B1337" s="4">
        <v>6.2333333333333343</v>
      </c>
      <c r="C1337">
        <v>6.2333333333333343</v>
      </c>
      <c r="D1337">
        <f>_xlfn.PERCENTRANK.INC('Clean data'!Q1369:Q6234,'Director Analysis'!C1337)</f>
        <v>0.34699999999999998</v>
      </c>
    </row>
    <row r="1338" spans="1:4" x14ac:dyDescent="0.3">
      <c r="A1338" s="3" t="s">
        <v>5589</v>
      </c>
      <c r="B1338" s="4">
        <v>6.2333333333333334</v>
      </c>
      <c r="C1338">
        <v>6.2333333333333334</v>
      </c>
      <c r="D1338">
        <f>_xlfn.PERCENTRANK.INC('Clean data'!Q1370:Q6235,'Director Analysis'!C1338)</f>
        <v>0.34699999999999998</v>
      </c>
    </row>
    <row r="1339" spans="1:4" x14ac:dyDescent="0.3">
      <c r="A1339" s="3" t="s">
        <v>5867</v>
      </c>
      <c r="B1339" s="4">
        <v>6.2250000000000005</v>
      </c>
      <c r="C1339">
        <v>6.2250000000000005</v>
      </c>
      <c r="D1339">
        <f>_xlfn.PERCENTRANK.INC('Clean data'!Q1371:Q6236,'Director Analysis'!C1339)</f>
        <v>0.34699999999999998</v>
      </c>
    </row>
    <row r="1340" spans="1:4" x14ac:dyDescent="0.3">
      <c r="A1340" s="3" t="s">
        <v>7480</v>
      </c>
      <c r="B1340" s="4">
        <v>6.2250000000000005</v>
      </c>
      <c r="C1340">
        <v>6.2250000000000005</v>
      </c>
      <c r="D1340">
        <f>_xlfn.PERCENTRANK.INC('Clean data'!Q1372:Q6237,'Director Analysis'!C1340)</f>
        <v>0.34699999999999998</v>
      </c>
    </row>
    <row r="1341" spans="1:4" x14ac:dyDescent="0.3">
      <c r="A1341" s="3" t="s">
        <v>2461</v>
      </c>
      <c r="B1341" s="4">
        <v>6.2000000000000011</v>
      </c>
      <c r="C1341">
        <v>6.2000000000000011</v>
      </c>
      <c r="D1341">
        <f>_xlfn.PERCENTRANK.INC('Clean data'!Q1373:Q6238,'Director Analysis'!C1341)</f>
        <v>0.34699999999999998</v>
      </c>
    </row>
    <row r="1342" spans="1:4" x14ac:dyDescent="0.3">
      <c r="A1342" s="3" t="s">
        <v>1502</v>
      </c>
      <c r="B1342" s="4">
        <v>6.2</v>
      </c>
      <c r="C1342">
        <v>6.2</v>
      </c>
      <c r="D1342">
        <f>_xlfn.PERCENTRANK.INC('Clean data'!Q1374:Q6239,'Director Analysis'!C1342)</f>
        <v>0.312</v>
      </c>
    </row>
    <row r="1343" spans="1:4" x14ac:dyDescent="0.3">
      <c r="A1343" s="3" t="s">
        <v>13239</v>
      </c>
      <c r="B1343" s="4">
        <v>6.2</v>
      </c>
      <c r="C1343">
        <v>6.2</v>
      </c>
      <c r="D1343">
        <f>_xlfn.PERCENTRANK.INC('Clean data'!Q1375:Q6240,'Director Analysis'!C1343)</f>
        <v>0.312</v>
      </c>
    </row>
    <row r="1344" spans="1:4" x14ac:dyDescent="0.3">
      <c r="A1344" s="3" t="s">
        <v>23279</v>
      </c>
      <c r="B1344" s="4">
        <v>6.2</v>
      </c>
      <c r="C1344">
        <v>6.2</v>
      </c>
      <c r="D1344">
        <f>_xlfn.PERCENTRANK.INC('Clean data'!Q1376:Q6241,'Director Analysis'!C1344)</f>
        <v>0.312</v>
      </c>
    </row>
    <row r="1345" spans="1:4" x14ac:dyDescent="0.3">
      <c r="A1345" s="3" t="s">
        <v>12577</v>
      </c>
      <c r="B1345" s="4">
        <v>6.2</v>
      </c>
      <c r="C1345">
        <v>6.2</v>
      </c>
      <c r="D1345">
        <f>_xlfn.PERCENTRANK.INC('Clean data'!Q1377:Q6242,'Director Analysis'!C1345)</f>
        <v>0.312</v>
      </c>
    </row>
    <row r="1346" spans="1:4" x14ac:dyDescent="0.3">
      <c r="A1346" s="3" t="s">
        <v>16614</v>
      </c>
      <c r="B1346" s="4">
        <v>6.2</v>
      </c>
      <c r="C1346">
        <v>6.2</v>
      </c>
      <c r="D1346">
        <f>_xlfn.PERCENTRANK.INC('Clean data'!Q1378:Q6243,'Director Analysis'!C1346)</f>
        <v>0.312</v>
      </c>
    </row>
    <row r="1347" spans="1:4" x14ac:dyDescent="0.3">
      <c r="A1347" s="3" t="s">
        <v>900</v>
      </c>
      <c r="B1347" s="4">
        <v>6.2</v>
      </c>
      <c r="C1347">
        <v>6.2</v>
      </c>
      <c r="D1347">
        <f>_xlfn.PERCENTRANK.INC('Clean data'!Q1379:Q6244,'Director Analysis'!C1347)</f>
        <v>0.312</v>
      </c>
    </row>
    <row r="1348" spans="1:4" x14ac:dyDescent="0.3">
      <c r="A1348" s="3" t="s">
        <v>11504</v>
      </c>
      <c r="B1348" s="4">
        <v>6.2</v>
      </c>
      <c r="C1348">
        <v>6.2</v>
      </c>
      <c r="D1348">
        <f>_xlfn.PERCENTRANK.INC('Clean data'!Q1380:Q6245,'Director Analysis'!C1348)</f>
        <v>0.312</v>
      </c>
    </row>
    <row r="1349" spans="1:4" x14ac:dyDescent="0.3">
      <c r="A1349" s="3" t="s">
        <v>17977</v>
      </c>
      <c r="B1349" s="4">
        <v>6.2</v>
      </c>
      <c r="C1349">
        <v>6.2</v>
      </c>
      <c r="D1349">
        <f>_xlfn.PERCENTRANK.INC('Clean data'!Q1381:Q6246,'Director Analysis'!C1349)</f>
        <v>0.312</v>
      </c>
    </row>
    <row r="1350" spans="1:4" x14ac:dyDescent="0.3">
      <c r="A1350" s="3" t="s">
        <v>21584</v>
      </c>
      <c r="B1350" s="4">
        <v>6.2</v>
      </c>
      <c r="C1350">
        <v>6.2</v>
      </c>
      <c r="D1350">
        <f>_xlfn.PERCENTRANK.INC('Clean data'!Q1382:Q6247,'Director Analysis'!C1350)</f>
        <v>0.313</v>
      </c>
    </row>
    <row r="1351" spans="1:4" x14ac:dyDescent="0.3">
      <c r="A1351" s="3" t="s">
        <v>15371</v>
      </c>
      <c r="B1351" s="4">
        <v>6.2</v>
      </c>
      <c r="C1351">
        <v>6.2</v>
      </c>
      <c r="D1351">
        <f>_xlfn.PERCENTRANK.INC('Clean data'!Q1383:Q6248,'Director Analysis'!C1351)</f>
        <v>0.313</v>
      </c>
    </row>
    <row r="1352" spans="1:4" x14ac:dyDescent="0.3">
      <c r="A1352" s="3" t="s">
        <v>17516</v>
      </c>
      <c r="B1352" s="4">
        <v>6.2</v>
      </c>
      <c r="C1352">
        <v>6.2</v>
      </c>
      <c r="D1352">
        <f>_xlfn.PERCENTRANK.INC('Clean data'!Q1384:Q6249,'Director Analysis'!C1352)</f>
        <v>0.312</v>
      </c>
    </row>
    <row r="1353" spans="1:4" x14ac:dyDescent="0.3">
      <c r="A1353" s="3" t="s">
        <v>13157</v>
      </c>
      <c r="B1353" s="4">
        <v>6.2</v>
      </c>
      <c r="C1353">
        <v>6.2</v>
      </c>
      <c r="D1353">
        <f>_xlfn.PERCENTRANK.INC('Clean data'!Q1385:Q6250,'Director Analysis'!C1353)</f>
        <v>0.313</v>
      </c>
    </row>
    <row r="1354" spans="1:4" x14ac:dyDescent="0.3">
      <c r="A1354" s="3" t="s">
        <v>7919</v>
      </c>
      <c r="B1354" s="4">
        <v>6.2</v>
      </c>
      <c r="C1354">
        <v>6.2</v>
      </c>
      <c r="D1354">
        <f>_xlfn.PERCENTRANK.INC('Clean data'!Q1386:Q6251,'Director Analysis'!C1354)</f>
        <v>0.313</v>
      </c>
    </row>
    <row r="1355" spans="1:4" x14ac:dyDescent="0.3">
      <c r="A1355" s="3" t="s">
        <v>15329</v>
      </c>
      <c r="B1355" s="4">
        <v>6.2</v>
      </c>
      <c r="C1355">
        <v>6.2</v>
      </c>
      <c r="D1355">
        <f>_xlfn.PERCENTRANK.INC('Clean data'!Q1387:Q6252,'Director Analysis'!C1355)</f>
        <v>0.313</v>
      </c>
    </row>
    <row r="1356" spans="1:4" x14ac:dyDescent="0.3">
      <c r="A1356" s="3" t="s">
        <v>21908</v>
      </c>
      <c r="B1356" s="4">
        <v>6.2</v>
      </c>
      <c r="C1356">
        <v>6.2</v>
      </c>
      <c r="D1356">
        <f>_xlfn.PERCENTRANK.INC('Clean data'!Q1388:Q6253,'Director Analysis'!C1356)</f>
        <v>0.313</v>
      </c>
    </row>
    <row r="1357" spans="1:4" x14ac:dyDescent="0.3">
      <c r="A1357" s="3" t="s">
        <v>21578</v>
      </c>
      <c r="B1357" s="4">
        <v>6.2</v>
      </c>
      <c r="C1357">
        <v>6.2</v>
      </c>
      <c r="D1357">
        <f>_xlfn.PERCENTRANK.INC('Clean data'!Q1389:Q6254,'Director Analysis'!C1357)</f>
        <v>0.313</v>
      </c>
    </row>
    <row r="1358" spans="1:4" x14ac:dyDescent="0.3">
      <c r="A1358" s="3" t="s">
        <v>16111</v>
      </c>
      <c r="B1358" s="4">
        <v>6.2</v>
      </c>
      <c r="C1358">
        <v>6.2</v>
      </c>
      <c r="D1358">
        <f>_xlfn.PERCENTRANK.INC('Clean data'!Q1390:Q6255,'Director Analysis'!C1358)</f>
        <v>0.313</v>
      </c>
    </row>
    <row r="1359" spans="1:4" x14ac:dyDescent="0.3">
      <c r="A1359" s="3" t="s">
        <v>15340</v>
      </c>
      <c r="B1359" s="4">
        <v>6.2</v>
      </c>
      <c r="C1359">
        <v>6.2</v>
      </c>
      <c r="D1359">
        <f>_xlfn.PERCENTRANK.INC('Clean data'!Q1391:Q6256,'Director Analysis'!C1359)</f>
        <v>0.313</v>
      </c>
    </row>
    <row r="1360" spans="1:4" x14ac:dyDescent="0.3">
      <c r="A1360" s="3" t="s">
        <v>1569</v>
      </c>
      <c r="B1360" s="4">
        <v>6.2</v>
      </c>
      <c r="C1360">
        <v>6.2</v>
      </c>
      <c r="D1360">
        <f>_xlfn.PERCENTRANK.INC('Clean data'!Q1392:Q6257,'Director Analysis'!C1360)</f>
        <v>0.313</v>
      </c>
    </row>
    <row r="1361" spans="1:4" x14ac:dyDescent="0.3">
      <c r="A1361" s="3" t="s">
        <v>7443</v>
      </c>
      <c r="B1361" s="4">
        <v>6.2</v>
      </c>
      <c r="C1361">
        <v>6.2</v>
      </c>
      <c r="D1361">
        <f>_xlfn.PERCENTRANK.INC('Clean data'!Q1393:Q6258,'Director Analysis'!C1361)</f>
        <v>0.313</v>
      </c>
    </row>
    <row r="1362" spans="1:4" x14ac:dyDescent="0.3">
      <c r="A1362" s="3" t="s">
        <v>20428</v>
      </c>
      <c r="B1362" s="4">
        <v>6.2</v>
      </c>
      <c r="C1362">
        <v>6.2</v>
      </c>
      <c r="D1362">
        <f>_xlfn.PERCENTRANK.INC('Clean data'!Q1394:Q6259,'Director Analysis'!C1362)</f>
        <v>0.313</v>
      </c>
    </row>
    <row r="1363" spans="1:4" x14ac:dyDescent="0.3">
      <c r="A1363" s="3" t="s">
        <v>19596</v>
      </c>
      <c r="B1363" s="4">
        <v>6.2</v>
      </c>
      <c r="C1363">
        <v>6.2</v>
      </c>
      <c r="D1363">
        <f>_xlfn.PERCENTRANK.INC('Clean data'!Q1395:Q6260,'Director Analysis'!C1363)</f>
        <v>0.313</v>
      </c>
    </row>
    <row r="1364" spans="1:4" x14ac:dyDescent="0.3">
      <c r="A1364" s="3" t="s">
        <v>12778</v>
      </c>
      <c r="B1364" s="4">
        <v>6.2</v>
      </c>
      <c r="C1364">
        <v>6.2</v>
      </c>
      <c r="D1364">
        <f>_xlfn.PERCENTRANK.INC('Clean data'!Q1396:Q6261,'Director Analysis'!C1364)</f>
        <v>0.313</v>
      </c>
    </row>
    <row r="1365" spans="1:4" x14ac:dyDescent="0.3">
      <c r="A1365" s="3" t="s">
        <v>13337</v>
      </c>
      <c r="B1365" s="4">
        <v>6.2</v>
      </c>
      <c r="C1365">
        <v>6.2</v>
      </c>
      <c r="D1365">
        <f>_xlfn.PERCENTRANK.INC('Clean data'!Q1397:Q6262,'Director Analysis'!C1365)</f>
        <v>0.313</v>
      </c>
    </row>
    <row r="1366" spans="1:4" x14ac:dyDescent="0.3">
      <c r="A1366" s="3" t="s">
        <v>23102</v>
      </c>
      <c r="B1366" s="4">
        <v>6.2</v>
      </c>
      <c r="C1366">
        <v>6.2</v>
      </c>
      <c r="D1366">
        <f>_xlfn.PERCENTRANK.INC('Clean data'!Q1398:Q6263,'Director Analysis'!C1366)</f>
        <v>0.313</v>
      </c>
    </row>
    <row r="1367" spans="1:4" x14ac:dyDescent="0.3">
      <c r="A1367" s="3" t="s">
        <v>22543</v>
      </c>
      <c r="B1367" s="4">
        <v>6.2</v>
      </c>
      <c r="C1367">
        <v>6.2</v>
      </c>
      <c r="D1367">
        <f>_xlfn.PERCENTRANK.INC('Clean data'!Q1399:Q6264,'Director Analysis'!C1367)</f>
        <v>0.314</v>
      </c>
    </row>
    <row r="1368" spans="1:4" x14ac:dyDescent="0.3">
      <c r="A1368" s="3" t="s">
        <v>14473</v>
      </c>
      <c r="B1368" s="4">
        <v>6.2</v>
      </c>
      <c r="C1368">
        <v>6.2</v>
      </c>
      <c r="D1368">
        <f>_xlfn.PERCENTRANK.INC('Clean data'!Q1400:Q6265,'Director Analysis'!C1368)</f>
        <v>0.314</v>
      </c>
    </row>
    <row r="1369" spans="1:4" x14ac:dyDescent="0.3">
      <c r="A1369" s="3" t="s">
        <v>19541</v>
      </c>
      <c r="B1369" s="4">
        <v>6.2</v>
      </c>
      <c r="C1369">
        <v>6.2</v>
      </c>
      <c r="D1369">
        <f>_xlfn.PERCENTRANK.INC('Clean data'!Q1401:Q6266,'Director Analysis'!C1369)</f>
        <v>0.314</v>
      </c>
    </row>
    <row r="1370" spans="1:4" x14ac:dyDescent="0.3">
      <c r="A1370" s="3" t="s">
        <v>22785</v>
      </c>
      <c r="B1370" s="4">
        <v>6.2</v>
      </c>
      <c r="C1370">
        <v>6.2</v>
      </c>
      <c r="D1370">
        <f>_xlfn.PERCENTRANK.INC('Clean data'!Q1402:Q6267,'Director Analysis'!C1370)</f>
        <v>0.313</v>
      </c>
    </row>
    <row r="1371" spans="1:4" x14ac:dyDescent="0.3">
      <c r="A1371" s="3" t="s">
        <v>21703</v>
      </c>
      <c r="B1371" s="4">
        <v>6.2</v>
      </c>
      <c r="C1371">
        <v>6.2</v>
      </c>
      <c r="D1371">
        <f>_xlfn.PERCENTRANK.INC('Clean data'!Q1403:Q6268,'Director Analysis'!C1371)</f>
        <v>0.313</v>
      </c>
    </row>
    <row r="1372" spans="1:4" x14ac:dyDescent="0.3">
      <c r="A1372" s="3" t="s">
        <v>15761</v>
      </c>
      <c r="B1372" s="4">
        <v>6.2</v>
      </c>
      <c r="C1372">
        <v>6.2</v>
      </c>
      <c r="D1372">
        <f>_xlfn.PERCENTRANK.INC('Clean data'!Q1404:Q6269,'Director Analysis'!C1372)</f>
        <v>0.313</v>
      </c>
    </row>
    <row r="1373" spans="1:4" x14ac:dyDescent="0.3">
      <c r="A1373" s="3" t="s">
        <v>12060</v>
      </c>
      <c r="B1373" s="4">
        <v>6.2</v>
      </c>
      <c r="C1373">
        <v>6.2</v>
      </c>
      <c r="D1373">
        <f>_xlfn.PERCENTRANK.INC('Clean data'!Q1405:Q6270,'Director Analysis'!C1373)</f>
        <v>0.313</v>
      </c>
    </row>
    <row r="1374" spans="1:4" x14ac:dyDescent="0.3">
      <c r="A1374" s="3" t="s">
        <v>418</v>
      </c>
      <c r="B1374" s="4">
        <v>6.2</v>
      </c>
      <c r="C1374">
        <v>6.2</v>
      </c>
      <c r="D1374">
        <f>_xlfn.PERCENTRANK.INC('Clean data'!Q1406:Q6271,'Director Analysis'!C1374)</f>
        <v>0.313</v>
      </c>
    </row>
    <row r="1375" spans="1:4" x14ac:dyDescent="0.3">
      <c r="A1375" s="3" t="s">
        <v>19918</v>
      </c>
      <c r="B1375" s="4">
        <v>6.2</v>
      </c>
      <c r="C1375">
        <v>6.2</v>
      </c>
      <c r="D1375">
        <f>_xlfn.PERCENTRANK.INC('Clean data'!Q1407:Q6272,'Director Analysis'!C1375)</f>
        <v>0.313</v>
      </c>
    </row>
    <row r="1376" spans="1:4" x14ac:dyDescent="0.3">
      <c r="A1376" s="3" t="s">
        <v>8089</v>
      </c>
      <c r="B1376" s="4">
        <v>6.2</v>
      </c>
      <c r="C1376">
        <v>6.2</v>
      </c>
      <c r="D1376">
        <f>_xlfn.PERCENTRANK.INC('Clean data'!Q1408:Q6273,'Director Analysis'!C1376)</f>
        <v>0.313</v>
      </c>
    </row>
    <row r="1377" spans="1:4" x14ac:dyDescent="0.3">
      <c r="A1377" s="3" t="s">
        <v>12192</v>
      </c>
      <c r="B1377" s="4">
        <v>6.2</v>
      </c>
      <c r="C1377">
        <v>6.2</v>
      </c>
      <c r="D1377">
        <f>_xlfn.PERCENTRANK.INC('Clean data'!Q1409:Q6274,'Director Analysis'!C1377)</f>
        <v>0.313</v>
      </c>
    </row>
    <row r="1378" spans="1:4" x14ac:dyDescent="0.3">
      <c r="A1378" s="3" t="s">
        <v>17432</v>
      </c>
      <c r="B1378" s="4">
        <v>6.2</v>
      </c>
      <c r="C1378">
        <v>6.2</v>
      </c>
      <c r="D1378">
        <f>_xlfn.PERCENTRANK.INC('Clean data'!Q1410:Q6275,'Director Analysis'!C1378)</f>
        <v>0.313</v>
      </c>
    </row>
    <row r="1379" spans="1:4" x14ac:dyDescent="0.3">
      <c r="A1379" s="3" t="s">
        <v>10052</v>
      </c>
      <c r="B1379" s="4">
        <v>6.2</v>
      </c>
      <c r="C1379">
        <v>6.2</v>
      </c>
      <c r="D1379">
        <f>_xlfn.PERCENTRANK.INC('Clean data'!Q1411:Q6276,'Director Analysis'!C1379)</f>
        <v>0.313</v>
      </c>
    </row>
    <row r="1380" spans="1:4" x14ac:dyDescent="0.3">
      <c r="A1380" s="3" t="s">
        <v>21206</v>
      </c>
      <c r="B1380" s="4">
        <v>6.2</v>
      </c>
      <c r="C1380">
        <v>6.2</v>
      </c>
      <c r="D1380">
        <f>_xlfn.PERCENTRANK.INC('Clean data'!Q1412:Q6277,'Director Analysis'!C1380)</f>
        <v>0.313</v>
      </c>
    </row>
    <row r="1381" spans="1:4" x14ac:dyDescent="0.3">
      <c r="A1381" s="3" t="s">
        <v>21356</v>
      </c>
      <c r="B1381" s="4">
        <v>6.2</v>
      </c>
      <c r="C1381">
        <v>6.2</v>
      </c>
      <c r="D1381">
        <f>_xlfn.PERCENTRANK.INC('Clean data'!Q1413:Q6278,'Director Analysis'!C1381)</f>
        <v>0.313</v>
      </c>
    </row>
    <row r="1382" spans="1:4" x14ac:dyDescent="0.3">
      <c r="A1382" s="3" t="s">
        <v>17878</v>
      </c>
      <c r="B1382" s="4">
        <v>6.2</v>
      </c>
      <c r="C1382">
        <v>6.2</v>
      </c>
      <c r="D1382">
        <f>_xlfn.PERCENTRANK.INC('Clean data'!Q1414:Q6279,'Director Analysis'!C1382)</f>
        <v>0.313</v>
      </c>
    </row>
    <row r="1383" spans="1:4" x14ac:dyDescent="0.3">
      <c r="A1383" s="3" t="s">
        <v>17740</v>
      </c>
      <c r="B1383" s="4">
        <v>6.2</v>
      </c>
      <c r="C1383">
        <v>6.2</v>
      </c>
      <c r="D1383">
        <f>_xlfn.PERCENTRANK.INC('Clean data'!Q1415:Q6280,'Director Analysis'!C1383)</f>
        <v>0.313</v>
      </c>
    </row>
    <row r="1384" spans="1:4" x14ac:dyDescent="0.3">
      <c r="A1384" s="3" t="s">
        <v>1490</v>
      </c>
      <c r="B1384" s="4">
        <v>6.2</v>
      </c>
      <c r="C1384">
        <v>6.2</v>
      </c>
      <c r="D1384">
        <f>_xlfn.PERCENTRANK.INC('Clean data'!Q1416:Q6281,'Director Analysis'!C1384)</f>
        <v>0.312</v>
      </c>
    </row>
    <row r="1385" spans="1:4" x14ac:dyDescent="0.3">
      <c r="A1385" s="3" t="s">
        <v>14685</v>
      </c>
      <c r="B1385" s="4">
        <v>6.2</v>
      </c>
      <c r="C1385">
        <v>6.2</v>
      </c>
      <c r="D1385">
        <f>_xlfn.PERCENTRANK.INC('Clean data'!Q1417:Q6282,'Director Analysis'!C1385)</f>
        <v>0.313</v>
      </c>
    </row>
    <row r="1386" spans="1:4" x14ac:dyDescent="0.3">
      <c r="A1386" s="3" t="s">
        <v>3176</v>
      </c>
      <c r="B1386" s="4">
        <v>6.2</v>
      </c>
      <c r="C1386">
        <v>6.2</v>
      </c>
      <c r="D1386">
        <f>_xlfn.PERCENTRANK.INC('Clean data'!Q1418:Q6283,'Director Analysis'!C1386)</f>
        <v>0.313</v>
      </c>
    </row>
    <row r="1387" spans="1:4" x14ac:dyDescent="0.3">
      <c r="A1387" s="3" t="s">
        <v>18394</v>
      </c>
      <c r="B1387" s="4">
        <v>6.2</v>
      </c>
      <c r="C1387">
        <v>6.2</v>
      </c>
      <c r="D1387">
        <f>_xlfn.PERCENTRANK.INC('Clean data'!Q1419:Q6284,'Director Analysis'!C1387)</f>
        <v>0.313</v>
      </c>
    </row>
    <row r="1388" spans="1:4" x14ac:dyDescent="0.3">
      <c r="A1388" s="3" t="s">
        <v>3541</v>
      </c>
      <c r="B1388" s="4">
        <v>6.2</v>
      </c>
      <c r="C1388">
        <v>6.2</v>
      </c>
      <c r="D1388">
        <f>_xlfn.PERCENTRANK.INC('Clean data'!Q1420:Q6285,'Director Analysis'!C1388)</f>
        <v>0.313</v>
      </c>
    </row>
    <row r="1389" spans="1:4" x14ac:dyDescent="0.3">
      <c r="A1389" s="3" t="s">
        <v>11447</v>
      </c>
      <c r="B1389" s="4">
        <v>6.2</v>
      </c>
      <c r="C1389">
        <v>6.2</v>
      </c>
      <c r="D1389">
        <f>_xlfn.PERCENTRANK.INC('Clean data'!Q1421:Q6286,'Director Analysis'!C1389)</f>
        <v>0.313</v>
      </c>
    </row>
    <row r="1390" spans="1:4" x14ac:dyDescent="0.3">
      <c r="A1390" s="3" t="s">
        <v>24045</v>
      </c>
      <c r="B1390" s="4">
        <v>6.2</v>
      </c>
      <c r="C1390">
        <v>6.2</v>
      </c>
      <c r="D1390">
        <f>_xlfn.PERCENTRANK.INC('Clean data'!Q1422:Q6287,'Director Analysis'!C1390)</f>
        <v>0.313</v>
      </c>
    </row>
    <row r="1391" spans="1:4" x14ac:dyDescent="0.3">
      <c r="A1391" s="3" t="s">
        <v>22221</v>
      </c>
      <c r="B1391" s="4">
        <v>6.2</v>
      </c>
      <c r="C1391">
        <v>6.2</v>
      </c>
      <c r="D1391">
        <f>_xlfn.PERCENTRANK.INC('Clean data'!Q1423:Q6288,'Director Analysis'!C1391)</f>
        <v>0.313</v>
      </c>
    </row>
    <row r="1392" spans="1:4" x14ac:dyDescent="0.3">
      <c r="A1392" s="3" t="s">
        <v>7005</v>
      </c>
      <c r="B1392" s="4">
        <v>6.2</v>
      </c>
      <c r="C1392">
        <v>6.2</v>
      </c>
      <c r="D1392">
        <f>_xlfn.PERCENTRANK.INC('Clean data'!Q1424:Q6289,'Director Analysis'!C1392)</f>
        <v>0.313</v>
      </c>
    </row>
    <row r="1393" spans="1:4" x14ac:dyDescent="0.3">
      <c r="A1393" s="3" t="s">
        <v>6775</v>
      </c>
      <c r="B1393" s="4">
        <v>6.2</v>
      </c>
      <c r="C1393">
        <v>6.2</v>
      </c>
      <c r="D1393">
        <f>_xlfn.PERCENTRANK.INC('Clean data'!Q1425:Q6290,'Director Analysis'!C1393)</f>
        <v>0.313</v>
      </c>
    </row>
    <row r="1394" spans="1:4" x14ac:dyDescent="0.3">
      <c r="A1394" s="3" t="s">
        <v>17469</v>
      </c>
      <c r="B1394" s="4">
        <v>6.2</v>
      </c>
      <c r="C1394">
        <v>6.2</v>
      </c>
      <c r="D1394">
        <f>_xlfn.PERCENTRANK.INC('Clean data'!Q1426:Q6291,'Director Analysis'!C1394)</f>
        <v>0.313</v>
      </c>
    </row>
    <row r="1395" spans="1:4" x14ac:dyDescent="0.3">
      <c r="A1395" s="3" t="s">
        <v>19524</v>
      </c>
      <c r="B1395" s="4">
        <v>6.2</v>
      </c>
      <c r="C1395">
        <v>6.2</v>
      </c>
      <c r="D1395">
        <f>_xlfn.PERCENTRANK.INC('Clean data'!Q1427:Q6292,'Director Analysis'!C1395)</f>
        <v>0.313</v>
      </c>
    </row>
    <row r="1396" spans="1:4" x14ac:dyDescent="0.3">
      <c r="A1396" s="3" t="s">
        <v>12717</v>
      </c>
      <c r="B1396" s="4">
        <v>6.2</v>
      </c>
      <c r="C1396">
        <v>6.2</v>
      </c>
      <c r="D1396">
        <f>_xlfn.PERCENTRANK.INC('Clean data'!Q1428:Q6293,'Director Analysis'!C1396)</f>
        <v>0.313</v>
      </c>
    </row>
    <row r="1397" spans="1:4" x14ac:dyDescent="0.3">
      <c r="A1397" s="3" t="s">
        <v>4728</v>
      </c>
      <c r="B1397" s="4">
        <v>6.2</v>
      </c>
      <c r="C1397">
        <v>6.2</v>
      </c>
      <c r="D1397">
        <f>_xlfn.PERCENTRANK.INC('Clean data'!Q1429:Q6294,'Director Analysis'!C1397)</f>
        <v>0.313</v>
      </c>
    </row>
    <row r="1398" spans="1:4" x14ac:dyDescent="0.3">
      <c r="A1398" s="3" t="s">
        <v>7572</v>
      </c>
      <c r="B1398" s="4">
        <v>6.2</v>
      </c>
      <c r="C1398">
        <v>6.2</v>
      </c>
      <c r="D1398">
        <f>_xlfn.PERCENTRANK.INC('Clean data'!Q1430:Q6295,'Director Analysis'!C1398)</f>
        <v>0.313</v>
      </c>
    </row>
    <row r="1399" spans="1:4" x14ac:dyDescent="0.3">
      <c r="A1399" s="3" t="s">
        <v>1873</v>
      </c>
      <c r="B1399" s="4">
        <v>6.2</v>
      </c>
      <c r="C1399">
        <v>6.2</v>
      </c>
      <c r="D1399">
        <f>_xlfn.PERCENTRANK.INC('Clean data'!Q1431:Q6296,'Director Analysis'!C1399)</f>
        <v>0.313</v>
      </c>
    </row>
    <row r="1400" spans="1:4" x14ac:dyDescent="0.3">
      <c r="A1400" s="3" t="s">
        <v>13012</v>
      </c>
      <c r="B1400" s="4">
        <v>6.2</v>
      </c>
      <c r="C1400">
        <v>6.2</v>
      </c>
      <c r="D1400">
        <f>_xlfn.PERCENTRANK.INC('Clean data'!Q1432:Q6297,'Director Analysis'!C1400)</f>
        <v>0.313</v>
      </c>
    </row>
    <row r="1401" spans="1:4" x14ac:dyDescent="0.3">
      <c r="A1401" s="3" t="s">
        <v>5263</v>
      </c>
      <c r="B1401" s="4">
        <v>6.2</v>
      </c>
      <c r="C1401">
        <v>6.2</v>
      </c>
      <c r="D1401">
        <f>_xlfn.PERCENTRANK.INC('Clean data'!Q1433:Q6298,'Director Analysis'!C1401)</f>
        <v>0.313</v>
      </c>
    </row>
    <row r="1402" spans="1:4" x14ac:dyDescent="0.3">
      <c r="A1402" s="3" t="s">
        <v>19603</v>
      </c>
      <c r="B1402" s="4">
        <v>6.2</v>
      </c>
      <c r="C1402">
        <v>6.2</v>
      </c>
      <c r="D1402">
        <f>_xlfn.PERCENTRANK.INC('Clean data'!Q1434:Q6299,'Director Analysis'!C1402)</f>
        <v>0.313</v>
      </c>
    </row>
    <row r="1403" spans="1:4" x14ac:dyDescent="0.3">
      <c r="A1403" s="3" t="s">
        <v>4363</v>
      </c>
      <c r="B1403" s="4">
        <v>6.2</v>
      </c>
      <c r="C1403">
        <v>6.2</v>
      </c>
      <c r="D1403">
        <f>_xlfn.PERCENTRANK.INC('Clean data'!Q1435:Q6300,'Director Analysis'!C1403)</f>
        <v>0.313</v>
      </c>
    </row>
    <row r="1404" spans="1:4" x14ac:dyDescent="0.3">
      <c r="A1404" s="3" t="s">
        <v>11633</v>
      </c>
      <c r="B1404" s="4">
        <v>6.2</v>
      </c>
      <c r="C1404">
        <v>6.2</v>
      </c>
      <c r="D1404">
        <f>_xlfn.PERCENTRANK.INC('Clean data'!Q1436:Q6301,'Director Analysis'!C1404)</f>
        <v>0.313</v>
      </c>
    </row>
    <row r="1405" spans="1:4" x14ac:dyDescent="0.3">
      <c r="A1405" s="3" t="s">
        <v>18197</v>
      </c>
      <c r="B1405" s="4">
        <v>6.2</v>
      </c>
      <c r="C1405">
        <v>6.2</v>
      </c>
      <c r="D1405">
        <f>_xlfn.PERCENTRANK.INC('Clean data'!Q1437:Q6302,'Director Analysis'!C1405)</f>
        <v>0.313</v>
      </c>
    </row>
    <row r="1406" spans="1:4" x14ac:dyDescent="0.3">
      <c r="A1406" s="3" t="s">
        <v>4982</v>
      </c>
      <c r="B1406" s="4">
        <v>6.1999999999999993</v>
      </c>
      <c r="C1406">
        <v>6.1999999999999993</v>
      </c>
      <c r="D1406">
        <f>_xlfn.PERCENTRANK.INC('Clean data'!Q1438:Q6303,'Director Analysis'!C1406)</f>
        <v>0.313</v>
      </c>
    </row>
    <row r="1407" spans="1:4" x14ac:dyDescent="0.3">
      <c r="A1407" s="3" t="s">
        <v>3912</v>
      </c>
      <c r="B1407" s="4">
        <v>6.1999999999999993</v>
      </c>
      <c r="C1407">
        <v>6.1999999999999993</v>
      </c>
      <c r="D1407">
        <f>_xlfn.PERCENTRANK.INC('Clean data'!Q1439:Q6304,'Director Analysis'!C1407)</f>
        <v>0.313</v>
      </c>
    </row>
    <row r="1408" spans="1:4" x14ac:dyDescent="0.3">
      <c r="A1408" s="3" t="s">
        <v>6297</v>
      </c>
      <c r="B1408" s="4">
        <v>6.1999999999999993</v>
      </c>
      <c r="C1408">
        <v>6.1999999999999993</v>
      </c>
      <c r="D1408">
        <f>_xlfn.PERCENTRANK.INC('Clean data'!Q1440:Q6305,'Director Analysis'!C1408)</f>
        <v>0.313</v>
      </c>
    </row>
    <row r="1409" spans="1:4" x14ac:dyDescent="0.3">
      <c r="A1409" s="3" t="s">
        <v>9470</v>
      </c>
      <c r="B1409" s="4">
        <v>6.1999999999999993</v>
      </c>
      <c r="C1409">
        <v>6.1999999999999993</v>
      </c>
      <c r="D1409">
        <f>_xlfn.PERCENTRANK.INC('Clean data'!Q1441:Q6306,'Director Analysis'!C1409)</f>
        <v>0.313</v>
      </c>
    </row>
    <row r="1410" spans="1:4" x14ac:dyDescent="0.3">
      <c r="A1410" s="3" t="s">
        <v>428</v>
      </c>
      <c r="B1410" s="4">
        <v>6.1874999999999991</v>
      </c>
      <c r="C1410">
        <v>6.1874999999999991</v>
      </c>
      <c r="D1410">
        <f>_xlfn.PERCENTRANK.INC('Clean data'!Q1442:Q6307,'Director Analysis'!C1410)</f>
        <v>0.313</v>
      </c>
    </row>
    <row r="1411" spans="1:4" x14ac:dyDescent="0.3">
      <c r="A1411" s="3" t="s">
        <v>2467</v>
      </c>
      <c r="B1411" s="4">
        <v>6.1857142857142851</v>
      </c>
      <c r="C1411">
        <v>6.1857142857142851</v>
      </c>
      <c r="D1411">
        <f>_xlfn.PERCENTRANK.INC('Clean data'!Q1443:Q6308,'Director Analysis'!C1411)</f>
        <v>0.313</v>
      </c>
    </row>
    <row r="1412" spans="1:4" x14ac:dyDescent="0.3">
      <c r="A1412" s="3" t="s">
        <v>9430</v>
      </c>
      <c r="B1412" s="4">
        <v>6.1833333333333327</v>
      </c>
      <c r="C1412">
        <v>6.1833333333333327</v>
      </c>
      <c r="D1412">
        <f>_xlfn.PERCENTRANK.INC('Clean data'!Q1444:Q6309,'Director Analysis'!C1412)</f>
        <v>0.313</v>
      </c>
    </row>
    <row r="1413" spans="1:4" x14ac:dyDescent="0.3">
      <c r="A1413" s="3" t="s">
        <v>3668</v>
      </c>
      <c r="B1413" s="4">
        <v>6.166666666666667</v>
      </c>
      <c r="C1413">
        <v>6.166666666666667</v>
      </c>
      <c r="D1413">
        <f>_xlfn.PERCENTRANK.INC('Clean data'!Q1445:Q6310,'Director Analysis'!C1413)</f>
        <v>0.313</v>
      </c>
    </row>
    <row r="1414" spans="1:4" x14ac:dyDescent="0.3">
      <c r="A1414" s="3" t="s">
        <v>1687</v>
      </c>
      <c r="B1414" s="4">
        <v>6.166666666666667</v>
      </c>
      <c r="C1414">
        <v>6.166666666666667</v>
      </c>
      <c r="D1414">
        <f>_xlfn.PERCENTRANK.INC('Clean data'!Q1446:Q6311,'Director Analysis'!C1414)</f>
        <v>0.313</v>
      </c>
    </row>
    <row r="1415" spans="1:4" x14ac:dyDescent="0.3">
      <c r="A1415" s="3" t="s">
        <v>1076</v>
      </c>
      <c r="B1415" s="4">
        <v>6.166666666666667</v>
      </c>
      <c r="C1415">
        <v>6.166666666666667</v>
      </c>
      <c r="D1415">
        <f>_xlfn.PERCENTRANK.INC('Clean data'!Q1447:Q6312,'Director Analysis'!C1415)</f>
        <v>0.313</v>
      </c>
    </row>
    <row r="1416" spans="1:4" x14ac:dyDescent="0.3">
      <c r="A1416" s="3" t="s">
        <v>12993</v>
      </c>
      <c r="B1416" s="4">
        <v>6.15</v>
      </c>
      <c r="C1416">
        <v>6.15</v>
      </c>
      <c r="D1416">
        <f>_xlfn.PERCENTRANK.INC('Clean data'!Q1448:Q6313,'Director Analysis'!C1416)</f>
        <v>0.313</v>
      </c>
    </row>
    <row r="1417" spans="1:4" x14ac:dyDescent="0.3">
      <c r="A1417" s="3" t="s">
        <v>17189</v>
      </c>
      <c r="B1417" s="4">
        <v>6.15</v>
      </c>
      <c r="C1417">
        <v>6.15</v>
      </c>
      <c r="D1417">
        <f>_xlfn.PERCENTRANK.INC('Clean data'!Q1449:Q6314,'Director Analysis'!C1417)</f>
        <v>0.313</v>
      </c>
    </row>
    <row r="1418" spans="1:4" x14ac:dyDescent="0.3">
      <c r="A1418" s="3" t="s">
        <v>17613</v>
      </c>
      <c r="B1418" s="4">
        <v>6.15</v>
      </c>
      <c r="C1418">
        <v>6.15</v>
      </c>
      <c r="D1418">
        <f>_xlfn.PERCENTRANK.INC('Clean data'!Q1450:Q6315,'Director Analysis'!C1418)</f>
        <v>0.313</v>
      </c>
    </row>
    <row r="1419" spans="1:4" x14ac:dyDescent="0.3">
      <c r="A1419" s="3" t="s">
        <v>15520</v>
      </c>
      <c r="B1419" s="4">
        <v>6.15</v>
      </c>
      <c r="C1419">
        <v>6.15</v>
      </c>
      <c r="D1419">
        <f>_xlfn.PERCENTRANK.INC('Clean data'!Q1451:Q6316,'Director Analysis'!C1419)</f>
        <v>0.313</v>
      </c>
    </row>
    <row r="1420" spans="1:4" x14ac:dyDescent="0.3">
      <c r="A1420" s="3" t="s">
        <v>22742</v>
      </c>
      <c r="B1420" s="4">
        <v>6.15</v>
      </c>
      <c r="C1420">
        <v>6.15</v>
      </c>
      <c r="D1420">
        <f>_xlfn.PERCENTRANK.INC('Clean data'!Q1452:Q6317,'Director Analysis'!C1420)</f>
        <v>0.313</v>
      </c>
    </row>
    <row r="1421" spans="1:4" x14ac:dyDescent="0.3">
      <c r="A1421" s="3" t="s">
        <v>14349</v>
      </c>
      <c r="B1421" s="4">
        <v>6.15</v>
      </c>
      <c r="C1421">
        <v>6.15</v>
      </c>
      <c r="D1421">
        <f>_xlfn.PERCENTRANK.INC('Clean data'!Q1453:Q6318,'Director Analysis'!C1421)</f>
        <v>0.312</v>
      </c>
    </row>
    <row r="1422" spans="1:4" x14ac:dyDescent="0.3">
      <c r="A1422" s="3" t="s">
        <v>5476</v>
      </c>
      <c r="B1422" s="4">
        <v>6.15</v>
      </c>
      <c r="C1422">
        <v>6.15</v>
      </c>
      <c r="D1422">
        <f>_xlfn.PERCENTRANK.INC('Clean data'!Q1454:Q6319,'Director Analysis'!C1422)</f>
        <v>0.313</v>
      </c>
    </row>
    <row r="1423" spans="1:4" x14ac:dyDescent="0.3">
      <c r="A1423" s="3" t="s">
        <v>3873</v>
      </c>
      <c r="B1423" s="4">
        <v>6.15</v>
      </c>
      <c r="C1423">
        <v>6.15</v>
      </c>
      <c r="D1423">
        <f>_xlfn.PERCENTRANK.INC('Clean data'!Q1455:Q6320,'Director Analysis'!C1423)</f>
        <v>0.313</v>
      </c>
    </row>
    <row r="1424" spans="1:4" x14ac:dyDescent="0.3">
      <c r="A1424" s="3" t="s">
        <v>4291</v>
      </c>
      <c r="B1424" s="4">
        <v>6.1499999999999995</v>
      </c>
      <c r="C1424">
        <v>6.1499999999999995</v>
      </c>
      <c r="D1424">
        <f>_xlfn.PERCENTRANK.INC('Clean data'!Q1456:Q6321,'Director Analysis'!C1424)</f>
        <v>0.313</v>
      </c>
    </row>
    <row r="1425" spans="1:4" x14ac:dyDescent="0.3">
      <c r="A1425" s="3" t="s">
        <v>10959</v>
      </c>
      <c r="B1425" s="4">
        <v>6.1499999999999995</v>
      </c>
      <c r="C1425">
        <v>6.1499999999999995</v>
      </c>
      <c r="D1425">
        <f>_xlfn.PERCENTRANK.INC('Clean data'!Q1457:Q6322,'Director Analysis'!C1425)</f>
        <v>0.313</v>
      </c>
    </row>
    <row r="1426" spans="1:4" x14ac:dyDescent="0.3">
      <c r="A1426" s="3" t="s">
        <v>962</v>
      </c>
      <c r="B1426" s="4">
        <v>6.1400000000000006</v>
      </c>
      <c r="C1426">
        <v>6.1400000000000006</v>
      </c>
      <c r="D1426">
        <f>_xlfn.PERCENTRANK.INC('Clean data'!Q1458:Q6323,'Director Analysis'!C1426)</f>
        <v>0.313</v>
      </c>
    </row>
    <row r="1427" spans="1:4" x14ac:dyDescent="0.3">
      <c r="A1427" s="3" t="s">
        <v>2561</v>
      </c>
      <c r="B1427" s="4">
        <v>6.1400000000000006</v>
      </c>
      <c r="C1427">
        <v>6.1400000000000006</v>
      </c>
      <c r="D1427">
        <f>_xlfn.PERCENTRANK.INC('Clean data'!Q1459:Q6324,'Director Analysis'!C1427)</f>
        <v>0.313</v>
      </c>
    </row>
    <row r="1428" spans="1:4" x14ac:dyDescent="0.3">
      <c r="A1428" s="3" t="s">
        <v>4712</v>
      </c>
      <c r="B1428" s="4">
        <v>6.1399999999999988</v>
      </c>
      <c r="C1428">
        <v>6.1399999999999988</v>
      </c>
      <c r="D1428">
        <f>_xlfn.PERCENTRANK.INC('Clean data'!Q1460:Q6325,'Director Analysis'!C1428)</f>
        <v>0.313</v>
      </c>
    </row>
    <row r="1429" spans="1:4" x14ac:dyDescent="0.3">
      <c r="A1429" s="3" t="s">
        <v>7142</v>
      </c>
      <c r="B1429" s="4">
        <v>6.1333333333333329</v>
      </c>
      <c r="C1429">
        <v>6.1333333333333329</v>
      </c>
      <c r="D1429">
        <f>_xlfn.PERCENTRANK.INC('Clean data'!Q1461:Q6326,'Director Analysis'!C1429)</f>
        <v>0.313</v>
      </c>
    </row>
    <row r="1430" spans="1:4" x14ac:dyDescent="0.3">
      <c r="A1430" s="3" t="s">
        <v>3494</v>
      </c>
      <c r="B1430" s="4">
        <v>6.13</v>
      </c>
      <c r="C1430">
        <v>6.13</v>
      </c>
      <c r="D1430">
        <f>_xlfn.PERCENTRANK.INC('Clean data'!Q1462:Q6327,'Director Analysis'!C1430)</f>
        <v>0.313</v>
      </c>
    </row>
    <row r="1431" spans="1:4" x14ac:dyDescent="0.3">
      <c r="A1431" s="3" t="s">
        <v>2448</v>
      </c>
      <c r="B1431" s="4">
        <v>6.125</v>
      </c>
      <c r="C1431">
        <v>6.125</v>
      </c>
      <c r="D1431">
        <f>_xlfn.PERCENTRANK.INC('Clean data'!Q1463:Q6328,'Director Analysis'!C1431)</f>
        <v>0.313</v>
      </c>
    </row>
    <row r="1432" spans="1:4" x14ac:dyDescent="0.3">
      <c r="A1432" s="3" t="s">
        <v>5689</v>
      </c>
      <c r="B1432" s="4">
        <v>6.125</v>
      </c>
      <c r="C1432">
        <v>6.125</v>
      </c>
      <c r="D1432">
        <f>_xlfn.PERCENTRANK.INC('Clean data'!Q1464:Q6329,'Director Analysis'!C1432)</f>
        <v>0.313</v>
      </c>
    </row>
    <row r="1433" spans="1:4" x14ac:dyDescent="0.3">
      <c r="A1433" s="3" t="s">
        <v>4437</v>
      </c>
      <c r="B1433" s="4">
        <v>6.125</v>
      </c>
      <c r="C1433">
        <v>6.125</v>
      </c>
      <c r="D1433">
        <f>_xlfn.PERCENTRANK.INC('Clean data'!Q1465:Q6330,'Director Analysis'!C1433)</f>
        <v>0.313</v>
      </c>
    </row>
    <row r="1434" spans="1:4" x14ac:dyDescent="0.3">
      <c r="A1434" s="3" t="s">
        <v>4516</v>
      </c>
      <c r="B1434" s="4">
        <v>6.125</v>
      </c>
      <c r="C1434">
        <v>6.125</v>
      </c>
      <c r="D1434">
        <f>_xlfn.PERCENTRANK.INC('Clean data'!Q1466:Q6331,'Director Analysis'!C1434)</f>
        <v>0.313</v>
      </c>
    </row>
    <row r="1435" spans="1:4" x14ac:dyDescent="0.3">
      <c r="A1435" s="3" t="s">
        <v>6573</v>
      </c>
      <c r="B1435" s="4">
        <v>6.125</v>
      </c>
      <c r="C1435">
        <v>6.125</v>
      </c>
      <c r="D1435">
        <f>_xlfn.PERCENTRANK.INC('Clean data'!Q1467:Q6332,'Director Analysis'!C1435)</f>
        <v>0.313</v>
      </c>
    </row>
    <row r="1436" spans="1:4" x14ac:dyDescent="0.3">
      <c r="A1436" s="3" t="s">
        <v>6148</v>
      </c>
      <c r="B1436" s="4">
        <v>6.1166666666666671</v>
      </c>
      <c r="C1436">
        <v>6.1166666666666671</v>
      </c>
      <c r="D1436">
        <f>_xlfn.PERCENTRANK.INC('Clean data'!Q1468:Q6333,'Director Analysis'!C1436)</f>
        <v>0.313</v>
      </c>
    </row>
    <row r="1437" spans="1:4" x14ac:dyDescent="0.3">
      <c r="A1437" s="3" t="s">
        <v>14799</v>
      </c>
      <c r="B1437" s="4">
        <v>6.1000000000000005</v>
      </c>
      <c r="C1437">
        <v>6.1000000000000005</v>
      </c>
      <c r="D1437">
        <f>_xlfn.PERCENTRANK.INC('Clean data'!Q1469:Q6334,'Director Analysis'!C1437)</f>
        <v>0.314</v>
      </c>
    </row>
    <row r="1438" spans="1:4" x14ac:dyDescent="0.3">
      <c r="A1438" s="3" t="s">
        <v>15467</v>
      </c>
      <c r="B1438" s="4">
        <v>6.1000000000000005</v>
      </c>
      <c r="C1438">
        <v>6.1000000000000005</v>
      </c>
      <c r="D1438">
        <f>_xlfn.PERCENTRANK.INC('Clean data'!Q1470:Q6335,'Director Analysis'!C1438)</f>
        <v>0.314</v>
      </c>
    </row>
    <row r="1439" spans="1:4" x14ac:dyDescent="0.3">
      <c r="A1439" s="3" t="s">
        <v>11131</v>
      </c>
      <c r="B1439" s="4">
        <v>6.1000000000000005</v>
      </c>
      <c r="C1439">
        <v>6.1000000000000005</v>
      </c>
      <c r="D1439">
        <f>_xlfn.PERCENTRANK.INC('Clean data'!Q1471:Q6336,'Director Analysis'!C1439)</f>
        <v>0.313</v>
      </c>
    </row>
    <row r="1440" spans="1:4" x14ac:dyDescent="0.3">
      <c r="A1440" s="3" t="s">
        <v>23891</v>
      </c>
      <c r="B1440" s="4">
        <v>6.1</v>
      </c>
      <c r="C1440">
        <v>6.1</v>
      </c>
      <c r="D1440">
        <f>_xlfn.PERCENTRANK.INC('Clean data'!Q1472:Q6337,'Director Analysis'!C1440)</f>
        <v>0.28299999999999997</v>
      </c>
    </row>
    <row r="1441" spans="1:4" x14ac:dyDescent="0.3">
      <c r="A1441" s="3" t="s">
        <v>14419</v>
      </c>
      <c r="B1441" s="4">
        <v>6.1</v>
      </c>
      <c r="C1441">
        <v>6.1</v>
      </c>
      <c r="D1441">
        <f>_xlfn.PERCENTRANK.INC('Clean data'!Q1473:Q6338,'Director Analysis'!C1441)</f>
        <v>0.28299999999999997</v>
      </c>
    </row>
    <row r="1442" spans="1:4" x14ac:dyDescent="0.3">
      <c r="A1442" s="3" t="s">
        <v>13468</v>
      </c>
      <c r="B1442" s="4">
        <v>6.1</v>
      </c>
      <c r="C1442">
        <v>6.1</v>
      </c>
      <c r="D1442">
        <f>_xlfn.PERCENTRANK.INC('Clean data'!Q1474:Q6339,'Director Analysis'!C1442)</f>
        <v>0.28299999999999997</v>
      </c>
    </row>
    <row r="1443" spans="1:4" x14ac:dyDescent="0.3">
      <c r="A1443" s="3" t="s">
        <v>16026</v>
      </c>
      <c r="B1443" s="4">
        <v>6.1</v>
      </c>
      <c r="C1443">
        <v>6.1</v>
      </c>
      <c r="D1443">
        <f>_xlfn.PERCENTRANK.INC('Clean data'!Q1475:Q6340,'Director Analysis'!C1443)</f>
        <v>0.28299999999999997</v>
      </c>
    </row>
    <row r="1444" spans="1:4" x14ac:dyDescent="0.3">
      <c r="A1444" s="3" t="s">
        <v>24085</v>
      </c>
      <c r="B1444" s="4">
        <v>6.1</v>
      </c>
      <c r="C1444">
        <v>6.1</v>
      </c>
      <c r="D1444">
        <f>_xlfn.PERCENTRANK.INC('Clean data'!Q1476:Q6341,'Director Analysis'!C1444)</f>
        <v>0.28299999999999997</v>
      </c>
    </row>
    <row r="1445" spans="1:4" x14ac:dyDescent="0.3">
      <c r="A1445" s="3" t="s">
        <v>14272</v>
      </c>
      <c r="B1445" s="4">
        <v>6.1</v>
      </c>
      <c r="C1445">
        <v>6.1</v>
      </c>
      <c r="D1445">
        <f>_xlfn.PERCENTRANK.INC('Clean data'!Q1477:Q6342,'Director Analysis'!C1445)</f>
        <v>0.28299999999999997</v>
      </c>
    </row>
    <row r="1446" spans="1:4" x14ac:dyDescent="0.3">
      <c r="A1446" s="3" t="s">
        <v>8174</v>
      </c>
      <c r="B1446" s="4">
        <v>6.1</v>
      </c>
      <c r="C1446">
        <v>6.1</v>
      </c>
      <c r="D1446">
        <f>_xlfn.PERCENTRANK.INC('Clean data'!Q1478:Q6343,'Director Analysis'!C1446)</f>
        <v>0.28299999999999997</v>
      </c>
    </row>
    <row r="1447" spans="1:4" x14ac:dyDescent="0.3">
      <c r="A1447" s="3" t="s">
        <v>13258</v>
      </c>
      <c r="B1447" s="4">
        <v>6.1</v>
      </c>
      <c r="C1447">
        <v>6.1</v>
      </c>
      <c r="D1447">
        <f>_xlfn.PERCENTRANK.INC('Clean data'!Q1479:Q6344,'Director Analysis'!C1447)</f>
        <v>0.28299999999999997</v>
      </c>
    </row>
    <row r="1448" spans="1:4" x14ac:dyDescent="0.3">
      <c r="A1448" s="3" t="s">
        <v>15006</v>
      </c>
      <c r="B1448" s="4">
        <v>6.1</v>
      </c>
      <c r="C1448">
        <v>6.1</v>
      </c>
      <c r="D1448">
        <f>_xlfn.PERCENTRANK.INC('Clean data'!Q1480:Q6345,'Director Analysis'!C1448)</f>
        <v>0.28299999999999997</v>
      </c>
    </row>
    <row r="1449" spans="1:4" x14ac:dyDescent="0.3">
      <c r="A1449" s="3" t="s">
        <v>7521</v>
      </c>
      <c r="B1449" s="4">
        <v>6.1</v>
      </c>
      <c r="C1449">
        <v>6.1</v>
      </c>
      <c r="D1449">
        <f>_xlfn.PERCENTRANK.INC('Clean data'!Q1481:Q6346,'Director Analysis'!C1449)</f>
        <v>0.28299999999999997</v>
      </c>
    </row>
    <row r="1450" spans="1:4" x14ac:dyDescent="0.3">
      <c r="A1450" s="3" t="s">
        <v>17080</v>
      </c>
      <c r="B1450" s="4">
        <v>6.1</v>
      </c>
      <c r="C1450">
        <v>6.1</v>
      </c>
      <c r="D1450">
        <f>_xlfn.PERCENTRANK.INC('Clean data'!Q1482:Q6347,'Director Analysis'!C1450)</f>
        <v>0.28299999999999997</v>
      </c>
    </row>
    <row r="1451" spans="1:4" x14ac:dyDescent="0.3">
      <c r="A1451" s="3" t="s">
        <v>15809</v>
      </c>
      <c r="B1451" s="4">
        <v>6.1</v>
      </c>
      <c r="C1451">
        <v>6.1</v>
      </c>
      <c r="D1451">
        <f>_xlfn.PERCENTRANK.INC('Clean data'!Q1483:Q6348,'Director Analysis'!C1451)</f>
        <v>0.28199999999999997</v>
      </c>
    </row>
    <row r="1452" spans="1:4" x14ac:dyDescent="0.3">
      <c r="A1452" s="3" t="s">
        <v>556</v>
      </c>
      <c r="B1452" s="4">
        <v>6.1</v>
      </c>
      <c r="C1452">
        <v>6.1</v>
      </c>
      <c r="D1452">
        <f>_xlfn.PERCENTRANK.INC('Clean data'!Q1484:Q6349,'Director Analysis'!C1452)</f>
        <v>0.28199999999999997</v>
      </c>
    </row>
    <row r="1453" spans="1:4" x14ac:dyDescent="0.3">
      <c r="A1453" s="3" t="s">
        <v>12448</v>
      </c>
      <c r="B1453" s="4">
        <v>6.1</v>
      </c>
      <c r="C1453">
        <v>6.1</v>
      </c>
      <c r="D1453">
        <f>_xlfn.PERCENTRANK.INC('Clean data'!Q1485:Q6350,'Director Analysis'!C1453)</f>
        <v>0.28199999999999997</v>
      </c>
    </row>
    <row r="1454" spans="1:4" x14ac:dyDescent="0.3">
      <c r="A1454" s="3" t="s">
        <v>4139</v>
      </c>
      <c r="B1454" s="4">
        <v>6.1</v>
      </c>
      <c r="C1454">
        <v>6.1</v>
      </c>
      <c r="D1454">
        <f>_xlfn.PERCENTRANK.INC('Clean data'!Q1486:Q6351,'Director Analysis'!C1454)</f>
        <v>0.28199999999999997</v>
      </c>
    </row>
    <row r="1455" spans="1:4" x14ac:dyDescent="0.3">
      <c r="A1455" s="3" t="s">
        <v>20260</v>
      </c>
      <c r="B1455" s="4">
        <v>6.1</v>
      </c>
      <c r="C1455">
        <v>6.1</v>
      </c>
      <c r="D1455">
        <f>_xlfn.PERCENTRANK.INC('Clean data'!Q1487:Q6352,'Director Analysis'!C1455)</f>
        <v>0.28199999999999997</v>
      </c>
    </row>
    <row r="1456" spans="1:4" x14ac:dyDescent="0.3">
      <c r="A1456" s="3" t="s">
        <v>1880</v>
      </c>
      <c r="B1456" s="4">
        <v>6.1</v>
      </c>
      <c r="C1456">
        <v>6.1</v>
      </c>
      <c r="D1456">
        <f>_xlfn.PERCENTRANK.INC('Clean data'!Q1488:Q6353,'Director Analysis'!C1456)</f>
        <v>0.28199999999999997</v>
      </c>
    </row>
    <row r="1457" spans="1:4" x14ac:dyDescent="0.3">
      <c r="A1457" s="3" t="s">
        <v>21460</v>
      </c>
      <c r="B1457" s="4">
        <v>6.1</v>
      </c>
      <c r="C1457">
        <v>6.1</v>
      </c>
      <c r="D1457">
        <f>_xlfn.PERCENTRANK.INC('Clean data'!Q1489:Q6354,'Director Analysis'!C1457)</f>
        <v>0.28199999999999997</v>
      </c>
    </row>
    <row r="1458" spans="1:4" x14ac:dyDescent="0.3">
      <c r="A1458" s="3" t="s">
        <v>22904</v>
      </c>
      <c r="B1458" s="4">
        <v>6.1</v>
      </c>
      <c r="C1458">
        <v>6.1</v>
      </c>
      <c r="D1458">
        <f>_xlfn.PERCENTRANK.INC('Clean data'!Q1490:Q6355,'Director Analysis'!C1458)</f>
        <v>0.28199999999999997</v>
      </c>
    </row>
    <row r="1459" spans="1:4" x14ac:dyDescent="0.3">
      <c r="A1459" s="3" t="s">
        <v>19648</v>
      </c>
      <c r="B1459" s="4">
        <v>6.1</v>
      </c>
      <c r="C1459">
        <v>6.1</v>
      </c>
      <c r="D1459">
        <f>_xlfn.PERCENTRANK.INC('Clean data'!Q1491:Q6356,'Director Analysis'!C1459)</f>
        <v>0.28199999999999997</v>
      </c>
    </row>
    <row r="1460" spans="1:4" x14ac:dyDescent="0.3">
      <c r="A1460" s="3" t="s">
        <v>14789</v>
      </c>
      <c r="B1460" s="4">
        <v>6.1</v>
      </c>
      <c r="C1460">
        <v>6.1</v>
      </c>
      <c r="D1460">
        <f>_xlfn.PERCENTRANK.INC('Clean data'!Q1492:Q6357,'Director Analysis'!C1460)</f>
        <v>0.28199999999999997</v>
      </c>
    </row>
    <row r="1461" spans="1:4" x14ac:dyDescent="0.3">
      <c r="A1461" s="3" t="s">
        <v>21346</v>
      </c>
      <c r="B1461" s="4">
        <v>6.1</v>
      </c>
      <c r="C1461">
        <v>6.1</v>
      </c>
      <c r="D1461">
        <f>_xlfn.PERCENTRANK.INC('Clean data'!Q1493:Q6358,'Director Analysis'!C1461)</f>
        <v>0.28199999999999997</v>
      </c>
    </row>
    <row r="1462" spans="1:4" x14ac:dyDescent="0.3">
      <c r="A1462" s="3" t="s">
        <v>15118</v>
      </c>
      <c r="B1462" s="4">
        <v>6.1</v>
      </c>
      <c r="C1462">
        <v>6.1</v>
      </c>
      <c r="D1462">
        <f>_xlfn.PERCENTRANK.INC('Clean data'!Q1494:Q6359,'Director Analysis'!C1462)</f>
        <v>0.28199999999999997</v>
      </c>
    </row>
    <row r="1463" spans="1:4" x14ac:dyDescent="0.3">
      <c r="A1463" s="3" t="s">
        <v>2429</v>
      </c>
      <c r="B1463" s="4">
        <v>6.1</v>
      </c>
      <c r="C1463">
        <v>6.1</v>
      </c>
      <c r="D1463">
        <f>_xlfn.PERCENTRANK.INC('Clean data'!Q1495:Q6360,'Director Analysis'!C1463)</f>
        <v>0.28100000000000003</v>
      </c>
    </row>
    <row r="1464" spans="1:4" x14ac:dyDescent="0.3">
      <c r="A1464" s="3" t="s">
        <v>3511</v>
      </c>
      <c r="B1464" s="4">
        <v>6.1</v>
      </c>
      <c r="C1464">
        <v>6.1</v>
      </c>
      <c r="D1464">
        <f>_xlfn.PERCENTRANK.INC('Clean data'!Q1496:Q6361,'Director Analysis'!C1464)</f>
        <v>0.28100000000000003</v>
      </c>
    </row>
    <row r="1465" spans="1:4" x14ac:dyDescent="0.3">
      <c r="A1465" s="3" t="s">
        <v>13720</v>
      </c>
      <c r="B1465" s="4">
        <v>6.1</v>
      </c>
      <c r="C1465">
        <v>6.1</v>
      </c>
      <c r="D1465">
        <f>_xlfn.PERCENTRANK.INC('Clean data'!Q1497:Q6362,'Director Analysis'!C1465)</f>
        <v>0.28199999999999997</v>
      </c>
    </row>
    <row r="1466" spans="1:4" x14ac:dyDescent="0.3">
      <c r="A1466" s="3" t="s">
        <v>10607</v>
      </c>
      <c r="B1466" s="4">
        <v>6.1</v>
      </c>
      <c r="C1466">
        <v>6.1</v>
      </c>
      <c r="D1466">
        <f>_xlfn.PERCENTRANK.INC('Clean data'!Q1498:Q6363,'Director Analysis'!C1466)</f>
        <v>0.28100000000000003</v>
      </c>
    </row>
    <row r="1467" spans="1:4" x14ac:dyDescent="0.3">
      <c r="A1467" s="3" t="s">
        <v>18709</v>
      </c>
      <c r="B1467" s="4">
        <v>6.1</v>
      </c>
      <c r="C1467">
        <v>6.1</v>
      </c>
      <c r="D1467">
        <f>_xlfn.PERCENTRANK.INC('Clean data'!Q1499:Q6364,'Director Analysis'!C1467)</f>
        <v>0.28100000000000003</v>
      </c>
    </row>
    <row r="1468" spans="1:4" x14ac:dyDescent="0.3">
      <c r="A1468" s="3" t="s">
        <v>13816</v>
      </c>
      <c r="B1468" s="4">
        <v>6.1</v>
      </c>
      <c r="C1468">
        <v>6.1</v>
      </c>
      <c r="D1468">
        <f>_xlfn.PERCENTRANK.INC('Clean data'!Q1500:Q6365,'Director Analysis'!C1468)</f>
        <v>0.28100000000000003</v>
      </c>
    </row>
    <row r="1469" spans="1:4" x14ac:dyDescent="0.3">
      <c r="A1469" s="3" t="s">
        <v>21488</v>
      </c>
      <c r="B1469" s="4">
        <v>6.1</v>
      </c>
      <c r="C1469">
        <v>6.1</v>
      </c>
      <c r="D1469">
        <f>_xlfn.PERCENTRANK.INC('Clean data'!Q1501:Q6366,'Director Analysis'!C1469)</f>
        <v>0.28100000000000003</v>
      </c>
    </row>
    <row r="1470" spans="1:4" x14ac:dyDescent="0.3">
      <c r="A1470" s="3" t="s">
        <v>20707</v>
      </c>
      <c r="B1470" s="4">
        <v>6.1</v>
      </c>
      <c r="C1470">
        <v>6.1</v>
      </c>
      <c r="D1470">
        <f>_xlfn.PERCENTRANK.INC('Clean data'!Q1502:Q6367,'Director Analysis'!C1470)</f>
        <v>0.28100000000000003</v>
      </c>
    </row>
    <row r="1471" spans="1:4" x14ac:dyDescent="0.3">
      <c r="A1471" s="3" t="s">
        <v>22490</v>
      </c>
      <c r="B1471" s="4">
        <v>6.1</v>
      </c>
      <c r="C1471">
        <v>6.1</v>
      </c>
      <c r="D1471">
        <f>_xlfn.PERCENTRANK.INC('Clean data'!Q1503:Q6368,'Director Analysis'!C1471)</f>
        <v>0.28100000000000003</v>
      </c>
    </row>
    <row r="1472" spans="1:4" x14ac:dyDescent="0.3">
      <c r="A1472" s="3" t="s">
        <v>8075</v>
      </c>
      <c r="B1472" s="4">
        <v>6.1</v>
      </c>
      <c r="C1472">
        <v>6.1</v>
      </c>
      <c r="D1472">
        <f>_xlfn.PERCENTRANK.INC('Clean data'!Q1504:Q6369,'Director Analysis'!C1472)</f>
        <v>0.28100000000000003</v>
      </c>
    </row>
    <row r="1473" spans="1:4" x14ac:dyDescent="0.3">
      <c r="A1473" s="3" t="s">
        <v>19445</v>
      </c>
      <c r="B1473" s="4">
        <v>6.1</v>
      </c>
      <c r="C1473">
        <v>6.1</v>
      </c>
      <c r="D1473">
        <f>_xlfn.PERCENTRANK.INC('Clean data'!Q1505:Q6370,'Director Analysis'!C1473)</f>
        <v>0.28100000000000003</v>
      </c>
    </row>
    <row r="1474" spans="1:4" x14ac:dyDescent="0.3">
      <c r="A1474" s="3" t="s">
        <v>11168</v>
      </c>
      <c r="B1474" s="4">
        <v>6.1</v>
      </c>
      <c r="C1474">
        <v>6.1</v>
      </c>
      <c r="D1474">
        <f>_xlfn.PERCENTRANK.INC('Clean data'!Q1506:Q6371,'Director Analysis'!C1474)</f>
        <v>0.28100000000000003</v>
      </c>
    </row>
    <row r="1475" spans="1:4" x14ac:dyDescent="0.3">
      <c r="A1475" s="3" t="s">
        <v>4252</v>
      </c>
      <c r="B1475" s="4">
        <v>6.1</v>
      </c>
      <c r="C1475">
        <v>6.1</v>
      </c>
      <c r="D1475">
        <f>_xlfn.PERCENTRANK.INC('Clean data'!Q1507:Q6372,'Director Analysis'!C1475)</f>
        <v>0.28100000000000003</v>
      </c>
    </row>
    <row r="1476" spans="1:4" x14ac:dyDescent="0.3">
      <c r="A1476" s="3" t="s">
        <v>12330</v>
      </c>
      <c r="B1476" s="4">
        <v>6.1</v>
      </c>
      <c r="C1476">
        <v>6.1</v>
      </c>
      <c r="D1476">
        <f>_xlfn.PERCENTRANK.INC('Clean data'!Q1508:Q6373,'Director Analysis'!C1476)</f>
        <v>0.28100000000000003</v>
      </c>
    </row>
    <row r="1477" spans="1:4" x14ac:dyDescent="0.3">
      <c r="A1477" s="3" t="s">
        <v>13294</v>
      </c>
      <c r="B1477" s="4">
        <v>6.1</v>
      </c>
      <c r="C1477">
        <v>6.1</v>
      </c>
      <c r="D1477">
        <f>_xlfn.PERCENTRANK.INC('Clean data'!Q1509:Q6374,'Director Analysis'!C1477)</f>
        <v>0.28100000000000003</v>
      </c>
    </row>
    <row r="1478" spans="1:4" x14ac:dyDescent="0.3">
      <c r="A1478" s="3" t="s">
        <v>21844</v>
      </c>
      <c r="B1478" s="4">
        <v>6.1</v>
      </c>
      <c r="C1478">
        <v>6.1</v>
      </c>
      <c r="D1478">
        <f>_xlfn.PERCENTRANK.INC('Clean data'!Q1510:Q6375,'Director Analysis'!C1478)</f>
        <v>0.28100000000000003</v>
      </c>
    </row>
    <row r="1479" spans="1:4" x14ac:dyDescent="0.3">
      <c r="A1479" s="3" t="s">
        <v>13697</v>
      </c>
      <c r="B1479" s="4">
        <v>6.1</v>
      </c>
      <c r="C1479">
        <v>6.1</v>
      </c>
      <c r="D1479">
        <f>_xlfn.PERCENTRANK.INC('Clean data'!Q1511:Q6376,'Director Analysis'!C1479)</f>
        <v>0.28100000000000003</v>
      </c>
    </row>
    <row r="1480" spans="1:4" x14ac:dyDescent="0.3">
      <c r="A1480" s="3" t="s">
        <v>19058</v>
      </c>
      <c r="B1480" s="4">
        <v>6.1</v>
      </c>
      <c r="C1480">
        <v>6.1</v>
      </c>
      <c r="D1480">
        <f>_xlfn.PERCENTRANK.INC('Clean data'!Q1512:Q6377,'Director Analysis'!C1480)</f>
        <v>0.28100000000000003</v>
      </c>
    </row>
    <row r="1481" spans="1:4" x14ac:dyDescent="0.3">
      <c r="A1481" s="3" t="s">
        <v>22955</v>
      </c>
      <c r="B1481" s="4">
        <v>6.1</v>
      </c>
      <c r="C1481">
        <v>6.1</v>
      </c>
      <c r="D1481">
        <f>_xlfn.PERCENTRANK.INC('Clean data'!Q1513:Q6378,'Director Analysis'!C1481)</f>
        <v>0.28100000000000003</v>
      </c>
    </row>
    <row r="1482" spans="1:4" x14ac:dyDescent="0.3">
      <c r="A1482" s="3" t="s">
        <v>17457</v>
      </c>
      <c r="B1482" s="4">
        <v>6.1</v>
      </c>
      <c r="C1482">
        <v>6.1</v>
      </c>
      <c r="D1482">
        <f>_xlfn.PERCENTRANK.INC('Clean data'!Q1514:Q6379,'Director Analysis'!C1482)</f>
        <v>0.28100000000000003</v>
      </c>
    </row>
    <row r="1483" spans="1:4" x14ac:dyDescent="0.3">
      <c r="A1483" s="3" t="s">
        <v>21749</v>
      </c>
      <c r="B1483" s="4">
        <v>6.1</v>
      </c>
      <c r="C1483">
        <v>6.1</v>
      </c>
      <c r="D1483">
        <f>_xlfn.PERCENTRANK.INC('Clean data'!Q1515:Q6380,'Director Analysis'!C1483)</f>
        <v>0.28100000000000003</v>
      </c>
    </row>
    <row r="1484" spans="1:4" x14ac:dyDescent="0.3">
      <c r="A1484" s="3" t="s">
        <v>15752</v>
      </c>
      <c r="B1484" s="4">
        <v>6.1</v>
      </c>
      <c r="C1484">
        <v>6.1</v>
      </c>
      <c r="D1484">
        <f>_xlfn.PERCENTRANK.INC('Clean data'!Q1516:Q6381,'Director Analysis'!C1484)</f>
        <v>0.28100000000000003</v>
      </c>
    </row>
    <row r="1485" spans="1:4" x14ac:dyDescent="0.3">
      <c r="A1485" s="3" t="s">
        <v>21931</v>
      </c>
      <c r="B1485" s="4">
        <v>6.1</v>
      </c>
      <c r="C1485">
        <v>6.1</v>
      </c>
      <c r="D1485">
        <f>_xlfn.PERCENTRANK.INC('Clean data'!Q1517:Q6382,'Director Analysis'!C1485)</f>
        <v>0.28100000000000003</v>
      </c>
    </row>
    <row r="1486" spans="1:4" x14ac:dyDescent="0.3">
      <c r="A1486" s="3" t="s">
        <v>7138</v>
      </c>
      <c r="B1486" s="4">
        <v>6.1</v>
      </c>
      <c r="C1486">
        <v>6.1</v>
      </c>
      <c r="D1486">
        <f>_xlfn.PERCENTRANK.INC('Clean data'!Q1518:Q6383,'Director Analysis'!C1486)</f>
        <v>0.28100000000000003</v>
      </c>
    </row>
    <row r="1487" spans="1:4" x14ac:dyDescent="0.3">
      <c r="A1487" s="3" t="s">
        <v>11237</v>
      </c>
      <c r="B1487" s="4">
        <v>6.1</v>
      </c>
      <c r="C1487">
        <v>6.1</v>
      </c>
      <c r="D1487">
        <f>_xlfn.PERCENTRANK.INC('Clean data'!Q1519:Q6384,'Director Analysis'!C1487)</f>
        <v>0.28100000000000003</v>
      </c>
    </row>
    <row r="1488" spans="1:4" x14ac:dyDescent="0.3">
      <c r="A1488" s="3" t="s">
        <v>20479</v>
      </c>
      <c r="B1488" s="4">
        <v>6.1</v>
      </c>
      <c r="C1488">
        <v>6.1</v>
      </c>
      <c r="D1488">
        <f>_xlfn.PERCENTRANK.INC('Clean data'!Q1520:Q6385,'Director Analysis'!C1488)</f>
        <v>0.28100000000000003</v>
      </c>
    </row>
    <row r="1489" spans="1:4" x14ac:dyDescent="0.3">
      <c r="A1489" s="3" t="s">
        <v>21373</v>
      </c>
      <c r="B1489" s="4">
        <v>6.1</v>
      </c>
      <c r="C1489">
        <v>6.1</v>
      </c>
      <c r="D1489">
        <f>_xlfn.PERCENTRANK.INC('Clean data'!Q1521:Q6386,'Director Analysis'!C1489)</f>
        <v>0.28100000000000003</v>
      </c>
    </row>
    <row r="1490" spans="1:4" x14ac:dyDescent="0.3">
      <c r="A1490" s="3" t="s">
        <v>15748</v>
      </c>
      <c r="B1490" s="4">
        <v>6.1</v>
      </c>
      <c r="C1490">
        <v>6.1</v>
      </c>
      <c r="D1490">
        <f>_xlfn.PERCENTRANK.INC('Clean data'!Q1522:Q6387,'Director Analysis'!C1490)</f>
        <v>0.28100000000000003</v>
      </c>
    </row>
    <row r="1491" spans="1:4" x14ac:dyDescent="0.3">
      <c r="A1491" s="3" t="s">
        <v>1472</v>
      </c>
      <c r="B1491" s="4">
        <v>6.1</v>
      </c>
      <c r="C1491">
        <v>6.1</v>
      </c>
      <c r="D1491">
        <f>_xlfn.PERCENTRANK.INC('Clean data'!Q1523:Q6388,'Director Analysis'!C1491)</f>
        <v>0.28100000000000003</v>
      </c>
    </row>
    <row r="1492" spans="1:4" x14ac:dyDescent="0.3">
      <c r="A1492" s="3" t="s">
        <v>10497</v>
      </c>
      <c r="B1492" s="4">
        <v>6.1</v>
      </c>
      <c r="C1492">
        <v>6.1</v>
      </c>
      <c r="D1492">
        <f>_xlfn.PERCENTRANK.INC('Clean data'!Q1524:Q6389,'Director Analysis'!C1492)</f>
        <v>0.28100000000000003</v>
      </c>
    </row>
    <row r="1493" spans="1:4" x14ac:dyDescent="0.3">
      <c r="A1493" s="3" t="s">
        <v>18997</v>
      </c>
      <c r="B1493" s="4">
        <v>6.1</v>
      </c>
      <c r="C1493">
        <v>6.1</v>
      </c>
      <c r="D1493">
        <f>_xlfn.PERCENTRANK.INC('Clean data'!Q1525:Q6390,'Director Analysis'!C1493)</f>
        <v>0.28100000000000003</v>
      </c>
    </row>
    <row r="1494" spans="1:4" x14ac:dyDescent="0.3">
      <c r="A1494" s="3" t="s">
        <v>22464</v>
      </c>
      <c r="B1494" s="4">
        <v>6.1</v>
      </c>
      <c r="C1494">
        <v>6.1</v>
      </c>
      <c r="D1494">
        <f>_xlfn.PERCENTRANK.INC('Clean data'!Q1526:Q6391,'Director Analysis'!C1494)</f>
        <v>0.28000000000000003</v>
      </c>
    </row>
    <row r="1495" spans="1:4" x14ac:dyDescent="0.3">
      <c r="A1495" s="3" t="s">
        <v>9036</v>
      </c>
      <c r="B1495" s="4">
        <v>6.1</v>
      </c>
      <c r="C1495">
        <v>6.1</v>
      </c>
      <c r="D1495">
        <f>_xlfn.PERCENTRANK.INC('Clean data'!Q1527:Q6392,'Director Analysis'!C1495)</f>
        <v>0.28000000000000003</v>
      </c>
    </row>
    <row r="1496" spans="1:4" x14ac:dyDescent="0.3">
      <c r="A1496" s="3" t="s">
        <v>18267</v>
      </c>
      <c r="B1496" s="4">
        <v>6.1</v>
      </c>
      <c r="C1496">
        <v>6.1</v>
      </c>
      <c r="D1496">
        <f>_xlfn.PERCENTRANK.INC('Clean data'!Q1528:Q6393,'Director Analysis'!C1496)</f>
        <v>0.28000000000000003</v>
      </c>
    </row>
    <row r="1497" spans="1:4" x14ac:dyDescent="0.3">
      <c r="A1497" s="3" t="s">
        <v>15418</v>
      </c>
      <c r="B1497" s="4">
        <v>6.1</v>
      </c>
      <c r="C1497">
        <v>6.1</v>
      </c>
      <c r="D1497">
        <f>_xlfn.PERCENTRANK.INC('Clean data'!Q1529:Q6394,'Director Analysis'!C1497)</f>
        <v>0.28000000000000003</v>
      </c>
    </row>
    <row r="1498" spans="1:4" x14ac:dyDescent="0.3">
      <c r="A1498" s="3" t="s">
        <v>22641</v>
      </c>
      <c r="B1498" s="4">
        <v>6.1</v>
      </c>
      <c r="C1498">
        <v>6.1</v>
      </c>
      <c r="D1498">
        <f>_xlfn.PERCENTRANK.INC('Clean data'!Q1530:Q6395,'Director Analysis'!C1498)</f>
        <v>0.28000000000000003</v>
      </c>
    </row>
    <row r="1499" spans="1:4" x14ac:dyDescent="0.3">
      <c r="A1499" s="3" t="s">
        <v>5083</v>
      </c>
      <c r="B1499" s="4">
        <v>6.1</v>
      </c>
      <c r="C1499">
        <v>6.1</v>
      </c>
      <c r="D1499">
        <f>_xlfn.PERCENTRANK.INC('Clean data'!Q1531:Q6396,'Director Analysis'!C1499)</f>
        <v>0.28000000000000003</v>
      </c>
    </row>
    <row r="1500" spans="1:4" x14ac:dyDescent="0.3">
      <c r="A1500" s="3" t="s">
        <v>10023</v>
      </c>
      <c r="B1500" s="4">
        <v>6.1</v>
      </c>
      <c r="C1500">
        <v>6.1</v>
      </c>
      <c r="D1500">
        <f>_xlfn.PERCENTRANK.INC('Clean data'!Q1532:Q6397,'Director Analysis'!C1500)</f>
        <v>0.28000000000000003</v>
      </c>
    </row>
    <row r="1501" spans="1:4" x14ac:dyDescent="0.3">
      <c r="A1501" s="3" t="s">
        <v>20822</v>
      </c>
      <c r="B1501" s="4">
        <v>6.1</v>
      </c>
      <c r="C1501">
        <v>6.1</v>
      </c>
      <c r="D1501">
        <f>_xlfn.PERCENTRANK.INC('Clean data'!Q1533:Q6398,'Director Analysis'!C1501)</f>
        <v>0.28000000000000003</v>
      </c>
    </row>
    <row r="1502" spans="1:4" x14ac:dyDescent="0.3">
      <c r="A1502" s="3" t="s">
        <v>8618</v>
      </c>
      <c r="B1502" s="4">
        <v>6.1</v>
      </c>
      <c r="C1502">
        <v>6.1</v>
      </c>
      <c r="D1502">
        <f>_xlfn.PERCENTRANK.INC('Clean data'!Q1534:Q6399,'Director Analysis'!C1502)</f>
        <v>0.28000000000000003</v>
      </c>
    </row>
    <row r="1503" spans="1:4" x14ac:dyDescent="0.3">
      <c r="A1503" s="3" t="s">
        <v>21011</v>
      </c>
      <c r="B1503" s="4">
        <v>6.1</v>
      </c>
      <c r="C1503">
        <v>6.1</v>
      </c>
      <c r="D1503">
        <f>_xlfn.PERCENTRANK.INC('Clean data'!Q1535:Q6400,'Director Analysis'!C1503)</f>
        <v>0.27900000000000003</v>
      </c>
    </row>
    <row r="1504" spans="1:4" x14ac:dyDescent="0.3">
      <c r="A1504" s="3" t="s">
        <v>809</v>
      </c>
      <c r="B1504" s="4">
        <v>6.0909090909090908</v>
      </c>
      <c r="C1504">
        <v>6.0909090909090908</v>
      </c>
      <c r="D1504">
        <f>_xlfn.PERCENTRANK.INC('Clean data'!Q1536:Q6401,'Director Analysis'!C1504)</f>
        <v>0.27900000000000003</v>
      </c>
    </row>
    <row r="1505" spans="1:4" x14ac:dyDescent="0.3">
      <c r="A1505" s="3" t="s">
        <v>327</v>
      </c>
      <c r="B1505" s="4">
        <v>6.083333333333333</v>
      </c>
      <c r="C1505">
        <v>6.083333333333333</v>
      </c>
      <c r="D1505">
        <f>_xlfn.PERCENTRANK.INC('Clean data'!Q1537:Q6402,'Director Analysis'!C1505)</f>
        <v>0.27900000000000003</v>
      </c>
    </row>
    <row r="1506" spans="1:4" x14ac:dyDescent="0.3">
      <c r="A1506" s="3" t="s">
        <v>198</v>
      </c>
      <c r="B1506" s="4">
        <v>6.08</v>
      </c>
      <c r="C1506">
        <v>6.08</v>
      </c>
      <c r="D1506">
        <f>_xlfn.PERCENTRANK.INC('Clean data'!Q1538:Q6403,'Director Analysis'!C1506)</f>
        <v>0.27900000000000003</v>
      </c>
    </row>
    <row r="1507" spans="1:4" x14ac:dyDescent="0.3">
      <c r="A1507" s="3" t="s">
        <v>535</v>
      </c>
      <c r="B1507" s="4">
        <v>6.0750000000000002</v>
      </c>
      <c r="C1507">
        <v>6.0750000000000002</v>
      </c>
      <c r="D1507">
        <f>_xlfn.PERCENTRANK.INC('Clean data'!Q1539:Q6404,'Director Analysis'!C1507)</f>
        <v>0.27900000000000003</v>
      </c>
    </row>
    <row r="1508" spans="1:4" x14ac:dyDescent="0.3">
      <c r="A1508" s="3" t="s">
        <v>2698</v>
      </c>
      <c r="B1508" s="4">
        <v>6.0750000000000002</v>
      </c>
      <c r="C1508">
        <v>6.0750000000000002</v>
      </c>
      <c r="D1508">
        <f>_xlfn.PERCENTRANK.INC('Clean data'!Q1540:Q6405,'Director Analysis'!C1508)</f>
        <v>0.27900000000000003</v>
      </c>
    </row>
    <row r="1509" spans="1:4" x14ac:dyDescent="0.3">
      <c r="A1509" s="3" t="s">
        <v>2599</v>
      </c>
      <c r="B1509" s="4">
        <v>6.0666666666666664</v>
      </c>
      <c r="C1509">
        <v>6.0666666666666664</v>
      </c>
      <c r="D1509">
        <f>_xlfn.PERCENTRANK.INC('Clean data'!Q1541:Q6406,'Director Analysis'!C1509)</f>
        <v>0.27900000000000003</v>
      </c>
    </row>
    <row r="1510" spans="1:4" x14ac:dyDescent="0.3">
      <c r="A1510" s="3" t="s">
        <v>1351</v>
      </c>
      <c r="B1510" s="4">
        <v>6.0500000000000007</v>
      </c>
      <c r="C1510">
        <v>6.0500000000000007</v>
      </c>
      <c r="D1510">
        <f>_xlfn.PERCENTRANK.INC('Clean data'!Q1542:Q6407,'Director Analysis'!C1510)</f>
        <v>0.27900000000000003</v>
      </c>
    </row>
    <row r="1511" spans="1:4" x14ac:dyDescent="0.3">
      <c r="A1511" s="3" t="s">
        <v>3405</v>
      </c>
      <c r="B1511" s="4">
        <v>6.0500000000000007</v>
      </c>
      <c r="C1511">
        <v>6.0500000000000007</v>
      </c>
      <c r="D1511">
        <f>_xlfn.PERCENTRANK.INC('Clean data'!Q1543:Q6408,'Director Analysis'!C1511)</f>
        <v>0.27900000000000003</v>
      </c>
    </row>
    <row r="1512" spans="1:4" x14ac:dyDescent="0.3">
      <c r="A1512" s="3" t="s">
        <v>1362</v>
      </c>
      <c r="B1512" s="4">
        <v>6.0500000000000007</v>
      </c>
      <c r="C1512">
        <v>6.0500000000000007</v>
      </c>
      <c r="D1512">
        <f>_xlfn.PERCENTRANK.INC('Clean data'!Q1544:Q6409,'Director Analysis'!C1512)</f>
        <v>0.27900000000000003</v>
      </c>
    </row>
    <row r="1513" spans="1:4" x14ac:dyDescent="0.3">
      <c r="A1513" s="3" t="s">
        <v>7540</v>
      </c>
      <c r="B1513" s="4">
        <v>6.05</v>
      </c>
      <c r="C1513">
        <v>6.05</v>
      </c>
      <c r="D1513">
        <f>_xlfn.PERCENTRANK.INC('Clean data'!Q1545:Q6410,'Director Analysis'!C1513)</f>
        <v>0.27900000000000003</v>
      </c>
    </row>
    <row r="1514" spans="1:4" x14ac:dyDescent="0.3">
      <c r="A1514" s="3" t="s">
        <v>12115</v>
      </c>
      <c r="B1514" s="4">
        <v>6.05</v>
      </c>
      <c r="C1514">
        <v>6.05</v>
      </c>
      <c r="D1514">
        <f>_xlfn.PERCENTRANK.INC('Clean data'!Q1546:Q6411,'Director Analysis'!C1514)</f>
        <v>0.27900000000000003</v>
      </c>
    </row>
    <row r="1515" spans="1:4" x14ac:dyDescent="0.3">
      <c r="A1515" s="3" t="s">
        <v>10977</v>
      </c>
      <c r="B1515" s="4">
        <v>6.05</v>
      </c>
      <c r="C1515">
        <v>6.05</v>
      </c>
      <c r="D1515">
        <f>_xlfn.PERCENTRANK.INC('Clean data'!Q1547:Q6412,'Director Analysis'!C1515)</f>
        <v>0.27800000000000002</v>
      </c>
    </row>
    <row r="1516" spans="1:4" x14ac:dyDescent="0.3">
      <c r="A1516" s="3" t="s">
        <v>3613</v>
      </c>
      <c r="B1516" s="4">
        <v>6.05</v>
      </c>
      <c r="C1516">
        <v>6.05</v>
      </c>
      <c r="D1516">
        <f>_xlfn.PERCENTRANK.INC('Clean data'!Q1548:Q6413,'Director Analysis'!C1516)</f>
        <v>0.27800000000000002</v>
      </c>
    </row>
    <row r="1517" spans="1:4" x14ac:dyDescent="0.3">
      <c r="A1517" s="3" t="s">
        <v>3334</v>
      </c>
      <c r="B1517" s="4">
        <v>6.05</v>
      </c>
      <c r="C1517">
        <v>6.05</v>
      </c>
      <c r="D1517">
        <f>_xlfn.PERCENTRANK.INC('Clean data'!Q1549:Q6414,'Director Analysis'!C1517)</f>
        <v>0.27800000000000002</v>
      </c>
    </row>
    <row r="1518" spans="1:4" x14ac:dyDescent="0.3">
      <c r="A1518" s="3" t="s">
        <v>1495</v>
      </c>
      <c r="B1518" s="4">
        <v>6.05</v>
      </c>
      <c r="C1518">
        <v>6.05</v>
      </c>
      <c r="D1518">
        <f>_xlfn.PERCENTRANK.INC('Clean data'!Q1550:Q6415,'Director Analysis'!C1518)</f>
        <v>0.27800000000000002</v>
      </c>
    </row>
    <row r="1519" spans="1:4" x14ac:dyDescent="0.3">
      <c r="A1519" s="3" t="s">
        <v>912</v>
      </c>
      <c r="B1519" s="4">
        <v>6.0444444444444452</v>
      </c>
      <c r="C1519">
        <v>6.0444444444444452</v>
      </c>
      <c r="D1519">
        <f>_xlfn.PERCENTRANK.INC('Clean data'!Q1551:Q6416,'Director Analysis'!C1519)</f>
        <v>0.27800000000000002</v>
      </c>
    </row>
    <row r="1520" spans="1:4" x14ac:dyDescent="0.3">
      <c r="A1520" s="3" t="s">
        <v>6244</v>
      </c>
      <c r="B1520" s="4">
        <v>6.0399999999999991</v>
      </c>
      <c r="C1520">
        <v>6.0399999999999991</v>
      </c>
      <c r="D1520">
        <f>_xlfn.PERCENTRANK.INC('Clean data'!Q1552:Q6417,'Director Analysis'!C1520)</f>
        <v>0.27800000000000002</v>
      </c>
    </row>
    <row r="1521" spans="1:4" x14ac:dyDescent="0.3">
      <c r="A1521" s="3" t="s">
        <v>20031</v>
      </c>
      <c r="B1521" s="4">
        <v>6.0333333333333341</v>
      </c>
      <c r="C1521">
        <v>6.0333333333333341</v>
      </c>
      <c r="D1521">
        <f>_xlfn.PERCENTRANK.INC('Clean data'!Q1553:Q6418,'Director Analysis'!C1521)</f>
        <v>0.27800000000000002</v>
      </c>
    </row>
    <row r="1522" spans="1:4" x14ac:dyDescent="0.3">
      <c r="A1522" s="3" t="s">
        <v>5423</v>
      </c>
      <c r="B1522" s="4">
        <v>6.0333333333333341</v>
      </c>
      <c r="C1522">
        <v>6.0333333333333341</v>
      </c>
      <c r="D1522">
        <f>_xlfn.PERCENTRANK.INC('Clean data'!Q1554:Q6419,'Director Analysis'!C1522)</f>
        <v>0.27800000000000002</v>
      </c>
    </row>
    <row r="1523" spans="1:4" x14ac:dyDescent="0.3">
      <c r="A1523" s="3" t="s">
        <v>4597</v>
      </c>
      <c r="B1523" s="4">
        <v>6.0333333333333341</v>
      </c>
      <c r="C1523">
        <v>6.0333333333333341</v>
      </c>
      <c r="D1523">
        <f>_xlfn.PERCENTRANK.INC('Clean data'!Q1555:Q6420,'Director Analysis'!C1523)</f>
        <v>0.27800000000000002</v>
      </c>
    </row>
    <row r="1524" spans="1:4" x14ac:dyDescent="0.3">
      <c r="A1524" s="3" t="s">
        <v>4939</v>
      </c>
      <c r="B1524" s="4">
        <v>6.0250000000000004</v>
      </c>
      <c r="C1524">
        <v>6.0250000000000004</v>
      </c>
      <c r="D1524">
        <f>_xlfn.PERCENTRANK.INC('Clean data'!Q1556:Q6421,'Director Analysis'!C1524)</f>
        <v>0.27800000000000002</v>
      </c>
    </row>
    <row r="1525" spans="1:4" x14ac:dyDescent="0.3">
      <c r="A1525" s="3" t="s">
        <v>1783</v>
      </c>
      <c r="B1525" s="4">
        <v>6.0249999999999995</v>
      </c>
      <c r="C1525">
        <v>6.0249999999999995</v>
      </c>
      <c r="D1525">
        <f>_xlfn.PERCENTRANK.INC('Clean data'!Q1557:Q6422,'Director Analysis'!C1525)</f>
        <v>0.27800000000000002</v>
      </c>
    </row>
    <row r="1526" spans="1:4" x14ac:dyDescent="0.3">
      <c r="A1526" s="3" t="s">
        <v>4619</v>
      </c>
      <c r="B1526" s="4">
        <v>6.0200000000000005</v>
      </c>
      <c r="C1526">
        <v>6.0200000000000005</v>
      </c>
      <c r="D1526">
        <f>_xlfn.PERCENTRANK.INC('Clean data'!Q1558:Q6423,'Director Analysis'!C1526)</f>
        <v>0.27800000000000002</v>
      </c>
    </row>
    <row r="1527" spans="1:4" x14ac:dyDescent="0.3">
      <c r="A1527" s="3" t="s">
        <v>1744</v>
      </c>
      <c r="B1527" s="4">
        <v>6.0166666666666657</v>
      </c>
      <c r="C1527">
        <v>6.0166666666666657</v>
      </c>
      <c r="D1527">
        <f>_xlfn.PERCENTRANK.INC('Clean data'!Q1559:Q6424,'Director Analysis'!C1527)</f>
        <v>0.27800000000000002</v>
      </c>
    </row>
    <row r="1528" spans="1:4" x14ac:dyDescent="0.3">
      <c r="A1528" s="3" t="s">
        <v>2722</v>
      </c>
      <c r="B1528" s="4">
        <v>6.0000000000000009</v>
      </c>
      <c r="C1528">
        <v>6.0000000000000009</v>
      </c>
      <c r="D1528">
        <f>_xlfn.PERCENTRANK.INC('Clean data'!Q1560:Q6425,'Director Analysis'!C1528)</f>
        <v>0.27800000000000002</v>
      </c>
    </row>
    <row r="1529" spans="1:4" x14ac:dyDescent="0.3">
      <c r="A1529" s="3" t="s">
        <v>21340</v>
      </c>
      <c r="B1529" s="4">
        <v>6</v>
      </c>
      <c r="C1529">
        <v>6</v>
      </c>
      <c r="D1529">
        <f>_xlfn.PERCENTRANK.INC('Clean data'!Q1561:Q6426,'Director Analysis'!C1529)</f>
        <v>0.254</v>
      </c>
    </row>
    <row r="1530" spans="1:4" x14ac:dyDescent="0.3">
      <c r="A1530" s="3" t="s">
        <v>21558</v>
      </c>
      <c r="B1530" s="4">
        <v>6</v>
      </c>
      <c r="C1530">
        <v>6</v>
      </c>
      <c r="D1530">
        <f>_xlfn.PERCENTRANK.INC('Clean data'!Q1562:Q6427,'Director Analysis'!C1530)</f>
        <v>0.254</v>
      </c>
    </row>
    <row r="1531" spans="1:4" x14ac:dyDescent="0.3">
      <c r="A1531" s="3" t="s">
        <v>16733</v>
      </c>
      <c r="B1531" s="4">
        <v>6</v>
      </c>
      <c r="C1531">
        <v>6</v>
      </c>
      <c r="D1531">
        <f>_xlfn.PERCENTRANK.INC('Clean data'!Q1563:Q6428,'Director Analysis'!C1531)</f>
        <v>0.254</v>
      </c>
    </row>
    <row r="1532" spans="1:4" x14ac:dyDescent="0.3">
      <c r="A1532" s="3" t="s">
        <v>9714</v>
      </c>
      <c r="B1532" s="4">
        <v>6</v>
      </c>
      <c r="C1532">
        <v>6</v>
      </c>
      <c r="D1532">
        <f>_xlfn.PERCENTRANK.INC('Clean data'!Q1564:Q6429,'Director Analysis'!C1532)</f>
        <v>0.254</v>
      </c>
    </row>
    <row r="1533" spans="1:4" x14ac:dyDescent="0.3">
      <c r="A1533" s="3" t="s">
        <v>16760</v>
      </c>
      <c r="B1533" s="4">
        <v>6</v>
      </c>
      <c r="C1533">
        <v>6</v>
      </c>
      <c r="D1533">
        <f>_xlfn.PERCENTRANK.INC('Clean data'!Q1565:Q6430,'Director Analysis'!C1533)</f>
        <v>0.254</v>
      </c>
    </row>
    <row r="1534" spans="1:4" x14ac:dyDescent="0.3">
      <c r="A1534" s="3" t="s">
        <v>15943</v>
      </c>
      <c r="B1534" s="4">
        <v>6</v>
      </c>
      <c r="C1534">
        <v>6</v>
      </c>
      <c r="D1534">
        <f>_xlfn.PERCENTRANK.INC('Clean data'!Q1566:Q6431,'Director Analysis'!C1534)</f>
        <v>0.253</v>
      </c>
    </row>
    <row r="1535" spans="1:4" x14ac:dyDescent="0.3">
      <c r="A1535" s="3" t="s">
        <v>18714</v>
      </c>
      <c r="B1535" s="4">
        <v>6</v>
      </c>
      <c r="C1535">
        <v>6</v>
      </c>
      <c r="D1535">
        <f>_xlfn.PERCENTRANK.INC('Clean data'!Q1567:Q6432,'Director Analysis'!C1535)</f>
        <v>0.253</v>
      </c>
    </row>
    <row r="1536" spans="1:4" x14ac:dyDescent="0.3">
      <c r="A1536" s="3" t="s">
        <v>9104</v>
      </c>
      <c r="B1536" s="4">
        <v>6</v>
      </c>
      <c r="C1536">
        <v>6</v>
      </c>
      <c r="D1536">
        <f>_xlfn.PERCENTRANK.INC('Clean data'!Q1568:Q6433,'Director Analysis'!C1536)</f>
        <v>0.253</v>
      </c>
    </row>
    <row r="1537" spans="1:4" x14ac:dyDescent="0.3">
      <c r="A1537" s="3" t="s">
        <v>10505</v>
      </c>
      <c r="B1537" s="4">
        <v>6</v>
      </c>
      <c r="C1537">
        <v>6</v>
      </c>
      <c r="D1537">
        <f>_xlfn.PERCENTRANK.INC('Clean data'!Q1569:Q6434,'Director Analysis'!C1537)</f>
        <v>0.253</v>
      </c>
    </row>
    <row r="1538" spans="1:4" x14ac:dyDescent="0.3">
      <c r="A1538" s="3" t="s">
        <v>3102</v>
      </c>
      <c r="B1538" s="4">
        <v>6</v>
      </c>
      <c r="C1538">
        <v>6</v>
      </c>
      <c r="D1538">
        <f>_xlfn.PERCENTRANK.INC('Clean data'!Q1570:Q6435,'Director Analysis'!C1538)</f>
        <v>0.253</v>
      </c>
    </row>
    <row r="1539" spans="1:4" x14ac:dyDescent="0.3">
      <c r="A1539" s="3" t="s">
        <v>7617</v>
      </c>
      <c r="B1539" s="4">
        <v>6</v>
      </c>
      <c r="C1539">
        <v>6</v>
      </c>
      <c r="D1539">
        <f>_xlfn.PERCENTRANK.INC('Clean data'!Q1571:Q6436,'Director Analysis'!C1539)</f>
        <v>0.253</v>
      </c>
    </row>
    <row r="1540" spans="1:4" x14ac:dyDescent="0.3">
      <c r="A1540" s="3" t="s">
        <v>18798</v>
      </c>
      <c r="B1540" s="4">
        <v>6</v>
      </c>
      <c r="C1540">
        <v>6</v>
      </c>
      <c r="D1540">
        <f>_xlfn.PERCENTRANK.INC('Clean data'!Q1572:Q6437,'Director Analysis'!C1540)</f>
        <v>0.254</v>
      </c>
    </row>
    <row r="1541" spans="1:4" x14ac:dyDescent="0.3">
      <c r="A1541" s="3" t="s">
        <v>4417</v>
      </c>
      <c r="B1541" s="4">
        <v>6</v>
      </c>
      <c r="C1541">
        <v>6</v>
      </c>
      <c r="D1541">
        <f>_xlfn.PERCENTRANK.INC('Clean data'!Q1573:Q6438,'Director Analysis'!C1541)</f>
        <v>0.254</v>
      </c>
    </row>
    <row r="1542" spans="1:4" x14ac:dyDescent="0.3">
      <c r="A1542" s="3" t="s">
        <v>15027</v>
      </c>
      <c r="B1542" s="4">
        <v>6</v>
      </c>
      <c r="C1542">
        <v>6</v>
      </c>
      <c r="D1542">
        <f>_xlfn.PERCENTRANK.INC('Clean data'!Q1574:Q6439,'Director Analysis'!C1542)</f>
        <v>0.253</v>
      </c>
    </row>
    <row r="1543" spans="1:4" x14ac:dyDescent="0.3">
      <c r="A1543" s="3" t="s">
        <v>3313</v>
      </c>
      <c r="B1543" s="4">
        <v>6</v>
      </c>
      <c r="C1543">
        <v>6</v>
      </c>
      <c r="D1543">
        <f>_xlfn.PERCENTRANK.INC('Clean data'!Q1575:Q6440,'Director Analysis'!C1543)</f>
        <v>0.253</v>
      </c>
    </row>
    <row r="1544" spans="1:4" x14ac:dyDescent="0.3">
      <c r="A1544" s="3" t="s">
        <v>18889</v>
      </c>
      <c r="B1544" s="4">
        <v>6</v>
      </c>
      <c r="C1544">
        <v>6</v>
      </c>
      <c r="D1544">
        <f>_xlfn.PERCENTRANK.INC('Clean data'!Q1576:Q6441,'Director Analysis'!C1544)</f>
        <v>0.253</v>
      </c>
    </row>
    <row r="1545" spans="1:4" x14ac:dyDescent="0.3">
      <c r="A1545" s="3" t="s">
        <v>9314</v>
      </c>
      <c r="B1545" s="4">
        <v>6</v>
      </c>
      <c r="C1545">
        <v>6</v>
      </c>
      <c r="D1545">
        <f>_xlfn.PERCENTRANK.INC('Clean data'!Q1577:Q6442,'Director Analysis'!C1545)</f>
        <v>0.253</v>
      </c>
    </row>
    <row r="1546" spans="1:4" x14ac:dyDescent="0.3">
      <c r="A1546" s="3" t="s">
        <v>969</v>
      </c>
      <c r="B1546" s="4">
        <v>6</v>
      </c>
      <c r="C1546">
        <v>6</v>
      </c>
      <c r="D1546">
        <f>_xlfn.PERCENTRANK.INC('Clean data'!Q1578:Q6443,'Director Analysis'!C1546)</f>
        <v>0.253</v>
      </c>
    </row>
    <row r="1547" spans="1:4" x14ac:dyDescent="0.3">
      <c r="A1547" s="3" t="s">
        <v>9443</v>
      </c>
      <c r="B1547" s="4">
        <v>6</v>
      </c>
      <c r="C1547">
        <v>6</v>
      </c>
      <c r="D1547">
        <f>_xlfn.PERCENTRANK.INC('Clean data'!Q1579:Q6444,'Director Analysis'!C1547)</f>
        <v>0.253</v>
      </c>
    </row>
    <row r="1548" spans="1:4" x14ac:dyDescent="0.3">
      <c r="A1548" s="3" t="s">
        <v>8235</v>
      </c>
      <c r="B1548" s="4">
        <v>6</v>
      </c>
      <c r="C1548">
        <v>6</v>
      </c>
      <c r="D1548">
        <f>_xlfn.PERCENTRANK.INC('Clean data'!Q1580:Q6445,'Director Analysis'!C1548)</f>
        <v>0.253</v>
      </c>
    </row>
    <row r="1549" spans="1:4" x14ac:dyDescent="0.3">
      <c r="A1549" s="3" t="s">
        <v>8707</v>
      </c>
      <c r="B1549" s="4">
        <v>6</v>
      </c>
      <c r="C1549">
        <v>6</v>
      </c>
      <c r="D1549">
        <f>_xlfn.PERCENTRANK.INC('Clean data'!Q1581:Q6446,'Director Analysis'!C1549)</f>
        <v>0.253</v>
      </c>
    </row>
    <row r="1550" spans="1:4" x14ac:dyDescent="0.3">
      <c r="A1550" s="3" t="s">
        <v>12131</v>
      </c>
      <c r="B1550" s="4">
        <v>6</v>
      </c>
      <c r="C1550">
        <v>6</v>
      </c>
      <c r="D1550">
        <f>_xlfn.PERCENTRANK.INC('Clean data'!Q1582:Q6447,'Director Analysis'!C1550)</f>
        <v>0.253</v>
      </c>
    </row>
    <row r="1551" spans="1:4" x14ac:dyDescent="0.3">
      <c r="A1551" s="3" t="s">
        <v>3572</v>
      </c>
      <c r="B1551" s="4">
        <v>6</v>
      </c>
      <c r="C1551">
        <v>6</v>
      </c>
      <c r="D1551">
        <f>_xlfn.PERCENTRANK.INC('Clean data'!Q1583:Q6448,'Director Analysis'!C1551)</f>
        <v>0.253</v>
      </c>
    </row>
    <row r="1552" spans="1:4" x14ac:dyDescent="0.3">
      <c r="A1552" s="3" t="s">
        <v>7673</v>
      </c>
      <c r="B1552" s="4">
        <v>6</v>
      </c>
      <c r="C1552">
        <v>6</v>
      </c>
      <c r="D1552">
        <f>_xlfn.PERCENTRANK.INC('Clean data'!Q1584:Q6449,'Director Analysis'!C1552)</f>
        <v>0.253</v>
      </c>
    </row>
    <row r="1553" spans="1:4" x14ac:dyDescent="0.3">
      <c r="A1553" s="3" t="s">
        <v>13283</v>
      </c>
      <c r="B1553" s="4">
        <v>6</v>
      </c>
      <c r="C1553">
        <v>6</v>
      </c>
      <c r="D1553">
        <f>_xlfn.PERCENTRANK.INC('Clean data'!Q1585:Q6450,'Director Analysis'!C1553)</f>
        <v>0.253</v>
      </c>
    </row>
    <row r="1554" spans="1:4" x14ac:dyDescent="0.3">
      <c r="A1554" s="3" t="s">
        <v>11164</v>
      </c>
      <c r="B1554" s="4">
        <v>6</v>
      </c>
      <c r="C1554">
        <v>6</v>
      </c>
      <c r="D1554">
        <f>_xlfn.PERCENTRANK.INC('Clean data'!Q1586:Q6451,'Director Analysis'!C1554)</f>
        <v>0.253</v>
      </c>
    </row>
    <row r="1555" spans="1:4" x14ac:dyDescent="0.3">
      <c r="A1555" s="3" t="s">
        <v>16232</v>
      </c>
      <c r="B1555" s="4">
        <v>6</v>
      </c>
      <c r="C1555">
        <v>6</v>
      </c>
      <c r="D1555">
        <f>_xlfn.PERCENTRANK.INC('Clean data'!Q1587:Q6452,'Director Analysis'!C1555)</f>
        <v>0.253</v>
      </c>
    </row>
    <row r="1556" spans="1:4" x14ac:dyDescent="0.3">
      <c r="A1556" s="3" t="s">
        <v>7427</v>
      </c>
      <c r="B1556" s="4">
        <v>6</v>
      </c>
      <c r="C1556">
        <v>6</v>
      </c>
      <c r="D1556">
        <f>_xlfn.PERCENTRANK.INC('Clean data'!Q1588:Q6453,'Director Analysis'!C1556)</f>
        <v>0.253</v>
      </c>
    </row>
    <row r="1557" spans="1:4" x14ac:dyDescent="0.3">
      <c r="A1557" s="3" t="s">
        <v>4134</v>
      </c>
      <c r="B1557" s="4">
        <v>6</v>
      </c>
      <c r="C1557">
        <v>6</v>
      </c>
      <c r="D1557">
        <f>_xlfn.PERCENTRANK.INC('Clean data'!Q1589:Q6454,'Director Analysis'!C1557)</f>
        <v>0.252</v>
      </c>
    </row>
    <row r="1558" spans="1:4" x14ac:dyDescent="0.3">
      <c r="A1558" s="3" t="s">
        <v>14469</v>
      </c>
      <c r="B1558" s="4">
        <v>6</v>
      </c>
      <c r="C1558">
        <v>6</v>
      </c>
      <c r="D1558">
        <f>_xlfn.PERCENTRANK.INC('Clean data'!Q1590:Q6455,'Director Analysis'!C1558)</f>
        <v>0.252</v>
      </c>
    </row>
    <row r="1559" spans="1:4" x14ac:dyDescent="0.3">
      <c r="A1559" s="3" t="s">
        <v>22114</v>
      </c>
      <c r="B1559" s="4">
        <v>6</v>
      </c>
      <c r="C1559">
        <v>6</v>
      </c>
      <c r="D1559">
        <f>_xlfn.PERCENTRANK.INC('Clean data'!Q1591:Q6456,'Director Analysis'!C1559)</f>
        <v>0.252</v>
      </c>
    </row>
    <row r="1560" spans="1:4" x14ac:dyDescent="0.3">
      <c r="A1560" s="3" t="s">
        <v>23876</v>
      </c>
      <c r="B1560" s="4">
        <v>6</v>
      </c>
      <c r="C1560">
        <v>6</v>
      </c>
      <c r="D1560">
        <f>_xlfn.PERCENTRANK.INC('Clean data'!Q1592:Q6457,'Director Analysis'!C1560)</f>
        <v>0.252</v>
      </c>
    </row>
    <row r="1561" spans="1:4" x14ac:dyDescent="0.3">
      <c r="A1561" s="3" t="s">
        <v>7117</v>
      </c>
      <c r="B1561" s="4">
        <v>6</v>
      </c>
      <c r="C1561">
        <v>6</v>
      </c>
      <c r="D1561">
        <f>_xlfn.PERCENTRANK.INC('Clean data'!Q1593:Q6458,'Director Analysis'!C1561)</f>
        <v>0.252</v>
      </c>
    </row>
    <row r="1562" spans="1:4" x14ac:dyDescent="0.3">
      <c r="A1562" s="3" t="s">
        <v>6152</v>
      </c>
      <c r="B1562" s="4">
        <v>6</v>
      </c>
      <c r="C1562">
        <v>6</v>
      </c>
      <c r="D1562">
        <f>_xlfn.PERCENTRANK.INC('Clean data'!Q1594:Q6459,'Director Analysis'!C1562)</f>
        <v>0.252</v>
      </c>
    </row>
    <row r="1563" spans="1:4" x14ac:dyDescent="0.3">
      <c r="A1563" s="3" t="s">
        <v>7439</v>
      </c>
      <c r="B1563" s="4">
        <v>6</v>
      </c>
      <c r="C1563">
        <v>6</v>
      </c>
      <c r="D1563">
        <f>_xlfn.PERCENTRANK.INC('Clean data'!Q1595:Q6460,'Director Analysis'!C1563)</f>
        <v>0.251</v>
      </c>
    </row>
    <row r="1564" spans="1:4" x14ac:dyDescent="0.3">
      <c r="A1564" s="3" t="s">
        <v>12904</v>
      </c>
      <c r="B1564" s="4">
        <v>6</v>
      </c>
      <c r="C1564">
        <v>6</v>
      </c>
      <c r="D1564">
        <f>_xlfn.PERCENTRANK.INC('Clean data'!Q1596:Q6461,'Director Analysis'!C1564)</f>
        <v>0.251</v>
      </c>
    </row>
    <row r="1565" spans="1:4" x14ac:dyDescent="0.3">
      <c r="A1565" s="3" t="s">
        <v>6318</v>
      </c>
      <c r="B1565" s="4">
        <v>6</v>
      </c>
      <c r="C1565">
        <v>6</v>
      </c>
      <c r="D1565">
        <f>_xlfn.PERCENTRANK.INC('Clean data'!Q1597:Q6462,'Director Analysis'!C1565)</f>
        <v>0.251</v>
      </c>
    </row>
    <row r="1566" spans="1:4" x14ac:dyDescent="0.3">
      <c r="A1566" s="3" t="s">
        <v>22585</v>
      </c>
      <c r="B1566" s="4">
        <v>6</v>
      </c>
      <c r="C1566">
        <v>6</v>
      </c>
      <c r="D1566">
        <f>_xlfn.PERCENTRANK.INC('Clean data'!Q1598:Q6463,'Director Analysis'!C1566)</f>
        <v>0.251</v>
      </c>
    </row>
    <row r="1567" spans="1:4" x14ac:dyDescent="0.3">
      <c r="A1567" s="3" t="s">
        <v>20556</v>
      </c>
      <c r="B1567" s="4">
        <v>6</v>
      </c>
      <c r="C1567">
        <v>6</v>
      </c>
      <c r="D1567">
        <f>_xlfn.PERCENTRANK.INC('Clean data'!Q1599:Q6464,'Director Analysis'!C1567)</f>
        <v>0.251</v>
      </c>
    </row>
    <row r="1568" spans="1:4" x14ac:dyDescent="0.3">
      <c r="A1568" s="3" t="s">
        <v>19760</v>
      </c>
      <c r="B1568" s="4">
        <v>6</v>
      </c>
      <c r="C1568">
        <v>6</v>
      </c>
      <c r="D1568">
        <f>_xlfn.PERCENTRANK.INC('Clean data'!Q1600:Q6465,'Director Analysis'!C1568)</f>
        <v>0.251</v>
      </c>
    </row>
    <row r="1569" spans="1:4" x14ac:dyDescent="0.3">
      <c r="A1569" s="3" t="s">
        <v>12044</v>
      </c>
      <c r="B1569" s="4">
        <v>6</v>
      </c>
      <c r="C1569">
        <v>6</v>
      </c>
      <c r="D1569">
        <f>_xlfn.PERCENTRANK.INC('Clean data'!Q1601:Q6466,'Director Analysis'!C1569)</f>
        <v>0.251</v>
      </c>
    </row>
    <row r="1570" spans="1:4" x14ac:dyDescent="0.3">
      <c r="A1570" s="3" t="s">
        <v>22563</v>
      </c>
      <c r="B1570" s="4">
        <v>6</v>
      </c>
      <c r="C1570">
        <v>6</v>
      </c>
      <c r="D1570">
        <f>_xlfn.PERCENTRANK.INC('Clean data'!Q1602:Q6467,'Director Analysis'!C1570)</f>
        <v>0.251</v>
      </c>
    </row>
    <row r="1571" spans="1:4" x14ac:dyDescent="0.3">
      <c r="A1571" s="3" t="s">
        <v>22921</v>
      </c>
      <c r="B1571" s="4">
        <v>6</v>
      </c>
      <c r="C1571">
        <v>6</v>
      </c>
      <c r="D1571">
        <f>_xlfn.PERCENTRANK.INC('Clean data'!Q1603:Q6468,'Director Analysis'!C1571)</f>
        <v>0.251</v>
      </c>
    </row>
    <row r="1572" spans="1:4" x14ac:dyDescent="0.3">
      <c r="A1572" s="3" t="s">
        <v>3169</v>
      </c>
      <c r="B1572" s="4">
        <v>6</v>
      </c>
      <c r="C1572">
        <v>6</v>
      </c>
      <c r="D1572">
        <f>_xlfn.PERCENTRANK.INC('Clean data'!Q1604:Q6469,'Director Analysis'!C1572)</f>
        <v>0.251</v>
      </c>
    </row>
    <row r="1573" spans="1:4" x14ac:dyDescent="0.3">
      <c r="A1573" s="3" t="s">
        <v>13803</v>
      </c>
      <c r="B1573" s="4">
        <v>6</v>
      </c>
      <c r="C1573">
        <v>6</v>
      </c>
      <c r="D1573">
        <f>_xlfn.PERCENTRANK.INC('Clean data'!Q1605:Q6470,'Director Analysis'!C1573)</f>
        <v>0.251</v>
      </c>
    </row>
    <row r="1574" spans="1:4" x14ac:dyDescent="0.3">
      <c r="A1574" s="3" t="s">
        <v>14487</v>
      </c>
      <c r="B1574" s="4">
        <v>6</v>
      </c>
      <c r="C1574">
        <v>6</v>
      </c>
      <c r="D1574">
        <f>_xlfn.PERCENTRANK.INC('Clean data'!Q1606:Q6471,'Director Analysis'!C1574)</f>
        <v>0.251</v>
      </c>
    </row>
    <row r="1575" spans="1:4" x14ac:dyDescent="0.3">
      <c r="A1575" s="3" t="s">
        <v>13262</v>
      </c>
      <c r="B1575" s="4">
        <v>6</v>
      </c>
      <c r="C1575">
        <v>6</v>
      </c>
      <c r="D1575">
        <f>_xlfn.PERCENTRANK.INC('Clean data'!Q1607:Q6472,'Director Analysis'!C1575)</f>
        <v>0.251</v>
      </c>
    </row>
    <row r="1576" spans="1:4" x14ac:dyDescent="0.3">
      <c r="A1576" s="3" t="s">
        <v>12218</v>
      </c>
      <c r="B1576" s="4">
        <v>6</v>
      </c>
      <c r="C1576">
        <v>6</v>
      </c>
      <c r="D1576">
        <f>_xlfn.PERCENTRANK.INC('Clean data'!Q1608:Q6473,'Director Analysis'!C1576)</f>
        <v>0.251</v>
      </c>
    </row>
    <row r="1577" spans="1:4" x14ac:dyDescent="0.3">
      <c r="A1577" s="3" t="s">
        <v>21315</v>
      </c>
      <c r="B1577" s="4">
        <v>6</v>
      </c>
      <c r="C1577">
        <v>6</v>
      </c>
      <c r="D1577">
        <f>_xlfn.PERCENTRANK.INC('Clean data'!Q1609:Q6474,'Director Analysis'!C1577)</f>
        <v>0.251</v>
      </c>
    </row>
    <row r="1578" spans="1:4" x14ac:dyDescent="0.3">
      <c r="A1578" s="3" t="s">
        <v>11668</v>
      </c>
      <c r="B1578" s="4">
        <v>6</v>
      </c>
      <c r="C1578">
        <v>6</v>
      </c>
      <c r="D1578">
        <f>_xlfn.PERCENTRANK.INC('Clean data'!Q1610:Q6475,'Director Analysis'!C1578)</f>
        <v>0.251</v>
      </c>
    </row>
    <row r="1579" spans="1:4" x14ac:dyDescent="0.3">
      <c r="A1579" s="3" t="s">
        <v>15788</v>
      </c>
      <c r="B1579" s="4">
        <v>6</v>
      </c>
      <c r="C1579">
        <v>6</v>
      </c>
      <c r="D1579">
        <f>_xlfn.PERCENTRANK.INC('Clean data'!Q1611:Q6476,'Director Analysis'!C1579)</f>
        <v>0.251</v>
      </c>
    </row>
    <row r="1580" spans="1:4" x14ac:dyDescent="0.3">
      <c r="A1580" s="3" t="s">
        <v>13459</v>
      </c>
      <c r="B1580" s="4">
        <v>6</v>
      </c>
      <c r="C1580">
        <v>6</v>
      </c>
      <c r="D1580">
        <f>_xlfn.PERCENTRANK.INC('Clean data'!Q1612:Q6477,'Director Analysis'!C1580)</f>
        <v>0.251</v>
      </c>
    </row>
    <row r="1581" spans="1:4" x14ac:dyDescent="0.3">
      <c r="A1581" s="3" t="s">
        <v>5328</v>
      </c>
      <c r="B1581" s="4">
        <v>6</v>
      </c>
      <c r="C1581">
        <v>6</v>
      </c>
      <c r="D1581">
        <f>_xlfn.PERCENTRANK.INC('Clean data'!Q1613:Q6478,'Director Analysis'!C1581)</f>
        <v>0.251</v>
      </c>
    </row>
    <row r="1582" spans="1:4" x14ac:dyDescent="0.3">
      <c r="A1582" s="3" t="s">
        <v>18277</v>
      </c>
      <c r="B1582" s="4">
        <v>6</v>
      </c>
      <c r="C1582">
        <v>6</v>
      </c>
      <c r="D1582">
        <f>_xlfn.PERCENTRANK.INC('Clean data'!Q1614:Q6479,'Director Analysis'!C1582)</f>
        <v>0.251</v>
      </c>
    </row>
    <row r="1583" spans="1:4" x14ac:dyDescent="0.3">
      <c r="A1583" s="3" t="s">
        <v>11691</v>
      </c>
      <c r="B1583" s="4">
        <v>6</v>
      </c>
      <c r="C1583">
        <v>6</v>
      </c>
      <c r="D1583">
        <f>_xlfn.PERCENTRANK.INC('Clean data'!Q1615:Q6480,'Director Analysis'!C1583)</f>
        <v>0.251</v>
      </c>
    </row>
    <row r="1584" spans="1:4" x14ac:dyDescent="0.3">
      <c r="A1584" s="3" t="s">
        <v>20448</v>
      </c>
      <c r="B1584" s="4">
        <v>6</v>
      </c>
      <c r="C1584">
        <v>6</v>
      </c>
      <c r="D1584">
        <f>_xlfn.PERCENTRANK.INC('Clean data'!Q1616:Q6481,'Director Analysis'!C1584)</f>
        <v>0.251</v>
      </c>
    </row>
    <row r="1585" spans="1:4" x14ac:dyDescent="0.3">
      <c r="A1585" s="3" t="s">
        <v>12530</v>
      </c>
      <c r="B1585" s="4">
        <v>6</v>
      </c>
      <c r="C1585">
        <v>6</v>
      </c>
      <c r="D1585">
        <f>_xlfn.PERCENTRANK.INC('Clean data'!Q1617:Q6482,'Director Analysis'!C1585)</f>
        <v>0.251</v>
      </c>
    </row>
    <row r="1586" spans="1:4" x14ac:dyDescent="0.3">
      <c r="A1586" s="3" t="s">
        <v>22025</v>
      </c>
      <c r="B1586" s="4">
        <v>6</v>
      </c>
      <c r="C1586">
        <v>6</v>
      </c>
      <c r="D1586">
        <f>_xlfn.PERCENTRANK.INC('Clean data'!Q1618:Q6483,'Director Analysis'!C1586)</f>
        <v>0.251</v>
      </c>
    </row>
    <row r="1587" spans="1:4" x14ac:dyDescent="0.3">
      <c r="A1587" s="3" t="s">
        <v>15569</v>
      </c>
      <c r="B1587" s="4">
        <v>6</v>
      </c>
      <c r="C1587">
        <v>6</v>
      </c>
      <c r="D1587">
        <f>_xlfn.PERCENTRANK.INC('Clean data'!Q1619:Q6484,'Director Analysis'!C1587)</f>
        <v>0.251</v>
      </c>
    </row>
    <row r="1588" spans="1:4" x14ac:dyDescent="0.3">
      <c r="A1588" s="3" t="s">
        <v>2331</v>
      </c>
      <c r="B1588" s="4">
        <v>5.99</v>
      </c>
      <c r="C1588">
        <v>5.99</v>
      </c>
      <c r="D1588">
        <f>_xlfn.PERCENTRANK.INC('Clean data'!Q1620:Q6485,'Director Analysis'!C1588)</f>
        <v>0.251</v>
      </c>
    </row>
    <row r="1589" spans="1:4" x14ac:dyDescent="0.3">
      <c r="A1589" s="3" t="s">
        <v>6308</v>
      </c>
      <c r="B1589" s="4">
        <v>5.97</v>
      </c>
      <c r="C1589">
        <v>5.97</v>
      </c>
      <c r="D1589">
        <f>_xlfn.PERCENTRANK.INC('Clean data'!Q1621:Q6486,'Director Analysis'!C1589)</f>
        <v>0.251</v>
      </c>
    </row>
    <row r="1590" spans="1:4" x14ac:dyDescent="0.3">
      <c r="A1590" s="3" t="s">
        <v>5225</v>
      </c>
      <c r="B1590" s="4">
        <v>5.9666666666666659</v>
      </c>
      <c r="C1590">
        <v>5.9666666666666659</v>
      </c>
      <c r="D1590">
        <f>_xlfn.PERCENTRANK.INC('Clean data'!Q1622:Q6487,'Director Analysis'!C1590)</f>
        <v>0.251</v>
      </c>
    </row>
    <row r="1591" spans="1:4" x14ac:dyDescent="0.3">
      <c r="A1591" s="3" t="s">
        <v>2612</v>
      </c>
      <c r="B1591" s="4">
        <v>5.9624999999999995</v>
      </c>
      <c r="C1591">
        <v>5.9624999999999995</v>
      </c>
      <c r="D1591">
        <f>_xlfn.PERCENTRANK.INC('Clean data'!Q1623:Q6488,'Director Analysis'!C1591)</f>
        <v>0.25</v>
      </c>
    </row>
    <row r="1592" spans="1:4" x14ac:dyDescent="0.3">
      <c r="A1592" s="3" t="s">
        <v>5188</v>
      </c>
      <c r="B1592" s="4">
        <v>5.95</v>
      </c>
      <c r="C1592">
        <v>5.95</v>
      </c>
      <c r="D1592">
        <f>_xlfn.PERCENTRANK.INC('Clean data'!Q1624:Q6489,'Director Analysis'!C1592)</f>
        <v>0.25</v>
      </c>
    </row>
    <row r="1593" spans="1:4" x14ac:dyDescent="0.3">
      <c r="A1593" s="3" t="s">
        <v>21808</v>
      </c>
      <c r="B1593" s="4">
        <v>5.95</v>
      </c>
      <c r="C1593">
        <v>5.95</v>
      </c>
      <c r="D1593">
        <f>_xlfn.PERCENTRANK.INC('Clean data'!Q1625:Q6490,'Director Analysis'!C1593)</f>
        <v>0.25</v>
      </c>
    </row>
    <row r="1594" spans="1:4" x14ac:dyDescent="0.3">
      <c r="A1594" s="3" t="s">
        <v>4027</v>
      </c>
      <c r="B1594" s="4">
        <v>5.95</v>
      </c>
      <c r="C1594">
        <v>5.95</v>
      </c>
      <c r="D1594">
        <f>_xlfn.PERCENTRANK.INC('Clean data'!Q1626:Q6491,'Director Analysis'!C1594)</f>
        <v>0.251</v>
      </c>
    </row>
    <row r="1595" spans="1:4" x14ac:dyDescent="0.3">
      <c r="A1595" s="3" t="s">
        <v>4554</v>
      </c>
      <c r="B1595" s="4">
        <v>5.95</v>
      </c>
      <c r="C1595">
        <v>5.95</v>
      </c>
      <c r="D1595">
        <f>_xlfn.PERCENTRANK.INC('Clean data'!Q1627:Q6492,'Director Analysis'!C1595)</f>
        <v>0.251</v>
      </c>
    </row>
    <row r="1596" spans="1:4" x14ac:dyDescent="0.3">
      <c r="A1596" s="3" t="s">
        <v>8514</v>
      </c>
      <c r="B1596" s="4">
        <v>5.95</v>
      </c>
      <c r="C1596">
        <v>5.95</v>
      </c>
      <c r="D1596">
        <f>_xlfn.PERCENTRANK.INC('Clean data'!Q1628:Q6493,'Director Analysis'!C1596)</f>
        <v>0.251</v>
      </c>
    </row>
    <row r="1597" spans="1:4" x14ac:dyDescent="0.3">
      <c r="A1597" s="3" t="s">
        <v>5873</v>
      </c>
      <c r="B1597" s="4">
        <v>5.95</v>
      </c>
      <c r="C1597">
        <v>5.95</v>
      </c>
      <c r="D1597">
        <f>_xlfn.PERCENTRANK.INC('Clean data'!Q1629:Q6494,'Director Analysis'!C1597)</f>
        <v>0.25</v>
      </c>
    </row>
    <row r="1598" spans="1:4" x14ac:dyDescent="0.3">
      <c r="A1598" s="3" t="s">
        <v>17658</v>
      </c>
      <c r="B1598" s="4">
        <v>5.95</v>
      </c>
      <c r="C1598">
        <v>5.95</v>
      </c>
      <c r="D1598">
        <f>_xlfn.PERCENTRANK.INC('Clean data'!Q1630:Q6495,'Director Analysis'!C1598)</f>
        <v>0.25</v>
      </c>
    </row>
    <row r="1599" spans="1:4" x14ac:dyDescent="0.3">
      <c r="A1599" s="3" t="s">
        <v>3303</v>
      </c>
      <c r="B1599" s="4">
        <v>5.95</v>
      </c>
      <c r="C1599">
        <v>5.95</v>
      </c>
      <c r="D1599">
        <f>_xlfn.PERCENTRANK.INC('Clean data'!Q1631:Q6496,'Director Analysis'!C1599)</f>
        <v>0.25</v>
      </c>
    </row>
    <row r="1600" spans="1:4" x14ac:dyDescent="0.3">
      <c r="A1600" s="3" t="s">
        <v>2339</v>
      </c>
      <c r="B1600" s="4">
        <v>5.9499999999999993</v>
      </c>
      <c r="C1600">
        <v>5.9499999999999993</v>
      </c>
      <c r="D1600">
        <f>_xlfn.PERCENTRANK.INC('Clean data'!Q1632:Q6497,'Director Analysis'!C1600)</f>
        <v>0.25</v>
      </c>
    </row>
    <row r="1601" spans="1:4" x14ac:dyDescent="0.3">
      <c r="A1601" s="3" t="s">
        <v>10130</v>
      </c>
      <c r="B1601" s="4">
        <v>5.9499999999999993</v>
      </c>
      <c r="C1601">
        <v>5.9499999999999993</v>
      </c>
      <c r="D1601">
        <f>_xlfn.PERCENTRANK.INC('Clean data'!Q1633:Q6498,'Director Analysis'!C1601)</f>
        <v>0.25</v>
      </c>
    </row>
    <row r="1602" spans="1:4" x14ac:dyDescent="0.3">
      <c r="A1602" s="3" t="s">
        <v>946</v>
      </c>
      <c r="B1602" s="4">
        <v>5.9399999999999995</v>
      </c>
      <c r="C1602">
        <v>5.9399999999999995</v>
      </c>
      <c r="D1602">
        <f>_xlfn.PERCENTRANK.INC('Clean data'!Q1634:Q6499,'Director Analysis'!C1602)</f>
        <v>0.25</v>
      </c>
    </row>
    <row r="1603" spans="1:4" x14ac:dyDescent="0.3">
      <c r="A1603" s="3" t="s">
        <v>476</v>
      </c>
      <c r="B1603" s="4">
        <v>5.9333333333333336</v>
      </c>
      <c r="C1603">
        <v>5.9333333333333336</v>
      </c>
      <c r="D1603">
        <f>_xlfn.PERCENTRANK.INC('Clean data'!Q1635:Q6500,'Director Analysis'!C1603)</f>
        <v>0.25</v>
      </c>
    </row>
    <row r="1604" spans="1:4" x14ac:dyDescent="0.3">
      <c r="A1604" s="3" t="s">
        <v>4356</v>
      </c>
      <c r="B1604" s="4">
        <v>5.9249999999999998</v>
      </c>
      <c r="C1604">
        <v>5.9249999999999998</v>
      </c>
      <c r="D1604">
        <f>_xlfn.PERCENTRANK.INC('Clean data'!Q1636:Q6501,'Director Analysis'!C1604)</f>
        <v>0.25</v>
      </c>
    </row>
    <row r="1605" spans="1:4" x14ac:dyDescent="0.3">
      <c r="A1605" s="3" t="s">
        <v>1627</v>
      </c>
      <c r="B1605" s="4">
        <v>5.9142857142857137</v>
      </c>
      <c r="C1605">
        <v>5.9142857142857137</v>
      </c>
      <c r="D1605">
        <f>_xlfn.PERCENTRANK.INC('Clean data'!Q1637:Q6502,'Director Analysis'!C1605)</f>
        <v>0.25</v>
      </c>
    </row>
    <row r="1606" spans="1:4" x14ac:dyDescent="0.3">
      <c r="A1606" s="3" t="s">
        <v>15038</v>
      </c>
      <c r="B1606" s="4">
        <v>5.9</v>
      </c>
      <c r="C1606">
        <v>5.9</v>
      </c>
      <c r="D1606">
        <f>_xlfn.PERCENTRANK.INC('Clean data'!Q1638:Q6503,'Director Analysis'!C1606)</f>
        <v>0.221</v>
      </c>
    </row>
    <row r="1607" spans="1:4" x14ac:dyDescent="0.3">
      <c r="A1607" s="3" t="s">
        <v>19241</v>
      </c>
      <c r="B1607" s="4">
        <v>5.9</v>
      </c>
      <c r="C1607">
        <v>5.9</v>
      </c>
      <c r="D1607">
        <f>_xlfn.PERCENTRANK.INC('Clean data'!Q1639:Q6504,'Director Analysis'!C1607)</f>
        <v>0.221</v>
      </c>
    </row>
    <row r="1608" spans="1:4" x14ac:dyDescent="0.3">
      <c r="A1608" s="3" t="s">
        <v>12628</v>
      </c>
      <c r="B1608" s="4">
        <v>5.9</v>
      </c>
      <c r="C1608">
        <v>5.9</v>
      </c>
      <c r="D1608">
        <f>_xlfn.PERCENTRANK.INC('Clean data'!Q1640:Q6505,'Director Analysis'!C1608)</f>
        <v>0.221</v>
      </c>
    </row>
    <row r="1609" spans="1:4" x14ac:dyDescent="0.3">
      <c r="A1609" s="3" t="s">
        <v>18201</v>
      </c>
      <c r="B1609" s="4">
        <v>5.9</v>
      </c>
      <c r="C1609">
        <v>5.9</v>
      </c>
      <c r="D1609">
        <f>_xlfn.PERCENTRANK.INC('Clean data'!Q1641:Q6506,'Director Analysis'!C1609)</f>
        <v>0.221</v>
      </c>
    </row>
    <row r="1610" spans="1:4" x14ac:dyDescent="0.3">
      <c r="A1610" s="3" t="s">
        <v>15854</v>
      </c>
      <c r="B1610" s="4">
        <v>5.9</v>
      </c>
      <c r="C1610">
        <v>5.9</v>
      </c>
      <c r="D1610">
        <f>_xlfn.PERCENTRANK.INC('Clean data'!Q1642:Q6507,'Director Analysis'!C1610)</f>
        <v>0.221</v>
      </c>
    </row>
    <row r="1611" spans="1:4" x14ac:dyDescent="0.3">
      <c r="A1611" s="3" t="s">
        <v>17109</v>
      </c>
      <c r="B1611" s="4">
        <v>5.9</v>
      </c>
      <c r="C1611">
        <v>5.9</v>
      </c>
      <c r="D1611">
        <f>_xlfn.PERCENTRANK.INC('Clean data'!Q1643:Q6508,'Director Analysis'!C1611)</f>
        <v>0.221</v>
      </c>
    </row>
    <row r="1612" spans="1:4" x14ac:dyDescent="0.3">
      <c r="A1612" s="3" t="s">
        <v>15022</v>
      </c>
      <c r="B1612" s="4">
        <v>5.9</v>
      </c>
      <c r="C1612">
        <v>5.9</v>
      </c>
      <c r="D1612">
        <f>_xlfn.PERCENTRANK.INC('Clean data'!Q1644:Q6509,'Director Analysis'!C1612)</f>
        <v>0.22</v>
      </c>
    </row>
    <row r="1613" spans="1:4" x14ac:dyDescent="0.3">
      <c r="A1613" s="3" t="s">
        <v>3159</v>
      </c>
      <c r="B1613" s="4">
        <v>5.9</v>
      </c>
      <c r="C1613">
        <v>5.9</v>
      </c>
      <c r="D1613">
        <f>_xlfn.PERCENTRANK.INC('Clean data'!Q1645:Q6510,'Director Analysis'!C1613)</f>
        <v>0.22</v>
      </c>
    </row>
    <row r="1614" spans="1:4" x14ac:dyDescent="0.3">
      <c r="A1614" s="3" t="s">
        <v>3657</v>
      </c>
      <c r="B1614" s="4">
        <v>5.9</v>
      </c>
      <c r="C1614">
        <v>5.9</v>
      </c>
      <c r="D1614">
        <f>_xlfn.PERCENTRANK.INC('Clean data'!Q1646:Q6511,'Director Analysis'!C1614)</f>
        <v>0.22</v>
      </c>
    </row>
    <row r="1615" spans="1:4" x14ac:dyDescent="0.3">
      <c r="A1615" s="3" t="s">
        <v>14954</v>
      </c>
      <c r="B1615" s="4">
        <v>5.9</v>
      </c>
      <c r="C1615">
        <v>5.9</v>
      </c>
      <c r="D1615">
        <f>_xlfn.PERCENTRANK.INC('Clean data'!Q1647:Q6512,'Director Analysis'!C1615)</f>
        <v>0.22</v>
      </c>
    </row>
    <row r="1616" spans="1:4" x14ac:dyDescent="0.3">
      <c r="A1616" s="3" t="s">
        <v>18343</v>
      </c>
      <c r="B1616" s="4">
        <v>5.9</v>
      </c>
      <c r="C1616">
        <v>5.9</v>
      </c>
      <c r="D1616">
        <f>_xlfn.PERCENTRANK.INC('Clean data'!Q1648:Q6513,'Director Analysis'!C1616)</f>
        <v>0.22</v>
      </c>
    </row>
    <row r="1617" spans="1:4" x14ac:dyDescent="0.3">
      <c r="A1617" s="3" t="s">
        <v>12029</v>
      </c>
      <c r="B1617" s="4">
        <v>5.9</v>
      </c>
      <c r="C1617">
        <v>5.9</v>
      </c>
      <c r="D1617">
        <f>_xlfn.PERCENTRANK.INC('Clean data'!Q1649:Q6514,'Director Analysis'!C1617)</f>
        <v>0.22</v>
      </c>
    </row>
    <row r="1618" spans="1:4" x14ac:dyDescent="0.3">
      <c r="A1618" s="3" t="s">
        <v>7352</v>
      </c>
      <c r="B1618" s="4">
        <v>5.9</v>
      </c>
      <c r="C1618">
        <v>5.9</v>
      </c>
      <c r="D1618">
        <f>_xlfn.PERCENTRANK.INC('Clean data'!Q1650:Q6515,'Director Analysis'!C1618)</f>
        <v>0.22</v>
      </c>
    </row>
    <row r="1619" spans="1:4" x14ac:dyDescent="0.3">
      <c r="A1619" s="3" t="s">
        <v>9921</v>
      </c>
      <c r="B1619" s="4">
        <v>5.9</v>
      </c>
      <c r="C1619">
        <v>5.9</v>
      </c>
      <c r="D1619">
        <f>_xlfn.PERCENTRANK.INC('Clean data'!Q1651:Q6516,'Director Analysis'!C1619)</f>
        <v>0.22</v>
      </c>
    </row>
    <row r="1620" spans="1:4" x14ac:dyDescent="0.3">
      <c r="A1620" s="3" t="s">
        <v>10781</v>
      </c>
      <c r="B1620" s="4">
        <v>5.9</v>
      </c>
      <c r="C1620">
        <v>5.9</v>
      </c>
      <c r="D1620">
        <f>_xlfn.PERCENTRANK.INC('Clean data'!Q1652:Q6517,'Director Analysis'!C1620)</f>
        <v>0.22</v>
      </c>
    </row>
    <row r="1621" spans="1:4" x14ac:dyDescent="0.3">
      <c r="A1621" s="3" t="s">
        <v>13850</v>
      </c>
      <c r="B1621" s="4">
        <v>5.9</v>
      </c>
      <c r="C1621">
        <v>5.9</v>
      </c>
      <c r="D1621">
        <f>_xlfn.PERCENTRANK.INC('Clean data'!Q1653:Q6518,'Director Analysis'!C1621)</f>
        <v>0.22</v>
      </c>
    </row>
    <row r="1622" spans="1:4" x14ac:dyDescent="0.3">
      <c r="A1622" s="3" t="s">
        <v>22070</v>
      </c>
      <c r="B1622" s="4">
        <v>5.9</v>
      </c>
      <c r="C1622">
        <v>5.9</v>
      </c>
      <c r="D1622">
        <f>_xlfn.PERCENTRANK.INC('Clean data'!Q1654:Q6519,'Director Analysis'!C1622)</f>
        <v>0.22</v>
      </c>
    </row>
    <row r="1623" spans="1:4" x14ac:dyDescent="0.3">
      <c r="A1623" s="3" t="s">
        <v>19507</v>
      </c>
      <c r="B1623" s="4">
        <v>5.9</v>
      </c>
      <c r="C1623">
        <v>5.9</v>
      </c>
      <c r="D1623">
        <f>_xlfn.PERCENTRANK.INC('Clean data'!Q1655:Q6520,'Director Analysis'!C1623)</f>
        <v>0.22</v>
      </c>
    </row>
    <row r="1624" spans="1:4" x14ac:dyDescent="0.3">
      <c r="A1624" s="3" t="s">
        <v>14961</v>
      </c>
      <c r="B1624" s="4">
        <v>5.9</v>
      </c>
      <c r="C1624">
        <v>5.9</v>
      </c>
      <c r="D1624">
        <f>_xlfn.PERCENTRANK.INC('Clean data'!Q1656:Q6521,'Director Analysis'!C1624)</f>
        <v>0.22</v>
      </c>
    </row>
    <row r="1625" spans="1:4" x14ac:dyDescent="0.3">
      <c r="A1625" s="3" t="s">
        <v>7754</v>
      </c>
      <c r="B1625" s="4">
        <v>5.9</v>
      </c>
      <c r="C1625">
        <v>5.9</v>
      </c>
      <c r="D1625">
        <f>_xlfn.PERCENTRANK.INC('Clean data'!Q1657:Q6522,'Director Analysis'!C1625)</f>
        <v>0.22</v>
      </c>
    </row>
    <row r="1626" spans="1:4" x14ac:dyDescent="0.3">
      <c r="A1626" s="3" t="s">
        <v>8450</v>
      </c>
      <c r="B1626" s="4">
        <v>5.9</v>
      </c>
      <c r="C1626">
        <v>5.9</v>
      </c>
      <c r="D1626">
        <f>_xlfn.PERCENTRANK.INC('Clean data'!Q1658:Q6523,'Director Analysis'!C1626)</f>
        <v>0.22</v>
      </c>
    </row>
    <row r="1627" spans="1:4" x14ac:dyDescent="0.3">
      <c r="A1627" s="3" t="s">
        <v>1453</v>
      </c>
      <c r="B1627" s="4">
        <v>5.9</v>
      </c>
      <c r="C1627">
        <v>5.9</v>
      </c>
      <c r="D1627">
        <f>_xlfn.PERCENTRANK.INC('Clean data'!Q1659:Q6524,'Director Analysis'!C1627)</f>
        <v>0.22</v>
      </c>
    </row>
    <row r="1628" spans="1:4" x14ac:dyDescent="0.3">
      <c r="A1628" s="3" t="s">
        <v>17799</v>
      </c>
      <c r="B1628" s="4">
        <v>5.9</v>
      </c>
      <c r="C1628">
        <v>5.9</v>
      </c>
      <c r="D1628">
        <f>_xlfn.PERCENTRANK.INC('Clean data'!Q1660:Q6525,'Director Analysis'!C1628)</f>
        <v>0.22</v>
      </c>
    </row>
    <row r="1629" spans="1:4" x14ac:dyDescent="0.3">
      <c r="A1629" s="3" t="s">
        <v>15390</v>
      </c>
      <c r="B1629" s="4">
        <v>5.9</v>
      </c>
      <c r="C1629">
        <v>5.9</v>
      </c>
      <c r="D1629">
        <f>_xlfn.PERCENTRANK.INC('Clean data'!Q1661:Q6526,'Director Analysis'!C1629)</f>
        <v>0.221</v>
      </c>
    </row>
    <row r="1630" spans="1:4" x14ac:dyDescent="0.3">
      <c r="A1630" s="3" t="s">
        <v>22508</v>
      </c>
      <c r="B1630" s="4">
        <v>5.9</v>
      </c>
      <c r="C1630">
        <v>5.9</v>
      </c>
      <c r="D1630">
        <f>_xlfn.PERCENTRANK.INC('Clean data'!Q1662:Q6527,'Director Analysis'!C1630)</f>
        <v>0.221</v>
      </c>
    </row>
    <row r="1631" spans="1:4" x14ac:dyDescent="0.3">
      <c r="A1631" s="3" t="s">
        <v>13277</v>
      </c>
      <c r="B1631" s="4">
        <v>5.9</v>
      </c>
      <c r="C1631">
        <v>5.9</v>
      </c>
      <c r="D1631">
        <f>_xlfn.PERCENTRANK.INC('Clean data'!Q1663:Q6528,'Director Analysis'!C1631)</f>
        <v>0.221</v>
      </c>
    </row>
    <row r="1632" spans="1:4" x14ac:dyDescent="0.3">
      <c r="A1632" s="3" t="s">
        <v>21436</v>
      </c>
      <c r="B1632" s="4">
        <v>5.9</v>
      </c>
      <c r="C1632">
        <v>5.9</v>
      </c>
      <c r="D1632">
        <f>_xlfn.PERCENTRANK.INC('Clean data'!Q1664:Q6529,'Director Analysis'!C1632)</f>
        <v>0.221</v>
      </c>
    </row>
    <row r="1633" spans="1:4" x14ac:dyDescent="0.3">
      <c r="A1633" s="3" t="s">
        <v>17274</v>
      </c>
      <c r="B1633" s="4">
        <v>5.9</v>
      </c>
      <c r="C1633">
        <v>5.9</v>
      </c>
      <c r="D1633">
        <f>_xlfn.PERCENTRANK.INC('Clean data'!Q1665:Q6530,'Director Analysis'!C1633)</f>
        <v>0.221</v>
      </c>
    </row>
    <row r="1634" spans="1:4" x14ac:dyDescent="0.3">
      <c r="A1634" s="3" t="s">
        <v>8239</v>
      </c>
      <c r="B1634" s="4">
        <v>5.9</v>
      </c>
      <c r="C1634">
        <v>5.9</v>
      </c>
      <c r="D1634">
        <f>_xlfn.PERCENTRANK.INC('Clean data'!Q1666:Q6531,'Director Analysis'!C1634)</f>
        <v>0.221</v>
      </c>
    </row>
    <row r="1635" spans="1:4" x14ac:dyDescent="0.3">
      <c r="A1635" s="3" t="s">
        <v>4194</v>
      </c>
      <c r="B1635" s="4">
        <v>5.9</v>
      </c>
      <c r="C1635">
        <v>5.9</v>
      </c>
      <c r="D1635">
        <f>_xlfn.PERCENTRANK.INC('Clean data'!Q1667:Q6532,'Director Analysis'!C1635)</f>
        <v>0.221</v>
      </c>
    </row>
    <row r="1636" spans="1:4" x14ac:dyDescent="0.3">
      <c r="A1636" s="3" t="s">
        <v>13692</v>
      </c>
      <c r="B1636" s="4">
        <v>5.9</v>
      </c>
      <c r="C1636">
        <v>5.9</v>
      </c>
      <c r="D1636">
        <f>_xlfn.PERCENTRANK.INC('Clean data'!Q1668:Q6533,'Director Analysis'!C1636)</f>
        <v>0.221</v>
      </c>
    </row>
    <row r="1637" spans="1:4" x14ac:dyDescent="0.3">
      <c r="A1637" s="3" t="s">
        <v>7392</v>
      </c>
      <c r="B1637" s="4">
        <v>5.9</v>
      </c>
      <c r="C1637">
        <v>5.9</v>
      </c>
      <c r="D1637">
        <f>_xlfn.PERCENTRANK.INC('Clean data'!Q1669:Q6534,'Director Analysis'!C1637)</f>
        <v>0.221</v>
      </c>
    </row>
    <row r="1638" spans="1:4" x14ac:dyDescent="0.3">
      <c r="A1638" s="3" t="s">
        <v>8840</v>
      </c>
      <c r="B1638" s="4">
        <v>5.9</v>
      </c>
      <c r="C1638">
        <v>5.9</v>
      </c>
      <c r="D1638">
        <f>_xlfn.PERCENTRANK.INC('Clean data'!Q1670:Q6535,'Director Analysis'!C1638)</f>
        <v>0.221</v>
      </c>
    </row>
    <row r="1639" spans="1:4" x14ac:dyDescent="0.3">
      <c r="A1639" s="3" t="s">
        <v>10835</v>
      </c>
      <c r="B1639" s="4">
        <v>5.9</v>
      </c>
      <c r="C1639">
        <v>5.9</v>
      </c>
      <c r="D1639">
        <f>_xlfn.PERCENTRANK.INC('Clean data'!Q1671:Q6536,'Director Analysis'!C1639)</f>
        <v>0.221</v>
      </c>
    </row>
    <row r="1640" spans="1:4" x14ac:dyDescent="0.3">
      <c r="A1640" s="3" t="s">
        <v>19545</v>
      </c>
      <c r="B1640" s="4">
        <v>5.9</v>
      </c>
      <c r="C1640">
        <v>5.9</v>
      </c>
      <c r="D1640">
        <f>_xlfn.PERCENTRANK.INC('Clean data'!Q1672:Q6537,'Director Analysis'!C1640)</f>
        <v>0.221</v>
      </c>
    </row>
    <row r="1641" spans="1:4" x14ac:dyDescent="0.3">
      <c r="A1641" s="3" t="s">
        <v>10444</v>
      </c>
      <c r="B1641" s="4">
        <v>5.9</v>
      </c>
      <c r="C1641">
        <v>5.9</v>
      </c>
      <c r="D1641">
        <f>_xlfn.PERCENTRANK.INC('Clean data'!Q1673:Q6538,'Director Analysis'!C1641)</f>
        <v>0.221</v>
      </c>
    </row>
    <row r="1642" spans="1:4" x14ac:dyDescent="0.3">
      <c r="A1642" s="3" t="s">
        <v>7535</v>
      </c>
      <c r="B1642" s="4">
        <v>5.9</v>
      </c>
      <c r="C1642">
        <v>5.9</v>
      </c>
      <c r="D1642">
        <f>_xlfn.PERCENTRANK.INC('Clean data'!Q1674:Q6539,'Director Analysis'!C1642)</f>
        <v>0.221</v>
      </c>
    </row>
    <row r="1643" spans="1:4" x14ac:dyDescent="0.3">
      <c r="A1643" s="3" t="s">
        <v>8006</v>
      </c>
      <c r="B1643" s="4">
        <v>5.9</v>
      </c>
      <c r="C1643">
        <v>5.9</v>
      </c>
      <c r="D1643">
        <f>_xlfn.PERCENTRANK.INC('Clean data'!Q1675:Q6540,'Director Analysis'!C1643)</f>
        <v>0.221</v>
      </c>
    </row>
    <row r="1644" spans="1:4" x14ac:dyDescent="0.3">
      <c r="A1644" s="3" t="s">
        <v>19608</v>
      </c>
      <c r="B1644" s="4">
        <v>5.9</v>
      </c>
      <c r="C1644">
        <v>5.9</v>
      </c>
      <c r="D1644">
        <f>_xlfn.PERCENTRANK.INC('Clean data'!Q1676:Q6541,'Director Analysis'!C1644)</f>
        <v>0.221</v>
      </c>
    </row>
    <row r="1645" spans="1:4" x14ac:dyDescent="0.3">
      <c r="A1645" s="3" t="s">
        <v>3902</v>
      </c>
      <c r="B1645" s="4">
        <v>5.9</v>
      </c>
      <c r="C1645">
        <v>5.9</v>
      </c>
      <c r="D1645">
        <f>_xlfn.PERCENTRANK.INC('Clean data'!Q1677:Q6542,'Director Analysis'!C1645)</f>
        <v>0.221</v>
      </c>
    </row>
    <row r="1646" spans="1:4" x14ac:dyDescent="0.3">
      <c r="A1646" s="3" t="s">
        <v>14132</v>
      </c>
      <c r="B1646" s="4">
        <v>5.9</v>
      </c>
      <c r="C1646">
        <v>5.9</v>
      </c>
      <c r="D1646">
        <f>_xlfn.PERCENTRANK.INC('Clean data'!Q1678:Q6543,'Director Analysis'!C1646)</f>
        <v>0.221</v>
      </c>
    </row>
    <row r="1647" spans="1:4" x14ac:dyDescent="0.3">
      <c r="A1647" s="3" t="s">
        <v>12502</v>
      </c>
      <c r="B1647" s="4">
        <v>5.9</v>
      </c>
      <c r="C1647">
        <v>5.9</v>
      </c>
      <c r="D1647">
        <f>_xlfn.PERCENTRANK.INC('Clean data'!Q1679:Q6544,'Director Analysis'!C1647)</f>
        <v>0.221</v>
      </c>
    </row>
    <row r="1648" spans="1:4" x14ac:dyDescent="0.3">
      <c r="A1648" s="3" t="s">
        <v>4171</v>
      </c>
      <c r="B1648" s="4">
        <v>5.9</v>
      </c>
      <c r="C1648">
        <v>5.9</v>
      </c>
      <c r="D1648">
        <f>_xlfn.PERCENTRANK.INC('Clean data'!Q1680:Q6545,'Director Analysis'!C1648)</f>
        <v>0.221</v>
      </c>
    </row>
    <row r="1649" spans="1:4" x14ac:dyDescent="0.3">
      <c r="A1649" s="3" t="s">
        <v>5268</v>
      </c>
      <c r="B1649" s="4">
        <v>5.9</v>
      </c>
      <c r="C1649">
        <v>5.9</v>
      </c>
      <c r="D1649">
        <f>_xlfn.PERCENTRANK.INC('Clean data'!Q1681:Q6546,'Director Analysis'!C1649)</f>
        <v>0.221</v>
      </c>
    </row>
    <row r="1650" spans="1:4" x14ac:dyDescent="0.3">
      <c r="A1650" s="3" t="s">
        <v>4503</v>
      </c>
      <c r="B1650" s="4">
        <v>5.9</v>
      </c>
      <c r="C1650">
        <v>5.9</v>
      </c>
      <c r="D1650">
        <f>_xlfn.PERCENTRANK.INC('Clean data'!Q1682:Q6547,'Director Analysis'!C1650)</f>
        <v>0.221</v>
      </c>
    </row>
    <row r="1651" spans="1:4" x14ac:dyDescent="0.3">
      <c r="A1651" s="3" t="s">
        <v>13725</v>
      </c>
      <c r="B1651" s="4">
        <v>5.9</v>
      </c>
      <c r="C1651">
        <v>5.9</v>
      </c>
      <c r="D1651">
        <f>_xlfn.PERCENTRANK.INC('Clean data'!Q1683:Q6548,'Director Analysis'!C1651)</f>
        <v>0.221</v>
      </c>
    </row>
    <row r="1652" spans="1:4" x14ac:dyDescent="0.3">
      <c r="A1652" s="3" t="s">
        <v>6456</v>
      </c>
      <c r="B1652" s="4">
        <v>5.9</v>
      </c>
      <c r="C1652">
        <v>5.9</v>
      </c>
      <c r="D1652">
        <f>_xlfn.PERCENTRANK.INC('Clean data'!Q1684:Q6549,'Director Analysis'!C1652)</f>
        <v>0.221</v>
      </c>
    </row>
    <row r="1653" spans="1:4" x14ac:dyDescent="0.3">
      <c r="A1653" s="3" t="s">
        <v>19928</v>
      </c>
      <c r="B1653" s="4">
        <v>5.9</v>
      </c>
      <c r="C1653">
        <v>5.9</v>
      </c>
      <c r="D1653">
        <f>_xlfn.PERCENTRANK.INC('Clean data'!Q1685:Q6550,'Director Analysis'!C1653)</f>
        <v>0.221</v>
      </c>
    </row>
    <row r="1654" spans="1:4" x14ac:dyDescent="0.3">
      <c r="A1654" s="3" t="s">
        <v>9089</v>
      </c>
      <c r="B1654" s="4">
        <v>5.9</v>
      </c>
      <c r="C1654">
        <v>5.9</v>
      </c>
      <c r="D1654">
        <f>_xlfn.PERCENTRANK.INC('Clean data'!Q1686:Q6551,'Director Analysis'!C1654)</f>
        <v>0.221</v>
      </c>
    </row>
    <row r="1655" spans="1:4" x14ac:dyDescent="0.3">
      <c r="A1655" s="3" t="s">
        <v>20432</v>
      </c>
      <c r="B1655" s="4">
        <v>5.9</v>
      </c>
      <c r="C1655">
        <v>5.9</v>
      </c>
      <c r="D1655">
        <f>_xlfn.PERCENTRANK.INC('Clean data'!Q1687:Q6552,'Director Analysis'!C1655)</f>
        <v>0.221</v>
      </c>
    </row>
    <row r="1656" spans="1:4" x14ac:dyDescent="0.3">
      <c r="A1656" s="3" t="s">
        <v>19290</v>
      </c>
      <c r="B1656" s="4">
        <v>5.9</v>
      </c>
      <c r="C1656">
        <v>5.9</v>
      </c>
      <c r="D1656">
        <f>_xlfn.PERCENTRANK.INC('Clean data'!Q1688:Q6553,'Director Analysis'!C1656)</f>
        <v>0.221</v>
      </c>
    </row>
    <row r="1657" spans="1:4" x14ac:dyDescent="0.3">
      <c r="A1657" s="3" t="s">
        <v>8490</v>
      </c>
      <c r="B1657" s="4">
        <v>5.9</v>
      </c>
      <c r="C1657">
        <v>5.9</v>
      </c>
      <c r="D1657">
        <f>_xlfn.PERCENTRANK.INC('Clean data'!Q1689:Q6554,'Director Analysis'!C1657)</f>
        <v>0.221</v>
      </c>
    </row>
    <row r="1658" spans="1:4" x14ac:dyDescent="0.3">
      <c r="A1658" s="3" t="s">
        <v>18331</v>
      </c>
      <c r="B1658" s="4">
        <v>5.9</v>
      </c>
      <c r="C1658">
        <v>5.9</v>
      </c>
      <c r="D1658">
        <f>_xlfn.PERCENTRANK.INC('Clean data'!Q1690:Q6555,'Director Analysis'!C1658)</f>
        <v>0.22</v>
      </c>
    </row>
    <row r="1659" spans="1:4" x14ac:dyDescent="0.3">
      <c r="A1659" s="3" t="s">
        <v>9807</v>
      </c>
      <c r="B1659" s="4">
        <v>5.9</v>
      </c>
      <c r="C1659">
        <v>5.9</v>
      </c>
      <c r="D1659">
        <f>_xlfn.PERCENTRANK.INC('Clean data'!Q1691:Q6556,'Director Analysis'!C1659)</f>
        <v>0.22</v>
      </c>
    </row>
    <row r="1660" spans="1:4" x14ac:dyDescent="0.3">
      <c r="A1660" s="3" t="s">
        <v>3516</v>
      </c>
      <c r="B1660" s="4">
        <v>5.8999999999999995</v>
      </c>
      <c r="C1660">
        <v>5.8999999999999995</v>
      </c>
      <c r="D1660">
        <f>_xlfn.PERCENTRANK.INC('Clean data'!Q1692:Q6557,'Director Analysis'!C1660)</f>
        <v>0.221</v>
      </c>
    </row>
    <row r="1661" spans="1:4" x14ac:dyDescent="0.3">
      <c r="A1661" s="3" t="s">
        <v>12120</v>
      </c>
      <c r="B1661" s="4">
        <v>5.8999999999999995</v>
      </c>
      <c r="C1661">
        <v>5.8999999999999995</v>
      </c>
      <c r="D1661">
        <f>_xlfn.PERCENTRANK.INC('Clean data'!Q1693:Q6558,'Director Analysis'!C1661)</f>
        <v>0.221</v>
      </c>
    </row>
    <row r="1662" spans="1:4" x14ac:dyDescent="0.3">
      <c r="A1662" s="3" t="s">
        <v>1757</v>
      </c>
      <c r="B1662" s="4">
        <v>5.8999999999999995</v>
      </c>
      <c r="C1662">
        <v>5.8999999999999995</v>
      </c>
      <c r="D1662">
        <f>_xlfn.PERCENTRANK.INC('Clean data'!Q1694:Q6559,'Director Analysis'!C1662)</f>
        <v>0.22</v>
      </c>
    </row>
    <row r="1663" spans="1:4" x14ac:dyDescent="0.3">
      <c r="A1663" s="3" t="s">
        <v>7181</v>
      </c>
      <c r="B1663" s="4">
        <v>5.8666666666666671</v>
      </c>
      <c r="C1663">
        <v>5.8666666666666671</v>
      </c>
      <c r="D1663">
        <f>_xlfn.PERCENTRANK.INC('Clean data'!Q1695:Q6560,'Director Analysis'!C1663)</f>
        <v>0.22</v>
      </c>
    </row>
    <row r="1664" spans="1:4" x14ac:dyDescent="0.3">
      <c r="A1664" s="3" t="s">
        <v>5239</v>
      </c>
      <c r="B1664" s="4">
        <v>5.85</v>
      </c>
      <c r="C1664">
        <v>5.85</v>
      </c>
      <c r="D1664">
        <f>_xlfn.PERCENTRANK.INC('Clean data'!Q1696:Q6561,'Director Analysis'!C1664)</f>
        <v>0.22</v>
      </c>
    </row>
    <row r="1665" spans="1:4" x14ac:dyDescent="0.3">
      <c r="A1665" s="3" t="s">
        <v>7015</v>
      </c>
      <c r="B1665" s="4">
        <v>5.85</v>
      </c>
      <c r="C1665">
        <v>5.85</v>
      </c>
      <c r="D1665">
        <f>_xlfn.PERCENTRANK.INC('Clean data'!Q1697:Q6562,'Director Analysis'!C1665)</f>
        <v>0.22</v>
      </c>
    </row>
    <row r="1666" spans="1:4" x14ac:dyDescent="0.3">
      <c r="A1666" s="3" t="s">
        <v>22596</v>
      </c>
      <c r="B1666" s="4">
        <v>5.85</v>
      </c>
      <c r="C1666">
        <v>5.85</v>
      </c>
      <c r="D1666">
        <f>_xlfn.PERCENTRANK.INC('Clean data'!Q1698:Q6563,'Director Analysis'!C1666)</f>
        <v>0.22</v>
      </c>
    </row>
    <row r="1667" spans="1:4" x14ac:dyDescent="0.3">
      <c r="A1667" s="3" t="s">
        <v>3376</v>
      </c>
      <c r="B1667" s="4">
        <v>5.85</v>
      </c>
      <c r="C1667">
        <v>5.85</v>
      </c>
      <c r="D1667">
        <f>_xlfn.PERCENTRANK.INC('Clean data'!Q1699:Q6564,'Director Analysis'!C1667)</f>
        <v>0.22</v>
      </c>
    </row>
    <row r="1668" spans="1:4" x14ac:dyDescent="0.3">
      <c r="A1668" s="3" t="s">
        <v>2222</v>
      </c>
      <c r="B1668" s="4">
        <v>5.833333333333333</v>
      </c>
      <c r="C1668">
        <v>5.833333333333333</v>
      </c>
      <c r="D1668">
        <f>_xlfn.PERCENTRANK.INC('Clean data'!Q1700:Q6565,'Director Analysis'!C1668)</f>
        <v>0.22</v>
      </c>
    </row>
    <row r="1669" spans="1:4" x14ac:dyDescent="0.3">
      <c r="A1669" s="3" t="s">
        <v>11012</v>
      </c>
      <c r="B1669" s="4">
        <v>5.833333333333333</v>
      </c>
      <c r="C1669">
        <v>5.833333333333333</v>
      </c>
      <c r="D1669">
        <f>_xlfn.PERCENTRANK.INC('Clean data'!Q1701:Q6566,'Director Analysis'!C1669)</f>
        <v>0.22</v>
      </c>
    </row>
    <row r="1670" spans="1:4" x14ac:dyDescent="0.3">
      <c r="A1670" s="3" t="s">
        <v>7498</v>
      </c>
      <c r="B1670" s="4">
        <v>5.8249999999999993</v>
      </c>
      <c r="C1670">
        <v>5.8249999999999993</v>
      </c>
      <c r="D1670">
        <f>_xlfn.PERCENTRANK.INC('Clean data'!Q1702:Q6567,'Director Analysis'!C1670)</f>
        <v>0.22</v>
      </c>
    </row>
    <row r="1671" spans="1:4" x14ac:dyDescent="0.3">
      <c r="A1671" s="3" t="s">
        <v>12967</v>
      </c>
      <c r="B1671" s="4">
        <v>5.8000000000000007</v>
      </c>
      <c r="C1671">
        <v>5.8000000000000007</v>
      </c>
      <c r="D1671">
        <f>_xlfn.PERCENTRANK.INC('Clean data'!Q1703:Q6568,'Director Analysis'!C1671)</f>
        <v>0.22</v>
      </c>
    </row>
    <row r="1672" spans="1:4" x14ac:dyDescent="0.3">
      <c r="A1672" s="3" t="s">
        <v>9748</v>
      </c>
      <c r="B1672" s="4">
        <v>5.8000000000000007</v>
      </c>
      <c r="C1672">
        <v>5.8000000000000007</v>
      </c>
      <c r="D1672">
        <f>_xlfn.PERCENTRANK.INC('Clean data'!Q1704:Q6569,'Director Analysis'!C1672)</f>
        <v>0.219</v>
      </c>
    </row>
    <row r="1673" spans="1:4" x14ac:dyDescent="0.3">
      <c r="A1673" s="3" t="s">
        <v>8430</v>
      </c>
      <c r="B1673" s="4">
        <v>5.8000000000000007</v>
      </c>
      <c r="C1673">
        <v>5.8000000000000007</v>
      </c>
      <c r="D1673">
        <f>_xlfn.PERCENTRANK.INC('Clean data'!Q1705:Q6570,'Director Analysis'!C1673)</f>
        <v>0.22</v>
      </c>
    </row>
    <row r="1674" spans="1:4" x14ac:dyDescent="0.3">
      <c r="A1674" s="3" t="s">
        <v>2048</v>
      </c>
      <c r="B1674" s="4">
        <v>5.8000000000000007</v>
      </c>
      <c r="C1674">
        <v>5.8000000000000007</v>
      </c>
      <c r="D1674">
        <f>_xlfn.PERCENTRANK.INC('Clean data'!Q1706:Q6571,'Director Analysis'!C1674)</f>
        <v>0.219</v>
      </c>
    </row>
    <row r="1675" spans="1:4" x14ac:dyDescent="0.3">
      <c r="A1675" s="3" t="s">
        <v>11513</v>
      </c>
      <c r="B1675" s="4">
        <v>5.8</v>
      </c>
      <c r="C1675">
        <v>5.8</v>
      </c>
      <c r="D1675">
        <f>_xlfn.PERCENTRANK.INC('Clean data'!Q1707:Q6572,'Director Analysis'!C1675)</f>
        <v>0.20200000000000001</v>
      </c>
    </row>
    <row r="1676" spans="1:4" x14ac:dyDescent="0.3">
      <c r="A1676" s="3" t="s">
        <v>15124</v>
      </c>
      <c r="B1676" s="4">
        <v>5.8</v>
      </c>
      <c r="C1676">
        <v>5.8</v>
      </c>
      <c r="D1676">
        <f>_xlfn.PERCENTRANK.INC('Clean data'!Q1708:Q6573,'Director Analysis'!C1676)</f>
        <v>0.20200000000000001</v>
      </c>
    </row>
    <row r="1677" spans="1:4" x14ac:dyDescent="0.3">
      <c r="A1677" s="3" t="s">
        <v>22619</v>
      </c>
      <c r="B1677" s="4">
        <v>5.8</v>
      </c>
      <c r="C1677">
        <v>5.8</v>
      </c>
      <c r="D1677">
        <f>_xlfn.PERCENTRANK.INC('Clean data'!Q1709:Q6574,'Director Analysis'!C1677)</f>
        <v>0.20200000000000001</v>
      </c>
    </row>
    <row r="1678" spans="1:4" x14ac:dyDescent="0.3">
      <c r="A1678" s="3" t="s">
        <v>22630</v>
      </c>
      <c r="B1678" s="4">
        <v>5.8</v>
      </c>
      <c r="C1678">
        <v>5.8</v>
      </c>
      <c r="D1678">
        <f>_xlfn.PERCENTRANK.INC('Clean data'!Q1710:Q6575,'Director Analysis'!C1678)</f>
        <v>0.20200000000000001</v>
      </c>
    </row>
    <row r="1679" spans="1:4" x14ac:dyDescent="0.3">
      <c r="A1679" s="3" t="s">
        <v>10760</v>
      </c>
      <c r="B1679" s="4">
        <v>5.8</v>
      </c>
      <c r="C1679">
        <v>5.8</v>
      </c>
      <c r="D1679">
        <f>_xlfn.PERCENTRANK.INC('Clean data'!Q1711:Q6576,'Director Analysis'!C1679)</f>
        <v>0.20200000000000001</v>
      </c>
    </row>
    <row r="1680" spans="1:4" x14ac:dyDescent="0.3">
      <c r="A1680" s="3" t="s">
        <v>6500</v>
      </c>
      <c r="B1680" s="4">
        <v>5.8</v>
      </c>
      <c r="C1680">
        <v>5.8</v>
      </c>
      <c r="D1680">
        <f>_xlfn.PERCENTRANK.INC('Clean data'!Q1712:Q6577,'Director Analysis'!C1680)</f>
        <v>0.20200000000000001</v>
      </c>
    </row>
    <row r="1681" spans="1:4" x14ac:dyDescent="0.3">
      <c r="A1681" s="3" t="s">
        <v>11121</v>
      </c>
      <c r="B1681" s="4">
        <v>5.8</v>
      </c>
      <c r="C1681">
        <v>5.8</v>
      </c>
      <c r="D1681">
        <f>_xlfn.PERCENTRANK.INC('Clean data'!Q1713:Q6578,'Director Analysis'!C1681)</f>
        <v>0.20200000000000001</v>
      </c>
    </row>
    <row r="1682" spans="1:4" x14ac:dyDescent="0.3">
      <c r="A1682" s="3" t="s">
        <v>3489</v>
      </c>
      <c r="B1682" s="4">
        <v>5.8</v>
      </c>
      <c r="C1682">
        <v>5.8</v>
      </c>
      <c r="D1682">
        <f>_xlfn.PERCENTRANK.INC('Clean data'!Q1714:Q6579,'Director Analysis'!C1682)</f>
        <v>0.20200000000000001</v>
      </c>
    </row>
    <row r="1683" spans="1:4" x14ac:dyDescent="0.3">
      <c r="A1683" s="3" t="s">
        <v>8261</v>
      </c>
      <c r="B1683" s="4">
        <v>5.8</v>
      </c>
      <c r="C1683">
        <v>5.8</v>
      </c>
      <c r="D1683">
        <f>_xlfn.PERCENTRANK.INC('Clean data'!Q1715:Q6580,'Director Analysis'!C1683)</f>
        <v>0.20200000000000001</v>
      </c>
    </row>
    <row r="1684" spans="1:4" x14ac:dyDescent="0.3">
      <c r="A1684" s="3" t="s">
        <v>20628</v>
      </c>
      <c r="B1684" s="4">
        <v>5.8</v>
      </c>
      <c r="C1684">
        <v>5.8</v>
      </c>
      <c r="D1684">
        <f>_xlfn.PERCENTRANK.INC('Clean data'!Q1716:Q6581,'Director Analysis'!C1684)</f>
        <v>0.20200000000000001</v>
      </c>
    </row>
    <row r="1685" spans="1:4" x14ac:dyDescent="0.3">
      <c r="A1685" s="3" t="s">
        <v>17269</v>
      </c>
      <c r="B1685" s="4">
        <v>5.8</v>
      </c>
      <c r="C1685">
        <v>5.8</v>
      </c>
      <c r="D1685">
        <f>_xlfn.PERCENTRANK.INC('Clean data'!Q1717:Q6582,'Director Analysis'!C1685)</f>
        <v>0.20200000000000001</v>
      </c>
    </row>
    <row r="1686" spans="1:4" x14ac:dyDescent="0.3">
      <c r="A1686" s="3" t="s">
        <v>16624</v>
      </c>
      <c r="B1686" s="4">
        <v>5.8</v>
      </c>
      <c r="C1686">
        <v>5.8</v>
      </c>
      <c r="D1686">
        <f>_xlfn.PERCENTRANK.INC('Clean data'!Q1718:Q6583,'Director Analysis'!C1686)</f>
        <v>0.20200000000000001</v>
      </c>
    </row>
    <row r="1687" spans="1:4" x14ac:dyDescent="0.3">
      <c r="A1687" s="3" t="s">
        <v>15034</v>
      </c>
      <c r="B1687" s="4">
        <v>5.8</v>
      </c>
      <c r="C1687">
        <v>5.8</v>
      </c>
      <c r="D1687">
        <f>_xlfn.PERCENTRANK.INC('Clean data'!Q1719:Q6584,'Director Analysis'!C1687)</f>
        <v>0.20200000000000001</v>
      </c>
    </row>
    <row r="1688" spans="1:4" x14ac:dyDescent="0.3">
      <c r="A1688" s="3" t="s">
        <v>6433</v>
      </c>
      <c r="B1688" s="4">
        <v>5.8</v>
      </c>
      <c r="C1688">
        <v>5.8</v>
      </c>
      <c r="D1688">
        <f>_xlfn.PERCENTRANK.INC('Clean data'!Q1720:Q6585,'Director Analysis'!C1688)</f>
        <v>0.20200000000000001</v>
      </c>
    </row>
    <row r="1689" spans="1:4" x14ac:dyDescent="0.3">
      <c r="A1689" s="3" t="s">
        <v>17305</v>
      </c>
      <c r="B1689" s="4">
        <v>5.8</v>
      </c>
      <c r="C1689">
        <v>5.8</v>
      </c>
      <c r="D1689">
        <f>_xlfn.PERCENTRANK.INC('Clean data'!Q1721:Q6586,'Director Analysis'!C1689)</f>
        <v>0.20200000000000001</v>
      </c>
    </row>
    <row r="1690" spans="1:4" x14ac:dyDescent="0.3">
      <c r="A1690" s="3" t="s">
        <v>6588</v>
      </c>
      <c r="B1690" s="4">
        <v>5.8</v>
      </c>
      <c r="C1690">
        <v>5.8</v>
      </c>
      <c r="D1690">
        <f>_xlfn.PERCENTRANK.INC('Clean data'!Q1722:Q6587,'Director Analysis'!C1690)</f>
        <v>0.20200000000000001</v>
      </c>
    </row>
    <row r="1691" spans="1:4" x14ac:dyDescent="0.3">
      <c r="A1691" s="3" t="s">
        <v>20956</v>
      </c>
      <c r="B1691" s="4">
        <v>5.8</v>
      </c>
      <c r="C1691">
        <v>5.8</v>
      </c>
      <c r="D1691">
        <f>_xlfn.PERCENTRANK.INC('Clean data'!Q1723:Q6588,'Director Analysis'!C1691)</f>
        <v>0.20200000000000001</v>
      </c>
    </row>
    <row r="1692" spans="1:4" x14ac:dyDescent="0.3">
      <c r="A1692" s="3" t="s">
        <v>4748</v>
      </c>
      <c r="B1692" s="4">
        <v>5.8</v>
      </c>
      <c r="C1692">
        <v>5.8</v>
      </c>
      <c r="D1692">
        <f>_xlfn.PERCENTRANK.INC('Clean data'!Q1724:Q6589,'Director Analysis'!C1692)</f>
        <v>0.20200000000000001</v>
      </c>
    </row>
    <row r="1693" spans="1:4" x14ac:dyDescent="0.3">
      <c r="A1693" s="3" t="s">
        <v>21924</v>
      </c>
      <c r="B1693" s="4">
        <v>5.8</v>
      </c>
      <c r="C1693">
        <v>5.8</v>
      </c>
      <c r="D1693">
        <f>_xlfn.PERCENTRANK.INC('Clean data'!Q1725:Q6590,'Director Analysis'!C1693)</f>
        <v>0.20200000000000001</v>
      </c>
    </row>
    <row r="1694" spans="1:4" x14ac:dyDescent="0.3">
      <c r="A1694" s="3" t="s">
        <v>13807</v>
      </c>
      <c r="B1694" s="4">
        <v>5.8</v>
      </c>
      <c r="C1694">
        <v>5.8</v>
      </c>
      <c r="D1694">
        <f>_xlfn.PERCENTRANK.INC('Clean data'!Q1726:Q6591,'Director Analysis'!C1694)</f>
        <v>0.20300000000000001</v>
      </c>
    </row>
    <row r="1695" spans="1:4" x14ac:dyDescent="0.3">
      <c r="A1695" s="3" t="s">
        <v>12184</v>
      </c>
      <c r="B1695" s="4">
        <v>5.8</v>
      </c>
      <c r="C1695">
        <v>5.8</v>
      </c>
      <c r="D1695">
        <f>_xlfn.PERCENTRANK.INC('Clean data'!Q1727:Q6592,'Director Analysis'!C1695)</f>
        <v>0.20300000000000001</v>
      </c>
    </row>
    <row r="1696" spans="1:4" x14ac:dyDescent="0.3">
      <c r="A1696" s="3" t="s">
        <v>19995</v>
      </c>
      <c r="B1696" s="4">
        <v>5.8</v>
      </c>
      <c r="C1696">
        <v>5.8</v>
      </c>
      <c r="D1696">
        <f>_xlfn.PERCENTRANK.INC('Clean data'!Q1728:Q6593,'Director Analysis'!C1696)</f>
        <v>0.20300000000000001</v>
      </c>
    </row>
    <row r="1697" spans="1:4" x14ac:dyDescent="0.3">
      <c r="A1697" s="3" t="s">
        <v>23711</v>
      </c>
      <c r="B1697" s="4">
        <v>5.8</v>
      </c>
      <c r="C1697">
        <v>5.8</v>
      </c>
      <c r="D1697">
        <f>_xlfn.PERCENTRANK.INC('Clean data'!Q1729:Q6594,'Director Analysis'!C1697)</f>
        <v>0.20200000000000001</v>
      </c>
    </row>
    <row r="1698" spans="1:4" x14ac:dyDescent="0.3">
      <c r="A1698" s="3" t="s">
        <v>10618</v>
      </c>
      <c r="B1698" s="4">
        <v>5.8</v>
      </c>
      <c r="C1698">
        <v>5.8</v>
      </c>
      <c r="D1698">
        <f>_xlfn.PERCENTRANK.INC('Clean data'!Q1730:Q6595,'Director Analysis'!C1698)</f>
        <v>0.20200000000000001</v>
      </c>
    </row>
    <row r="1699" spans="1:4" x14ac:dyDescent="0.3">
      <c r="A1699" s="3" t="s">
        <v>18583</v>
      </c>
      <c r="B1699" s="4">
        <v>5.8</v>
      </c>
      <c r="C1699">
        <v>5.8</v>
      </c>
      <c r="D1699">
        <f>_xlfn.PERCENTRANK.INC('Clean data'!Q1731:Q6596,'Director Analysis'!C1699)</f>
        <v>0.20200000000000001</v>
      </c>
    </row>
    <row r="1700" spans="1:4" x14ac:dyDescent="0.3">
      <c r="A1700" s="3" t="s">
        <v>16660</v>
      </c>
      <c r="B1700" s="4">
        <v>5.8</v>
      </c>
      <c r="C1700">
        <v>5.8</v>
      </c>
      <c r="D1700">
        <f>_xlfn.PERCENTRANK.INC('Clean data'!Q1732:Q6597,'Director Analysis'!C1700)</f>
        <v>0.20200000000000001</v>
      </c>
    </row>
    <row r="1701" spans="1:4" x14ac:dyDescent="0.3">
      <c r="A1701" s="3" t="s">
        <v>16791</v>
      </c>
      <c r="B1701" s="4">
        <v>5.8</v>
      </c>
      <c r="C1701">
        <v>5.8</v>
      </c>
      <c r="D1701">
        <f>_xlfn.PERCENTRANK.INC('Clean data'!Q1733:Q6598,'Director Analysis'!C1701)</f>
        <v>0.20200000000000001</v>
      </c>
    </row>
    <row r="1702" spans="1:4" x14ac:dyDescent="0.3">
      <c r="A1702" s="3" t="s">
        <v>11846</v>
      </c>
      <c r="B1702" s="4">
        <v>5.8</v>
      </c>
      <c r="C1702">
        <v>5.8</v>
      </c>
      <c r="D1702">
        <f>_xlfn.PERCENTRANK.INC('Clean data'!Q1734:Q6599,'Director Analysis'!C1702)</f>
        <v>0.20200000000000001</v>
      </c>
    </row>
    <row r="1703" spans="1:4" x14ac:dyDescent="0.3">
      <c r="A1703" s="3" t="s">
        <v>19937</v>
      </c>
      <c r="B1703" s="4">
        <v>5.8</v>
      </c>
      <c r="C1703">
        <v>5.8</v>
      </c>
      <c r="D1703">
        <f>_xlfn.PERCENTRANK.INC('Clean data'!Q1735:Q6600,'Director Analysis'!C1703)</f>
        <v>0.20200000000000001</v>
      </c>
    </row>
    <row r="1704" spans="1:4" x14ac:dyDescent="0.3">
      <c r="A1704" s="3" t="s">
        <v>20683</v>
      </c>
      <c r="B1704" s="4">
        <v>5.8</v>
      </c>
      <c r="C1704">
        <v>5.8</v>
      </c>
      <c r="D1704">
        <f>_xlfn.PERCENTRANK.INC('Clean data'!Q1736:Q6601,'Director Analysis'!C1704)</f>
        <v>0.20200000000000001</v>
      </c>
    </row>
    <row r="1705" spans="1:4" x14ac:dyDescent="0.3">
      <c r="A1705" s="3" t="s">
        <v>12245</v>
      </c>
      <c r="B1705" s="4">
        <v>5.8</v>
      </c>
      <c r="C1705">
        <v>5.8</v>
      </c>
      <c r="D1705">
        <f>_xlfn.PERCENTRANK.INC('Clean data'!Q1737:Q6602,'Director Analysis'!C1705)</f>
        <v>0.20200000000000001</v>
      </c>
    </row>
    <row r="1706" spans="1:4" x14ac:dyDescent="0.3">
      <c r="A1706" s="3" t="s">
        <v>20052</v>
      </c>
      <c r="B1706" s="4">
        <v>5.8</v>
      </c>
      <c r="C1706">
        <v>5.8</v>
      </c>
      <c r="D1706">
        <f>_xlfn.PERCENTRANK.INC('Clean data'!Q1738:Q6603,'Director Analysis'!C1706)</f>
        <v>0.20200000000000001</v>
      </c>
    </row>
    <row r="1707" spans="1:4" x14ac:dyDescent="0.3">
      <c r="A1707" s="3" t="s">
        <v>20393</v>
      </c>
      <c r="B1707" s="4">
        <v>5.8</v>
      </c>
      <c r="C1707">
        <v>5.8</v>
      </c>
      <c r="D1707">
        <f>_xlfn.PERCENTRANK.INC('Clean data'!Q1739:Q6604,'Director Analysis'!C1707)</f>
        <v>0.20200000000000001</v>
      </c>
    </row>
    <row r="1708" spans="1:4" x14ac:dyDescent="0.3">
      <c r="A1708" s="3" t="s">
        <v>10627</v>
      </c>
      <c r="B1708" s="4">
        <v>5.8</v>
      </c>
      <c r="C1708">
        <v>5.8</v>
      </c>
      <c r="D1708">
        <f>_xlfn.PERCENTRANK.INC('Clean data'!Q1740:Q6605,'Director Analysis'!C1708)</f>
        <v>0.20200000000000001</v>
      </c>
    </row>
    <row r="1709" spans="1:4" x14ac:dyDescent="0.3">
      <c r="A1709" s="3" t="s">
        <v>21904</v>
      </c>
      <c r="B1709" s="4">
        <v>5.8</v>
      </c>
      <c r="C1709">
        <v>5.8</v>
      </c>
      <c r="D1709">
        <f>_xlfn.PERCENTRANK.INC('Clean data'!Q1741:Q6606,'Director Analysis'!C1709)</f>
        <v>0.20200000000000001</v>
      </c>
    </row>
    <row r="1710" spans="1:4" x14ac:dyDescent="0.3">
      <c r="A1710" s="3" t="s">
        <v>10435</v>
      </c>
      <c r="B1710" s="4">
        <v>5.8</v>
      </c>
      <c r="C1710">
        <v>5.8</v>
      </c>
      <c r="D1710">
        <f>_xlfn.PERCENTRANK.INC('Clean data'!Q1742:Q6607,'Director Analysis'!C1710)</f>
        <v>0.20100000000000001</v>
      </c>
    </row>
    <row r="1711" spans="1:4" x14ac:dyDescent="0.3">
      <c r="A1711" s="3" t="s">
        <v>7227</v>
      </c>
      <c r="B1711" s="4">
        <v>5.8</v>
      </c>
      <c r="C1711">
        <v>5.8</v>
      </c>
      <c r="D1711">
        <f>_xlfn.PERCENTRANK.INC('Clean data'!Q1743:Q6608,'Director Analysis'!C1711)</f>
        <v>0.20100000000000001</v>
      </c>
    </row>
    <row r="1712" spans="1:4" x14ac:dyDescent="0.3">
      <c r="A1712" s="3" t="s">
        <v>17183</v>
      </c>
      <c r="B1712" s="4">
        <v>5.8</v>
      </c>
      <c r="C1712">
        <v>5.8</v>
      </c>
      <c r="D1712">
        <f>_xlfn.PERCENTRANK.INC('Clean data'!Q1744:Q6609,'Director Analysis'!C1712)</f>
        <v>0.20100000000000001</v>
      </c>
    </row>
    <row r="1713" spans="1:4" x14ac:dyDescent="0.3">
      <c r="A1713" s="3" t="s">
        <v>22683</v>
      </c>
      <c r="B1713" s="4">
        <v>5.8</v>
      </c>
      <c r="C1713">
        <v>5.8</v>
      </c>
      <c r="D1713">
        <f>_xlfn.PERCENTRANK.INC('Clean data'!Q1745:Q6610,'Director Analysis'!C1713)</f>
        <v>0.20200000000000001</v>
      </c>
    </row>
    <row r="1714" spans="1:4" x14ac:dyDescent="0.3">
      <c r="A1714" s="3" t="s">
        <v>13290</v>
      </c>
      <c r="B1714" s="4">
        <v>5.8</v>
      </c>
      <c r="C1714">
        <v>5.8</v>
      </c>
      <c r="D1714">
        <f>_xlfn.PERCENTRANK.INC('Clean data'!Q1746:Q6611,'Director Analysis'!C1714)</f>
        <v>0.20200000000000001</v>
      </c>
    </row>
    <row r="1715" spans="1:4" x14ac:dyDescent="0.3">
      <c r="A1715" s="3" t="s">
        <v>22916</v>
      </c>
      <c r="B1715" s="4">
        <v>5.8</v>
      </c>
      <c r="C1715">
        <v>5.8</v>
      </c>
      <c r="D1715">
        <f>_xlfn.PERCENTRANK.INC('Clean data'!Q1747:Q6612,'Director Analysis'!C1715)</f>
        <v>0.20200000000000001</v>
      </c>
    </row>
    <row r="1716" spans="1:4" x14ac:dyDescent="0.3">
      <c r="A1716" s="3" t="s">
        <v>15424</v>
      </c>
      <c r="B1716" s="4">
        <v>5.8</v>
      </c>
      <c r="C1716">
        <v>5.8</v>
      </c>
      <c r="D1716">
        <f>_xlfn.PERCENTRANK.INC('Clean data'!Q1748:Q6613,'Director Analysis'!C1716)</f>
        <v>0.20100000000000001</v>
      </c>
    </row>
    <row r="1717" spans="1:4" x14ac:dyDescent="0.3">
      <c r="A1717" s="3" t="s">
        <v>6800</v>
      </c>
      <c r="B1717" s="4">
        <v>5.7857142857142865</v>
      </c>
      <c r="C1717">
        <v>5.7857142857142865</v>
      </c>
      <c r="D1717">
        <f>_xlfn.PERCENTRANK.INC('Clean data'!Q1749:Q6614,'Director Analysis'!C1717)</f>
        <v>0.20100000000000001</v>
      </c>
    </row>
    <row r="1718" spans="1:4" x14ac:dyDescent="0.3">
      <c r="A1718" s="3" t="s">
        <v>1679</v>
      </c>
      <c r="B1718" s="4">
        <v>5.7799999999999994</v>
      </c>
      <c r="C1718">
        <v>5.7799999999999994</v>
      </c>
      <c r="D1718">
        <f>_xlfn.PERCENTRANK.INC('Clean data'!Q1750:Q6615,'Director Analysis'!C1718)</f>
        <v>0.20100000000000001</v>
      </c>
    </row>
    <row r="1719" spans="1:4" x14ac:dyDescent="0.3">
      <c r="A1719" s="3" t="s">
        <v>13777</v>
      </c>
      <c r="B1719" s="4">
        <v>5.7799999999999994</v>
      </c>
      <c r="C1719">
        <v>5.7799999999999994</v>
      </c>
      <c r="D1719">
        <f>_xlfn.PERCENTRANK.INC('Clean data'!Q1751:Q6616,'Director Analysis'!C1719)</f>
        <v>0.20100000000000001</v>
      </c>
    </row>
    <row r="1720" spans="1:4" x14ac:dyDescent="0.3">
      <c r="A1720" s="3" t="s">
        <v>3998</v>
      </c>
      <c r="B1720" s="4">
        <v>5.7666666666666666</v>
      </c>
      <c r="C1720">
        <v>5.7666666666666666</v>
      </c>
      <c r="D1720">
        <f>_xlfn.PERCENTRANK.INC('Clean data'!Q1752:Q6617,'Director Analysis'!C1720)</f>
        <v>0.20100000000000001</v>
      </c>
    </row>
    <row r="1721" spans="1:4" x14ac:dyDescent="0.3">
      <c r="A1721" s="3" t="s">
        <v>5133</v>
      </c>
      <c r="B1721" s="4">
        <v>5.7666666666666666</v>
      </c>
      <c r="C1721">
        <v>5.7666666666666666</v>
      </c>
      <c r="D1721">
        <f>_xlfn.PERCENTRANK.INC('Clean data'!Q1753:Q6618,'Director Analysis'!C1721)</f>
        <v>0.20100000000000001</v>
      </c>
    </row>
    <row r="1722" spans="1:4" x14ac:dyDescent="0.3">
      <c r="A1722" s="3" t="s">
        <v>7064</v>
      </c>
      <c r="B1722" s="4">
        <v>5.76</v>
      </c>
      <c r="C1722">
        <v>5.76</v>
      </c>
      <c r="D1722">
        <f>_xlfn.PERCENTRANK.INC('Clean data'!Q1754:Q6619,'Director Analysis'!C1722)</f>
        <v>0.20100000000000001</v>
      </c>
    </row>
    <row r="1723" spans="1:4" x14ac:dyDescent="0.3">
      <c r="A1723" s="3" t="s">
        <v>13736</v>
      </c>
      <c r="B1723" s="4">
        <v>5.75</v>
      </c>
      <c r="C1723">
        <v>5.75</v>
      </c>
      <c r="D1723">
        <f>_xlfn.PERCENTRANK.INC('Clean data'!Q1755:Q6620,'Director Analysis'!C1723)</f>
        <v>0.20100000000000001</v>
      </c>
    </row>
    <row r="1724" spans="1:4" x14ac:dyDescent="0.3">
      <c r="A1724" s="3" t="s">
        <v>2260</v>
      </c>
      <c r="B1724" s="4">
        <v>5.75</v>
      </c>
      <c r="C1724">
        <v>5.75</v>
      </c>
      <c r="D1724">
        <f>_xlfn.PERCENTRANK.INC('Clean data'!Q1756:Q6621,'Director Analysis'!C1724)</f>
        <v>0.20100000000000001</v>
      </c>
    </row>
    <row r="1725" spans="1:4" x14ac:dyDescent="0.3">
      <c r="A1725" s="3" t="s">
        <v>7885</v>
      </c>
      <c r="B1725" s="4">
        <v>5.75</v>
      </c>
      <c r="C1725">
        <v>5.75</v>
      </c>
      <c r="D1725">
        <f>_xlfn.PERCENTRANK.INC('Clean data'!Q1757:Q6622,'Director Analysis'!C1725)</f>
        <v>0.20100000000000001</v>
      </c>
    </row>
    <row r="1726" spans="1:4" x14ac:dyDescent="0.3">
      <c r="A1726" s="3" t="s">
        <v>2066</v>
      </c>
      <c r="B1726" s="4">
        <v>5.7466666666666679</v>
      </c>
      <c r="C1726">
        <v>5.7466666666666679</v>
      </c>
      <c r="D1726">
        <f>_xlfn.PERCENTRANK.INC('Clean data'!Q1758:Q6623,'Director Analysis'!C1726)</f>
        <v>0.20100000000000001</v>
      </c>
    </row>
    <row r="1727" spans="1:4" x14ac:dyDescent="0.3">
      <c r="A1727" s="3" t="s">
        <v>11916</v>
      </c>
      <c r="B1727" s="4">
        <v>5.7333333333333343</v>
      </c>
      <c r="C1727">
        <v>5.7333333333333343</v>
      </c>
      <c r="D1727">
        <f>_xlfn.PERCENTRANK.INC('Clean data'!Q1759:Q6624,'Director Analysis'!C1727)</f>
        <v>0.20100000000000001</v>
      </c>
    </row>
    <row r="1728" spans="1:4" x14ac:dyDescent="0.3">
      <c r="A1728" s="3" t="s">
        <v>2178</v>
      </c>
      <c r="B1728" s="4">
        <v>5.7333333333333325</v>
      </c>
      <c r="C1728">
        <v>5.7333333333333325</v>
      </c>
      <c r="D1728">
        <f>_xlfn.PERCENTRANK.INC('Clean data'!Q1760:Q6625,'Director Analysis'!C1728)</f>
        <v>0.20100000000000001</v>
      </c>
    </row>
    <row r="1729" spans="1:4" x14ac:dyDescent="0.3">
      <c r="A1729" s="3" t="s">
        <v>12822</v>
      </c>
      <c r="B1729" s="4">
        <v>5.7249999999999996</v>
      </c>
      <c r="C1729">
        <v>5.7249999999999996</v>
      </c>
      <c r="D1729">
        <f>_xlfn.PERCENTRANK.INC('Clean data'!Q1761:Q6626,'Director Analysis'!C1729)</f>
        <v>0.20100000000000001</v>
      </c>
    </row>
    <row r="1730" spans="1:4" x14ac:dyDescent="0.3">
      <c r="A1730" s="3" t="s">
        <v>8022</v>
      </c>
      <c r="B1730" s="4">
        <v>5.7</v>
      </c>
      <c r="C1730">
        <v>5.7</v>
      </c>
      <c r="D1730">
        <f>_xlfn.PERCENTRANK.INC('Clean data'!Q1762:Q6627,'Director Analysis'!C1730)</f>
        <v>0.17899999999999999</v>
      </c>
    </row>
    <row r="1731" spans="1:4" x14ac:dyDescent="0.3">
      <c r="A1731" s="3" t="s">
        <v>13375</v>
      </c>
      <c r="B1731" s="4">
        <v>5.7</v>
      </c>
      <c r="C1731">
        <v>5.7</v>
      </c>
      <c r="D1731">
        <f>_xlfn.PERCENTRANK.INC('Clean data'!Q1763:Q6628,'Director Analysis'!C1731)</f>
        <v>0.17899999999999999</v>
      </c>
    </row>
    <row r="1732" spans="1:4" x14ac:dyDescent="0.3">
      <c r="A1732" s="3" t="s">
        <v>19717</v>
      </c>
      <c r="B1732" s="4">
        <v>5.7</v>
      </c>
      <c r="C1732">
        <v>5.7</v>
      </c>
      <c r="D1732">
        <f>_xlfn.PERCENTRANK.INC('Clean data'!Q1764:Q6629,'Director Analysis'!C1732)</f>
        <v>0.17899999999999999</v>
      </c>
    </row>
    <row r="1733" spans="1:4" x14ac:dyDescent="0.3">
      <c r="A1733" s="3" t="s">
        <v>19180</v>
      </c>
      <c r="B1733" s="4">
        <v>5.7</v>
      </c>
      <c r="C1733">
        <v>5.7</v>
      </c>
      <c r="D1733">
        <f>_xlfn.PERCENTRANK.INC('Clean data'!Q1765:Q6630,'Director Analysis'!C1733)</f>
        <v>0.17899999999999999</v>
      </c>
    </row>
    <row r="1734" spans="1:4" x14ac:dyDescent="0.3">
      <c r="A1734" s="3" t="s">
        <v>21954</v>
      </c>
      <c r="B1734" s="4">
        <v>5.7</v>
      </c>
      <c r="C1734">
        <v>5.7</v>
      </c>
      <c r="D1734">
        <f>_xlfn.PERCENTRANK.INC('Clean data'!Q1766:Q6631,'Director Analysis'!C1734)</f>
        <v>0.17899999999999999</v>
      </c>
    </row>
    <row r="1735" spans="1:4" x14ac:dyDescent="0.3">
      <c r="A1735" s="3" t="s">
        <v>14267</v>
      </c>
      <c r="B1735" s="4">
        <v>5.7</v>
      </c>
      <c r="C1735">
        <v>5.7</v>
      </c>
      <c r="D1735">
        <f>_xlfn.PERCENTRANK.INC('Clean data'!Q1767:Q6632,'Director Analysis'!C1735)</f>
        <v>0.17899999999999999</v>
      </c>
    </row>
    <row r="1736" spans="1:4" x14ac:dyDescent="0.3">
      <c r="A1736" s="3" t="s">
        <v>14946</v>
      </c>
      <c r="B1736" s="4">
        <v>5.7</v>
      </c>
      <c r="C1736">
        <v>5.7</v>
      </c>
      <c r="D1736">
        <f>_xlfn.PERCENTRANK.INC('Clean data'!Q1768:Q6633,'Director Analysis'!C1736)</f>
        <v>0.17899999999999999</v>
      </c>
    </row>
    <row r="1737" spans="1:4" x14ac:dyDescent="0.3">
      <c r="A1737" s="3" t="s">
        <v>17223</v>
      </c>
      <c r="B1737" s="4">
        <v>5.7</v>
      </c>
      <c r="C1737">
        <v>5.7</v>
      </c>
      <c r="D1737">
        <f>_xlfn.PERCENTRANK.INC('Clean data'!Q1769:Q6634,'Director Analysis'!C1737)</f>
        <v>0.17899999999999999</v>
      </c>
    </row>
    <row r="1738" spans="1:4" x14ac:dyDescent="0.3">
      <c r="A1738" s="3" t="s">
        <v>18622</v>
      </c>
      <c r="B1738" s="4">
        <v>5.7</v>
      </c>
      <c r="C1738">
        <v>5.7</v>
      </c>
      <c r="D1738">
        <f>_xlfn.PERCENTRANK.INC('Clean data'!Q1770:Q6635,'Director Analysis'!C1738)</f>
        <v>0.17899999999999999</v>
      </c>
    </row>
    <row r="1739" spans="1:4" x14ac:dyDescent="0.3">
      <c r="A1739" s="3" t="s">
        <v>8742</v>
      </c>
      <c r="B1739" s="4">
        <v>5.7</v>
      </c>
      <c r="C1739">
        <v>5.7</v>
      </c>
      <c r="D1739">
        <f>_xlfn.PERCENTRANK.INC('Clean data'!Q1771:Q6636,'Director Analysis'!C1739)</f>
        <v>0.17899999999999999</v>
      </c>
    </row>
    <row r="1740" spans="1:4" x14ac:dyDescent="0.3">
      <c r="A1740" s="3" t="s">
        <v>4471</v>
      </c>
      <c r="B1740" s="4">
        <v>5.7</v>
      </c>
      <c r="C1740">
        <v>5.7</v>
      </c>
      <c r="D1740">
        <f>_xlfn.PERCENTRANK.INC('Clean data'!Q1772:Q6637,'Director Analysis'!C1740)</f>
        <v>0.17899999999999999</v>
      </c>
    </row>
    <row r="1741" spans="1:4" x14ac:dyDescent="0.3">
      <c r="A1741" s="3" t="s">
        <v>20545</v>
      </c>
      <c r="B1741" s="4">
        <v>5.7</v>
      </c>
      <c r="C1741">
        <v>5.7</v>
      </c>
      <c r="D1741">
        <f>_xlfn.PERCENTRANK.INC('Clean data'!Q1773:Q6638,'Director Analysis'!C1741)</f>
        <v>0.17899999999999999</v>
      </c>
    </row>
    <row r="1742" spans="1:4" x14ac:dyDescent="0.3">
      <c r="A1742" s="3" t="s">
        <v>23676</v>
      </c>
      <c r="B1742" s="4">
        <v>5.7</v>
      </c>
      <c r="C1742">
        <v>5.7</v>
      </c>
      <c r="D1742">
        <f>_xlfn.PERCENTRANK.INC('Clean data'!Q1774:Q6639,'Director Analysis'!C1742)</f>
        <v>0.17899999999999999</v>
      </c>
    </row>
    <row r="1743" spans="1:4" x14ac:dyDescent="0.3">
      <c r="A1743" s="3" t="s">
        <v>19907</v>
      </c>
      <c r="B1743" s="4">
        <v>5.7</v>
      </c>
      <c r="C1743">
        <v>5.7</v>
      </c>
      <c r="D1743">
        <f>_xlfn.PERCENTRANK.INC('Clean data'!Q1775:Q6640,'Director Analysis'!C1743)</f>
        <v>0.17899999999999999</v>
      </c>
    </row>
    <row r="1744" spans="1:4" x14ac:dyDescent="0.3">
      <c r="A1744" s="3" t="s">
        <v>11562</v>
      </c>
      <c r="B1744" s="4">
        <v>5.7</v>
      </c>
      <c r="C1744">
        <v>5.7</v>
      </c>
      <c r="D1744">
        <f>_xlfn.PERCENTRANK.INC('Clean data'!Q1776:Q6641,'Director Analysis'!C1744)</f>
        <v>0.17899999999999999</v>
      </c>
    </row>
    <row r="1745" spans="1:4" x14ac:dyDescent="0.3">
      <c r="A1745" s="3" t="s">
        <v>21520</v>
      </c>
      <c r="B1745" s="4">
        <v>5.7</v>
      </c>
      <c r="C1745">
        <v>5.7</v>
      </c>
      <c r="D1745">
        <f>_xlfn.PERCENTRANK.INC('Clean data'!Q1777:Q6642,'Director Analysis'!C1745)</f>
        <v>0.17899999999999999</v>
      </c>
    </row>
    <row r="1746" spans="1:4" x14ac:dyDescent="0.3">
      <c r="A1746" s="3" t="s">
        <v>7302</v>
      </c>
      <c r="B1746" s="4">
        <v>5.7</v>
      </c>
      <c r="C1746">
        <v>5.7</v>
      </c>
      <c r="D1746">
        <f>_xlfn.PERCENTRANK.INC('Clean data'!Q1778:Q6643,'Director Analysis'!C1746)</f>
        <v>0.17899999999999999</v>
      </c>
    </row>
    <row r="1747" spans="1:4" x14ac:dyDescent="0.3">
      <c r="A1747" s="3" t="s">
        <v>4066</v>
      </c>
      <c r="B1747" s="4">
        <v>5.7</v>
      </c>
      <c r="C1747">
        <v>5.7</v>
      </c>
      <c r="D1747">
        <f>_xlfn.PERCENTRANK.INC('Clean data'!Q1779:Q6644,'Director Analysis'!C1747)</f>
        <v>0.17899999999999999</v>
      </c>
    </row>
    <row r="1748" spans="1:4" x14ac:dyDescent="0.3">
      <c r="A1748" s="3" t="s">
        <v>15298</v>
      </c>
      <c r="B1748" s="4">
        <v>5.7</v>
      </c>
      <c r="C1748">
        <v>5.7</v>
      </c>
      <c r="D1748">
        <f>_xlfn.PERCENTRANK.INC('Clean data'!Q1780:Q6645,'Director Analysis'!C1748)</f>
        <v>0.17899999999999999</v>
      </c>
    </row>
    <row r="1749" spans="1:4" x14ac:dyDescent="0.3">
      <c r="A1749" s="3" t="s">
        <v>15803</v>
      </c>
      <c r="B1749" s="4">
        <v>5.7</v>
      </c>
      <c r="C1749">
        <v>5.7</v>
      </c>
      <c r="D1749">
        <f>_xlfn.PERCENTRANK.INC('Clean data'!Q1781:Q6646,'Director Analysis'!C1749)</f>
        <v>0.17899999999999999</v>
      </c>
    </row>
    <row r="1750" spans="1:4" x14ac:dyDescent="0.3">
      <c r="A1750" s="3" t="s">
        <v>22045</v>
      </c>
      <c r="B1750" s="4">
        <v>5.7</v>
      </c>
      <c r="C1750">
        <v>5.7</v>
      </c>
      <c r="D1750">
        <f>_xlfn.PERCENTRANK.INC('Clean data'!Q1782:Q6647,'Director Analysis'!C1750)</f>
        <v>0.17899999999999999</v>
      </c>
    </row>
    <row r="1751" spans="1:4" x14ac:dyDescent="0.3">
      <c r="A1751" s="3" t="s">
        <v>20280</v>
      </c>
      <c r="B1751" s="4">
        <v>5.7</v>
      </c>
      <c r="C1751">
        <v>5.7</v>
      </c>
      <c r="D1751">
        <f>_xlfn.PERCENTRANK.INC('Clean data'!Q1783:Q6648,'Director Analysis'!C1751)</f>
        <v>0.17899999999999999</v>
      </c>
    </row>
    <row r="1752" spans="1:4" x14ac:dyDescent="0.3">
      <c r="A1752" s="3" t="s">
        <v>12795</v>
      </c>
      <c r="B1752" s="4">
        <v>5.7</v>
      </c>
      <c r="C1752">
        <v>5.7</v>
      </c>
      <c r="D1752">
        <f>_xlfn.PERCENTRANK.INC('Clean data'!Q1784:Q6649,'Director Analysis'!C1752)</f>
        <v>0.17899999999999999</v>
      </c>
    </row>
    <row r="1753" spans="1:4" x14ac:dyDescent="0.3">
      <c r="A1753" s="3" t="s">
        <v>13730</v>
      </c>
      <c r="B1753" s="4">
        <v>5.7</v>
      </c>
      <c r="C1753">
        <v>5.7</v>
      </c>
      <c r="D1753">
        <f>_xlfn.PERCENTRANK.INC('Clean data'!Q1785:Q6650,'Director Analysis'!C1753)</f>
        <v>0.17899999999999999</v>
      </c>
    </row>
    <row r="1754" spans="1:4" x14ac:dyDescent="0.3">
      <c r="A1754" s="3" t="s">
        <v>6901</v>
      </c>
      <c r="B1754" s="4">
        <v>5.7</v>
      </c>
      <c r="C1754">
        <v>5.7</v>
      </c>
      <c r="D1754">
        <f>_xlfn.PERCENTRANK.INC('Clean data'!Q1786:Q6651,'Director Analysis'!C1754)</f>
        <v>0.17899999999999999</v>
      </c>
    </row>
    <row r="1755" spans="1:4" x14ac:dyDescent="0.3">
      <c r="A1755" s="3" t="s">
        <v>12692</v>
      </c>
      <c r="B1755" s="4">
        <v>5.7</v>
      </c>
      <c r="C1755">
        <v>5.7</v>
      </c>
      <c r="D1755">
        <f>_xlfn.PERCENTRANK.INC('Clean data'!Q1787:Q6652,'Director Analysis'!C1755)</f>
        <v>0.17899999999999999</v>
      </c>
    </row>
    <row r="1756" spans="1:4" x14ac:dyDescent="0.3">
      <c r="A1756" s="3" t="s">
        <v>7739</v>
      </c>
      <c r="B1756" s="4">
        <v>5.7</v>
      </c>
      <c r="C1756">
        <v>5.7</v>
      </c>
      <c r="D1756">
        <f>_xlfn.PERCENTRANK.INC('Clean data'!Q1788:Q6653,'Director Analysis'!C1756)</f>
        <v>0.17899999999999999</v>
      </c>
    </row>
    <row r="1757" spans="1:4" x14ac:dyDescent="0.3">
      <c r="A1757" s="3" t="s">
        <v>6694</v>
      </c>
      <c r="B1757" s="4">
        <v>5.7</v>
      </c>
      <c r="C1757">
        <v>5.7</v>
      </c>
      <c r="D1757">
        <f>_xlfn.PERCENTRANK.INC('Clean data'!Q1789:Q6654,'Director Analysis'!C1757)</f>
        <v>0.17899999999999999</v>
      </c>
    </row>
    <row r="1758" spans="1:4" x14ac:dyDescent="0.3">
      <c r="A1758" s="3" t="s">
        <v>11673</v>
      </c>
      <c r="B1758" s="4">
        <v>5.7</v>
      </c>
      <c r="C1758">
        <v>5.7</v>
      </c>
      <c r="D1758">
        <f>_xlfn.PERCENTRANK.INC('Clean data'!Q1790:Q6655,'Director Analysis'!C1758)</f>
        <v>0.17899999999999999</v>
      </c>
    </row>
    <row r="1759" spans="1:4" x14ac:dyDescent="0.3">
      <c r="A1759" s="3" t="s">
        <v>15248</v>
      </c>
      <c r="B1759" s="4">
        <v>5.7</v>
      </c>
      <c r="C1759">
        <v>5.7</v>
      </c>
      <c r="D1759">
        <f>_xlfn.PERCENTRANK.INC('Clean data'!Q1791:Q6656,'Director Analysis'!C1759)</f>
        <v>0.18</v>
      </c>
    </row>
    <row r="1760" spans="1:4" x14ac:dyDescent="0.3">
      <c r="A1760" s="3" t="s">
        <v>15832</v>
      </c>
      <c r="B1760" s="4">
        <v>5.7</v>
      </c>
      <c r="C1760">
        <v>5.7</v>
      </c>
      <c r="D1760">
        <f>_xlfn.PERCENTRANK.INC('Clean data'!Q1792:Q6657,'Director Analysis'!C1760)</f>
        <v>0.18</v>
      </c>
    </row>
    <row r="1761" spans="1:4" x14ac:dyDescent="0.3">
      <c r="A1761" s="3" t="s">
        <v>13325</v>
      </c>
      <c r="B1761" s="4">
        <v>5.7</v>
      </c>
      <c r="C1761">
        <v>5.7</v>
      </c>
      <c r="D1761">
        <f>_xlfn.PERCENTRANK.INC('Clean data'!Q1793:Q6658,'Director Analysis'!C1761)</f>
        <v>0.18</v>
      </c>
    </row>
    <row r="1762" spans="1:4" x14ac:dyDescent="0.3">
      <c r="A1762" s="3" t="s">
        <v>13153</v>
      </c>
      <c r="B1762" s="4">
        <v>5.7</v>
      </c>
      <c r="C1762">
        <v>5.7</v>
      </c>
      <c r="D1762">
        <f>_xlfn.PERCENTRANK.INC('Clean data'!Q1794:Q6659,'Director Analysis'!C1762)</f>
        <v>0.18</v>
      </c>
    </row>
    <row r="1763" spans="1:4" x14ac:dyDescent="0.3">
      <c r="A1763" s="3" t="s">
        <v>13305</v>
      </c>
      <c r="B1763" s="4">
        <v>5.7</v>
      </c>
      <c r="C1763">
        <v>5.7</v>
      </c>
      <c r="D1763">
        <f>_xlfn.PERCENTRANK.INC('Clean data'!Q1795:Q6660,'Director Analysis'!C1763)</f>
        <v>0.18</v>
      </c>
    </row>
    <row r="1764" spans="1:4" x14ac:dyDescent="0.3">
      <c r="A1764" s="3" t="s">
        <v>20485</v>
      </c>
      <c r="B1764" s="4">
        <v>5.7</v>
      </c>
      <c r="C1764">
        <v>5.7</v>
      </c>
      <c r="D1764">
        <f>_xlfn.PERCENTRANK.INC('Clean data'!Q1796:Q6661,'Director Analysis'!C1764)</f>
        <v>0.18</v>
      </c>
    </row>
    <row r="1765" spans="1:4" x14ac:dyDescent="0.3">
      <c r="A1765" s="3" t="s">
        <v>21183</v>
      </c>
      <c r="B1765" s="4">
        <v>5.7</v>
      </c>
      <c r="C1765">
        <v>5.7</v>
      </c>
      <c r="D1765">
        <f>_xlfn.PERCENTRANK.INC('Clean data'!Q1797:Q6662,'Director Analysis'!C1765)</f>
        <v>0.18</v>
      </c>
    </row>
    <row r="1766" spans="1:4" x14ac:dyDescent="0.3">
      <c r="A1766" s="3" t="s">
        <v>20989</v>
      </c>
      <c r="B1766" s="4">
        <v>5.7</v>
      </c>
      <c r="C1766">
        <v>5.7</v>
      </c>
      <c r="D1766">
        <f>_xlfn.PERCENTRANK.INC('Clean data'!Q1798:Q6663,'Director Analysis'!C1766)</f>
        <v>0.18</v>
      </c>
    </row>
    <row r="1767" spans="1:4" x14ac:dyDescent="0.3">
      <c r="A1767" s="3" t="s">
        <v>19163</v>
      </c>
      <c r="B1767" s="4">
        <v>5.7</v>
      </c>
      <c r="C1767">
        <v>5.7</v>
      </c>
      <c r="D1767">
        <f>_xlfn.PERCENTRANK.INC('Clean data'!Q1799:Q6664,'Director Analysis'!C1767)</f>
        <v>0.18</v>
      </c>
    </row>
    <row r="1768" spans="1:4" x14ac:dyDescent="0.3">
      <c r="A1768" s="3" t="s">
        <v>2875</v>
      </c>
      <c r="B1768" s="4">
        <v>5.7</v>
      </c>
      <c r="C1768">
        <v>5.7</v>
      </c>
      <c r="D1768">
        <f>_xlfn.PERCENTRANK.INC('Clean data'!Q1800:Q6665,'Director Analysis'!C1768)</f>
        <v>0.18</v>
      </c>
    </row>
    <row r="1769" spans="1:4" x14ac:dyDescent="0.3">
      <c r="A1769" s="3" t="s">
        <v>1500</v>
      </c>
      <c r="B1769" s="4">
        <v>5.6999999999999993</v>
      </c>
      <c r="C1769">
        <v>5.6999999999999993</v>
      </c>
      <c r="D1769">
        <f>_xlfn.PERCENTRANK.INC('Clean data'!Q1801:Q6666,'Director Analysis'!C1769)</f>
        <v>0.18</v>
      </c>
    </row>
    <row r="1770" spans="1:4" x14ac:dyDescent="0.3">
      <c r="A1770" s="3" t="s">
        <v>5896</v>
      </c>
      <c r="B1770" s="4">
        <v>5.6999999999999993</v>
      </c>
      <c r="C1770">
        <v>5.6999999999999993</v>
      </c>
      <c r="D1770">
        <f>_xlfn.PERCENTRANK.INC('Clean data'!Q1802:Q6667,'Director Analysis'!C1770)</f>
        <v>0.18</v>
      </c>
    </row>
    <row r="1771" spans="1:4" x14ac:dyDescent="0.3">
      <c r="A1771" s="3" t="s">
        <v>7348</v>
      </c>
      <c r="B1771" s="4">
        <v>5.6999999999999993</v>
      </c>
      <c r="C1771">
        <v>5.6999999999999993</v>
      </c>
      <c r="D1771">
        <f>_xlfn.PERCENTRANK.INC('Clean data'!Q1803:Q6668,'Director Analysis'!C1771)</f>
        <v>0.18</v>
      </c>
    </row>
    <row r="1772" spans="1:4" x14ac:dyDescent="0.3">
      <c r="A1772" s="3" t="s">
        <v>7858</v>
      </c>
      <c r="B1772" s="4">
        <v>5.6999999999999993</v>
      </c>
      <c r="C1772">
        <v>5.6999999999999993</v>
      </c>
      <c r="D1772">
        <f>_xlfn.PERCENTRANK.INC('Clean data'!Q1804:Q6669,'Director Analysis'!C1772)</f>
        <v>0.18</v>
      </c>
    </row>
    <row r="1773" spans="1:4" x14ac:dyDescent="0.3">
      <c r="A1773" s="3" t="s">
        <v>4903</v>
      </c>
      <c r="B1773" s="4">
        <v>5.6923076923076934</v>
      </c>
      <c r="C1773">
        <v>5.6923076923076934</v>
      </c>
      <c r="D1773">
        <f>_xlfn.PERCENTRANK.INC('Clean data'!Q1805:Q6670,'Director Analysis'!C1773)</f>
        <v>0.18</v>
      </c>
    </row>
    <row r="1774" spans="1:4" x14ac:dyDescent="0.3">
      <c r="A1774" s="3" t="s">
        <v>13940</v>
      </c>
      <c r="B1774" s="4">
        <v>5.6833333333333336</v>
      </c>
      <c r="C1774">
        <v>5.6833333333333336</v>
      </c>
      <c r="D1774">
        <f>_xlfn.PERCENTRANK.INC('Clean data'!Q1806:Q6671,'Director Analysis'!C1774)</f>
        <v>0.18</v>
      </c>
    </row>
    <row r="1775" spans="1:4" x14ac:dyDescent="0.3">
      <c r="A1775" s="3" t="s">
        <v>2166</v>
      </c>
      <c r="B1775" s="4">
        <v>5.6750000000000007</v>
      </c>
      <c r="C1775">
        <v>5.6750000000000007</v>
      </c>
      <c r="D1775">
        <f>_xlfn.PERCENTRANK.INC('Clean data'!Q1807:Q6672,'Director Analysis'!C1775)</f>
        <v>0.18</v>
      </c>
    </row>
    <row r="1776" spans="1:4" x14ac:dyDescent="0.3">
      <c r="A1776" s="3" t="s">
        <v>2785</v>
      </c>
      <c r="B1776" s="4">
        <v>5.6749999999999998</v>
      </c>
      <c r="C1776">
        <v>5.6749999999999998</v>
      </c>
      <c r="D1776">
        <f>_xlfn.PERCENTRANK.INC('Clean data'!Q1808:Q6673,'Director Analysis'!C1776)</f>
        <v>0.18</v>
      </c>
    </row>
    <row r="1777" spans="1:4" x14ac:dyDescent="0.3">
      <c r="A1777" s="3" t="s">
        <v>597</v>
      </c>
      <c r="B1777" s="4">
        <v>5.6749999999999998</v>
      </c>
      <c r="C1777">
        <v>5.6749999999999998</v>
      </c>
      <c r="D1777">
        <f>_xlfn.PERCENTRANK.INC('Clean data'!Q1809:Q6674,'Director Analysis'!C1777)</f>
        <v>0.18</v>
      </c>
    </row>
    <row r="1778" spans="1:4" x14ac:dyDescent="0.3">
      <c r="A1778" s="3" t="s">
        <v>12365</v>
      </c>
      <c r="B1778" s="4">
        <v>5.666666666666667</v>
      </c>
      <c r="C1778">
        <v>5.666666666666667</v>
      </c>
      <c r="D1778">
        <f>_xlfn.PERCENTRANK.INC('Clean data'!Q1810:Q6675,'Director Analysis'!C1778)</f>
        <v>0.18</v>
      </c>
    </row>
    <row r="1779" spans="1:4" x14ac:dyDescent="0.3">
      <c r="A1779" s="3" t="s">
        <v>4239</v>
      </c>
      <c r="B1779" s="4">
        <v>5.6625000000000005</v>
      </c>
      <c r="C1779">
        <v>5.6625000000000005</v>
      </c>
      <c r="D1779">
        <f>_xlfn.PERCENTRANK.INC('Clean data'!Q1811:Q6676,'Director Analysis'!C1779)</f>
        <v>0.18</v>
      </c>
    </row>
    <row r="1780" spans="1:4" x14ac:dyDescent="0.3">
      <c r="A1780" s="3" t="s">
        <v>876</v>
      </c>
      <c r="B1780" s="4">
        <v>5.6599999999999993</v>
      </c>
      <c r="C1780">
        <v>5.6599999999999993</v>
      </c>
      <c r="D1780">
        <f>_xlfn.PERCENTRANK.INC('Clean data'!Q1812:Q6677,'Director Analysis'!C1780)</f>
        <v>0.18</v>
      </c>
    </row>
    <row r="1781" spans="1:4" x14ac:dyDescent="0.3">
      <c r="A1781" s="3" t="s">
        <v>928</v>
      </c>
      <c r="B1781" s="4">
        <v>5.65</v>
      </c>
      <c r="C1781">
        <v>5.65</v>
      </c>
      <c r="D1781">
        <f>_xlfn.PERCENTRANK.INC('Clean data'!Q1813:Q6678,'Director Analysis'!C1781)</f>
        <v>0.18</v>
      </c>
    </row>
    <row r="1782" spans="1:4" x14ac:dyDescent="0.3">
      <c r="A1782" s="3" t="s">
        <v>6262</v>
      </c>
      <c r="B1782" s="4">
        <v>5.65</v>
      </c>
      <c r="C1782">
        <v>5.65</v>
      </c>
      <c r="D1782">
        <f>_xlfn.PERCENTRANK.INC('Clean data'!Q1814:Q6679,'Director Analysis'!C1782)</f>
        <v>0.18</v>
      </c>
    </row>
    <row r="1783" spans="1:4" x14ac:dyDescent="0.3">
      <c r="A1783" s="3" t="s">
        <v>7484</v>
      </c>
      <c r="B1783" s="4">
        <v>5.65</v>
      </c>
      <c r="C1783">
        <v>5.65</v>
      </c>
      <c r="D1783">
        <f>_xlfn.PERCENTRANK.INC('Clean data'!Q1815:Q6680,'Director Analysis'!C1783)</f>
        <v>0.18</v>
      </c>
    </row>
    <row r="1784" spans="1:4" x14ac:dyDescent="0.3">
      <c r="A1784" s="3" t="s">
        <v>20121</v>
      </c>
      <c r="B1784" s="4">
        <v>5.65</v>
      </c>
      <c r="C1784">
        <v>5.65</v>
      </c>
      <c r="D1784">
        <f>_xlfn.PERCENTRANK.INC('Clean data'!Q1816:Q6681,'Director Analysis'!C1784)</f>
        <v>0.18</v>
      </c>
    </row>
    <row r="1785" spans="1:4" x14ac:dyDescent="0.3">
      <c r="A1785" s="3" t="s">
        <v>8092</v>
      </c>
      <c r="B1785" s="4">
        <v>5.65</v>
      </c>
      <c r="C1785">
        <v>5.65</v>
      </c>
      <c r="D1785">
        <f>_xlfn.PERCENTRANK.INC('Clean data'!Q1817:Q6682,'Director Analysis'!C1785)</f>
        <v>0.18</v>
      </c>
    </row>
    <row r="1786" spans="1:4" x14ac:dyDescent="0.3">
      <c r="A1786" s="3" t="s">
        <v>15282</v>
      </c>
      <c r="B1786" s="4">
        <v>5.65</v>
      </c>
      <c r="C1786">
        <v>5.65</v>
      </c>
      <c r="D1786">
        <f>_xlfn.PERCENTRANK.INC('Clean data'!Q1818:Q6683,'Director Analysis'!C1786)</f>
        <v>0.18</v>
      </c>
    </row>
    <row r="1787" spans="1:4" x14ac:dyDescent="0.3">
      <c r="A1787" s="3" t="s">
        <v>13271</v>
      </c>
      <c r="B1787" s="4">
        <v>5.6333333333333329</v>
      </c>
      <c r="C1787">
        <v>5.6333333333333329</v>
      </c>
      <c r="D1787">
        <f>_xlfn.PERCENTRANK.INC('Clean data'!Q1819:Q6684,'Director Analysis'!C1787)</f>
        <v>0.18</v>
      </c>
    </row>
    <row r="1788" spans="1:4" x14ac:dyDescent="0.3">
      <c r="A1788" s="3" t="s">
        <v>3802</v>
      </c>
      <c r="B1788" s="4">
        <v>5.6333333333333329</v>
      </c>
      <c r="C1788">
        <v>5.6333333333333329</v>
      </c>
      <c r="D1788">
        <f>_xlfn.PERCENTRANK.INC('Clean data'!Q1820:Q6685,'Director Analysis'!C1788)</f>
        <v>0.18</v>
      </c>
    </row>
    <row r="1789" spans="1:4" x14ac:dyDescent="0.3">
      <c r="A1789" s="3" t="s">
        <v>17173</v>
      </c>
      <c r="B1789" s="4">
        <v>5.6333333333333329</v>
      </c>
      <c r="C1789">
        <v>5.6333333333333329</v>
      </c>
      <c r="D1789">
        <f>_xlfn.PERCENTRANK.INC('Clean data'!Q1821:Q6686,'Director Analysis'!C1789)</f>
        <v>0.18</v>
      </c>
    </row>
    <row r="1790" spans="1:4" x14ac:dyDescent="0.3">
      <c r="A1790" s="3" t="s">
        <v>4203</v>
      </c>
      <c r="B1790" s="4">
        <v>5.6333333333333329</v>
      </c>
      <c r="C1790">
        <v>5.6333333333333329</v>
      </c>
      <c r="D1790">
        <f>_xlfn.PERCENTRANK.INC('Clean data'!Q1822:Q6687,'Director Analysis'!C1790)</f>
        <v>0.18</v>
      </c>
    </row>
    <row r="1791" spans="1:4" x14ac:dyDescent="0.3">
      <c r="A1791" s="3" t="s">
        <v>5930</v>
      </c>
      <c r="B1791" s="4">
        <v>5.625</v>
      </c>
      <c r="C1791">
        <v>5.625</v>
      </c>
      <c r="D1791">
        <f>_xlfn.PERCENTRANK.INC('Clean data'!Q1823:Q6688,'Director Analysis'!C1791)</f>
        <v>0.18</v>
      </c>
    </row>
    <row r="1792" spans="1:4" x14ac:dyDescent="0.3">
      <c r="A1792" s="3" t="s">
        <v>565</v>
      </c>
      <c r="B1792" s="4">
        <v>5.6000000000000005</v>
      </c>
      <c r="C1792">
        <v>5.6000000000000005</v>
      </c>
      <c r="D1792">
        <f>_xlfn.PERCENTRANK.INC('Clean data'!Q1824:Q6689,'Director Analysis'!C1792)</f>
        <v>0.18</v>
      </c>
    </row>
    <row r="1793" spans="1:4" x14ac:dyDescent="0.3">
      <c r="A1793" s="3" t="s">
        <v>14002</v>
      </c>
      <c r="B1793" s="4">
        <v>5.6</v>
      </c>
      <c r="C1793">
        <v>5.6</v>
      </c>
      <c r="D1793">
        <f>_xlfn.PERCENTRANK.INC('Clean data'!Q1825:Q6690,'Director Analysis'!C1793)</f>
        <v>0.16</v>
      </c>
    </row>
    <row r="1794" spans="1:4" x14ac:dyDescent="0.3">
      <c r="A1794" s="3" t="s">
        <v>13109</v>
      </c>
      <c r="B1794" s="4">
        <v>5.6</v>
      </c>
      <c r="C1794">
        <v>5.6</v>
      </c>
      <c r="D1794">
        <f>_xlfn.PERCENTRANK.INC('Clean data'!Q1826:Q6691,'Director Analysis'!C1794)</f>
        <v>0.16</v>
      </c>
    </row>
    <row r="1795" spans="1:4" x14ac:dyDescent="0.3">
      <c r="A1795" s="3" t="s">
        <v>9753</v>
      </c>
      <c r="B1795" s="4">
        <v>5.6</v>
      </c>
      <c r="C1795">
        <v>5.6</v>
      </c>
      <c r="D1795">
        <f>_xlfn.PERCENTRANK.INC('Clean data'!Q1827:Q6692,'Director Analysis'!C1795)</f>
        <v>0.16</v>
      </c>
    </row>
    <row r="1796" spans="1:4" x14ac:dyDescent="0.3">
      <c r="A1796" s="3" t="s">
        <v>15139</v>
      </c>
      <c r="B1796" s="4">
        <v>5.6</v>
      </c>
      <c r="C1796">
        <v>5.6</v>
      </c>
      <c r="D1796">
        <f>_xlfn.PERCENTRANK.INC('Clean data'!Q1828:Q6693,'Director Analysis'!C1796)</f>
        <v>0.16</v>
      </c>
    </row>
    <row r="1797" spans="1:4" x14ac:dyDescent="0.3">
      <c r="A1797" s="3" t="s">
        <v>21972</v>
      </c>
      <c r="B1797" s="4">
        <v>5.6</v>
      </c>
      <c r="C1797">
        <v>5.6</v>
      </c>
      <c r="D1797">
        <f>_xlfn.PERCENTRANK.INC('Clean data'!Q1829:Q6694,'Director Analysis'!C1797)</f>
        <v>0.16</v>
      </c>
    </row>
    <row r="1798" spans="1:4" x14ac:dyDescent="0.3">
      <c r="A1798" s="3" t="s">
        <v>20552</v>
      </c>
      <c r="B1798" s="4">
        <v>5.6</v>
      </c>
      <c r="C1798">
        <v>5.6</v>
      </c>
      <c r="D1798">
        <f>_xlfn.PERCENTRANK.INC('Clean data'!Q1830:Q6695,'Director Analysis'!C1798)</f>
        <v>0.16</v>
      </c>
    </row>
    <row r="1799" spans="1:4" x14ac:dyDescent="0.3">
      <c r="A1799" s="3" t="s">
        <v>22122</v>
      </c>
      <c r="B1799" s="4">
        <v>5.6</v>
      </c>
      <c r="C1799">
        <v>5.6</v>
      </c>
      <c r="D1799">
        <f>_xlfn.PERCENTRANK.INC('Clean data'!Q1831:Q6696,'Director Analysis'!C1799)</f>
        <v>0.16</v>
      </c>
    </row>
    <row r="1800" spans="1:4" x14ac:dyDescent="0.3">
      <c r="A1800" s="3" t="s">
        <v>10250</v>
      </c>
      <c r="B1800" s="4">
        <v>5.6</v>
      </c>
      <c r="C1800">
        <v>5.6</v>
      </c>
      <c r="D1800">
        <f>_xlfn.PERCENTRANK.INC('Clean data'!Q1832:Q6697,'Director Analysis'!C1800)</f>
        <v>0.16</v>
      </c>
    </row>
    <row r="1801" spans="1:4" x14ac:dyDescent="0.3">
      <c r="A1801" s="3" t="s">
        <v>23039</v>
      </c>
      <c r="B1801" s="4">
        <v>5.6</v>
      </c>
      <c r="C1801">
        <v>5.6</v>
      </c>
      <c r="D1801">
        <f>_xlfn.PERCENTRANK.INC('Clean data'!Q1833:Q6698,'Director Analysis'!C1801)</f>
        <v>0.16</v>
      </c>
    </row>
    <row r="1802" spans="1:4" x14ac:dyDescent="0.3">
      <c r="A1802" s="3" t="s">
        <v>11208</v>
      </c>
      <c r="B1802" s="4">
        <v>5.6</v>
      </c>
      <c r="C1802">
        <v>5.6</v>
      </c>
      <c r="D1802">
        <f>_xlfn.PERCENTRANK.INC('Clean data'!Q1834:Q6699,'Director Analysis'!C1802)</f>
        <v>0.159</v>
      </c>
    </row>
    <row r="1803" spans="1:4" x14ac:dyDescent="0.3">
      <c r="A1803" s="3" t="s">
        <v>5433</v>
      </c>
      <c r="B1803" s="4">
        <v>5.6</v>
      </c>
      <c r="C1803">
        <v>5.6</v>
      </c>
      <c r="D1803">
        <f>_xlfn.PERCENTRANK.INC('Clean data'!Q1835:Q6700,'Director Analysis'!C1803)</f>
        <v>0.159</v>
      </c>
    </row>
    <row r="1804" spans="1:4" x14ac:dyDescent="0.3">
      <c r="A1804" s="3" t="s">
        <v>19234</v>
      </c>
      <c r="B1804" s="4">
        <v>5.6</v>
      </c>
      <c r="C1804">
        <v>5.6</v>
      </c>
      <c r="D1804">
        <f>_xlfn.PERCENTRANK.INC('Clean data'!Q1836:Q6701,'Director Analysis'!C1804)</f>
        <v>0.159</v>
      </c>
    </row>
    <row r="1805" spans="1:4" x14ac:dyDescent="0.3">
      <c r="A1805" s="3" t="s">
        <v>13140</v>
      </c>
      <c r="B1805" s="4">
        <v>5.6</v>
      </c>
      <c r="C1805">
        <v>5.6</v>
      </c>
      <c r="D1805">
        <f>_xlfn.PERCENTRANK.INC('Clean data'!Q1837:Q6702,'Director Analysis'!C1805)</f>
        <v>0.159</v>
      </c>
    </row>
    <row r="1806" spans="1:4" x14ac:dyDescent="0.3">
      <c r="A1806" s="3" t="s">
        <v>16011</v>
      </c>
      <c r="B1806" s="4">
        <v>5.6</v>
      </c>
      <c r="C1806">
        <v>5.6</v>
      </c>
      <c r="D1806">
        <f>_xlfn.PERCENTRANK.INC('Clean data'!Q1838:Q6703,'Director Analysis'!C1806)</f>
        <v>0.159</v>
      </c>
    </row>
    <row r="1807" spans="1:4" x14ac:dyDescent="0.3">
      <c r="A1807" s="3" t="s">
        <v>8690</v>
      </c>
      <c r="B1807" s="4">
        <v>5.6</v>
      </c>
      <c r="C1807">
        <v>5.6</v>
      </c>
      <c r="D1807">
        <f>_xlfn.PERCENTRANK.INC('Clean data'!Q1839:Q6704,'Director Analysis'!C1807)</f>
        <v>0.159</v>
      </c>
    </row>
    <row r="1808" spans="1:4" x14ac:dyDescent="0.3">
      <c r="A1808" s="3" t="s">
        <v>17505</v>
      </c>
      <c r="B1808" s="4">
        <v>5.6</v>
      </c>
      <c r="C1808">
        <v>5.6</v>
      </c>
      <c r="D1808">
        <f>_xlfn.PERCENTRANK.INC('Clean data'!Q1840:Q6705,'Director Analysis'!C1808)</f>
        <v>0.159</v>
      </c>
    </row>
    <row r="1809" spans="1:4" x14ac:dyDescent="0.3">
      <c r="A1809" s="3" t="s">
        <v>14965</v>
      </c>
      <c r="B1809" s="4">
        <v>5.6</v>
      </c>
      <c r="C1809">
        <v>5.6</v>
      </c>
      <c r="D1809">
        <f>_xlfn.PERCENTRANK.INC('Clean data'!Q1841:Q6706,'Director Analysis'!C1809)</f>
        <v>0.159</v>
      </c>
    </row>
    <row r="1810" spans="1:4" x14ac:dyDescent="0.3">
      <c r="A1810" s="3" t="s">
        <v>4794</v>
      </c>
      <c r="B1810" s="4">
        <v>5.6</v>
      </c>
      <c r="C1810">
        <v>5.6</v>
      </c>
      <c r="D1810">
        <f>_xlfn.PERCENTRANK.INC('Clean data'!Q1842:Q6707,'Director Analysis'!C1810)</f>
        <v>0.159</v>
      </c>
    </row>
    <row r="1811" spans="1:4" x14ac:dyDescent="0.3">
      <c r="A1811" s="3" t="s">
        <v>21360</v>
      </c>
      <c r="B1811" s="4">
        <v>5.6</v>
      </c>
      <c r="C1811">
        <v>5.6</v>
      </c>
      <c r="D1811">
        <f>_xlfn.PERCENTRANK.INC('Clean data'!Q1843:Q6708,'Director Analysis'!C1811)</f>
        <v>0.16</v>
      </c>
    </row>
    <row r="1812" spans="1:4" x14ac:dyDescent="0.3">
      <c r="A1812" s="3" t="s">
        <v>9616</v>
      </c>
      <c r="B1812" s="4">
        <v>5.6</v>
      </c>
      <c r="C1812">
        <v>5.6</v>
      </c>
      <c r="D1812">
        <f>_xlfn.PERCENTRANK.INC('Clean data'!Q1844:Q6709,'Director Analysis'!C1812)</f>
        <v>0.16</v>
      </c>
    </row>
    <row r="1813" spans="1:4" x14ac:dyDescent="0.3">
      <c r="A1813" s="3" t="s">
        <v>16814</v>
      </c>
      <c r="B1813" s="4">
        <v>5.6</v>
      </c>
      <c r="C1813">
        <v>5.6</v>
      </c>
      <c r="D1813">
        <f>_xlfn.PERCENTRANK.INC('Clean data'!Q1845:Q6710,'Director Analysis'!C1813)</f>
        <v>0.16</v>
      </c>
    </row>
    <row r="1814" spans="1:4" x14ac:dyDescent="0.3">
      <c r="A1814" s="3" t="s">
        <v>7930</v>
      </c>
      <c r="B1814" s="4">
        <v>5.6</v>
      </c>
      <c r="C1814">
        <v>5.6</v>
      </c>
      <c r="D1814">
        <f>_xlfn.PERCENTRANK.INC('Clean data'!Q1846:Q6711,'Director Analysis'!C1814)</f>
        <v>0.16</v>
      </c>
    </row>
    <row r="1815" spans="1:4" x14ac:dyDescent="0.3">
      <c r="A1815" s="3" t="s">
        <v>3552</v>
      </c>
      <c r="B1815" s="4">
        <v>5.6</v>
      </c>
      <c r="C1815">
        <v>5.6</v>
      </c>
      <c r="D1815">
        <f>_xlfn.PERCENTRANK.INC('Clean data'!Q1847:Q6712,'Director Analysis'!C1815)</f>
        <v>0.16</v>
      </c>
    </row>
    <row r="1816" spans="1:4" x14ac:dyDescent="0.3">
      <c r="A1816" s="3" t="s">
        <v>13198</v>
      </c>
      <c r="B1816" s="4">
        <v>5.6</v>
      </c>
      <c r="C1816">
        <v>5.6</v>
      </c>
      <c r="D1816">
        <f>_xlfn.PERCENTRANK.INC('Clean data'!Q1848:Q6713,'Director Analysis'!C1816)</f>
        <v>0.159</v>
      </c>
    </row>
    <row r="1817" spans="1:4" x14ac:dyDescent="0.3">
      <c r="A1817" s="3" t="s">
        <v>16212</v>
      </c>
      <c r="B1817" s="4">
        <v>5.6</v>
      </c>
      <c r="C1817">
        <v>5.6</v>
      </c>
      <c r="D1817">
        <f>_xlfn.PERCENTRANK.INC('Clean data'!Q1849:Q6714,'Director Analysis'!C1817)</f>
        <v>0.159</v>
      </c>
    </row>
    <row r="1818" spans="1:4" x14ac:dyDescent="0.3">
      <c r="A1818" s="3" t="s">
        <v>16075</v>
      </c>
      <c r="B1818" s="4">
        <v>5.6</v>
      </c>
      <c r="C1818">
        <v>5.6</v>
      </c>
      <c r="D1818">
        <f>_xlfn.PERCENTRANK.INC('Clean data'!Q1850:Q6715,'Director Analysis'!C1818)</f>
        <v>0.16</v>
      </c>
    </row>
    <row r="1819" spans="1:4" x14ac:dyDescent="0.3">
      <c r="A1819" s="3" t="s">
        <v>9785</v>
      </c>
      <c r="B1819" s="4">
        <v>5.6</v>
      </c>
      <c r="C1819">
        <v>5.6</v>
      </c>
      <c r="D1819">
        <f>_xlfn.PERCENTRANK.INC('Clean data'!Q1851:Q6716,'Director Analysis'!C1819)</f>
        <v>0.16</v>
      </c>
    </row>
    <row r="1820" spans="1:4" x14ac:dyDescent="0.3">
      <c r="A1820" s="3" t="s">
        <v>21797</v>
      </c>
      <c r="B1820" s="4">
        <v>5.6</v>
      </c>
      <c r="C1820">
        <v>5.6</v>
      </c>
      <c r="D1820">
        <f>_xlfn.PERCENTRANK.INC('Clean data'!Q1852:Q6717,'Director Analysis'!C1820)</f>
        <v>0.16</v>
      </c>
    </row>
    <row r="1821" spans="1:4" x14ac:dyDescent="0.3">
      <c r="A1821" s="3" t="s">
        <v>16396</v>
      </c>
      <c r="B1821" s="4">
        <v>5.6</v>
      </c>
      <c r="C1821">
        <v>5.6</v>
      </c>
      <c r="D1821">
        <f>_xlfn.PERCENTRANK.INC('Clean data'!Q1853:Q6718,'Director Analysis'!C1821)</f>
        <v>0.16</v>
      </c>
    </row>
    <row r="1822" spans="1:4" x14ac:dyDescent="0.3">
      <c r="A1822" s="3" t="s">
        <v>9572</v>
      </c>
      <c r="B1822" s="4">
        <v>5.6</v>
      </c>
      <c r="C1822">
        <v>5.6</v>
      </c>
      <c r="D1822">
        <f>_xlfn.PERCENTRANK.INC('Clean data'!Q1854:Q6719,'Director Analysis'!C1822)</f>
        <v>0.16</v>
      </c>
    </row>
    <row r="1823" spans="1:4" x14ac:dyDescent="0.3">
      <c r="A1823" s="3" t="s">
        <v>7555</v>
      </c>
      <c r="B1823" s="4">
        <v>5.6</v>
      </c>
      <c r="C1823">
        <v>5.6</v>
      </c>
      <c r="D1823">
        <f>_xlfn.PERCENTRANK.INC('Clean data'!Q1855:Q6720,'Director Analysis'!C1823)</f>
        <v>0.16</v>
      </c>
    </row>
    <row r="1824" spans="1:4" x14ac:dyDescent="0.3">
      <c r="A1824" s="3" t="s">
        <v>22410</v>
      </c>
      <c r="B1824" s="4">
        <v>5.6</v>
      </c>
      <c r="C1824">
        <v>5.6</v>
      </c>
      <c r="D1824">
        <f>_xlfn.PERCENTRANK.INC('Clean data'!Q1856:Q6721,'Director Analysis'!C1824)</f>
        <v>0.16</v>
      </c>
    </row>
    <row r="1825" spans="1:4" x14ac:dyDescent="0.3">
      <c r="A1825" s="3" t="s">
        <v>15207</v>
      </c>
      <c r="B1825" s="4">
        <v>5.6</v>
      </c>
      <c r="C1825">
        <v>5.6</v>
      </c>
      <c r="D1825">
        <f>_xlfn.PERCENTRANK.INC('Clean data'!Q1857:Q6722,'Director Analysis'!C1825)</f>
        <v>0.16</v>
      </c>
    </row>
    <row r="1826" spans="1:4" x14ac:dyDescent="0.3">
      <c r="A1826" s="3" t="s">
        <v>17665</v>
      </c>
      <c r="B1826" s="4">
        <v>5.6</v>
      </c>
      <c r="C1826">
        <v>5.6</v>
      </c>
      <c r="D1826">
        <f>_xlfn.PERCENTRANK.INC('Clean data'!Q1858:Q6723,'Director Analysis'!C1826)</f>
        <v>0.16</v>
      </c>
    </row>
    <row r="1827" spans="1:4" x14ac:dyDescent="0.3">
      <c r="A1827" s="3" t="s">
        <v>18454</v>
      </c>
      <c r="B1827" s="4">
        <v>5.6</v>
      </c>
      <c r="C1827">
        <v>5.6</v>
      </c>
      <c r="D1827">
        <f>_xlfn.PERCENTRANK.INC('Clean data'!Q1859:Q6724,'Director Analysis'!C1827)</f>
        <v>0.16</v>
      </c>
    </row>
    <row r="1828" spans="1:4" x14ac:dyDescent="0.3">
      <c r="A1828" s="3" t="s">
        <v>10381</v>
      </c>
      <c r="B1828" s="4">
        <v>5.6</v>
      </c>
      <c r="C1828">
        <v>5.6</v>
      </c>
      <c r="D1828">
        <f>_xlfn.PERCENTRANK.INC('Clean data'!Q1860:Q6725,'Director Analysis'!C1828)</f>
        <v>0.16</v>
      </c>
    </row>
    <row r="1829" spans="1:4" x14ac:dyDescent="0.3">
      <c r="A1829" s="3" t="s">
        <v>20657</v>
      </c>
      <c r="B1829" s="4">
        <v>5.6</v>
      </c>
      <c r="C1829">
        <v>5.6</v>
      </c>
      <c r="D1829">
        <f>_xlfn.PERCENTRANK.INC('Clean data'!Q1861:Q6726,'Director Analysis'!C1829)</f>
        <v>0.16</v>
      </c>
    </row>
    <row r="1830" spans="1:4" x14ac:dyDescent="0.3">
      <c r="A1830" s="3" t="s">
        <v>23743</v>
      </c>
      <c r="B1830" s="4">
        <v>5.6</v>
      </c>
      <c r="C1830">
        <v>5.6</v>
      </c>
      <c r="D1830">
        <f>_xlfn.PERCENTRANK.INC('Clean data'!Q1862:Q6727,'Director Analysis'!C1830)</f>
        <v>0.16</v>
      </c>
    </row>
    <row r="1831" spans="1:4" x14ac:dyDescent="0.3">
      <c r="A1831" s="3" t="s">
        <v>8504</v>
      </c>
      <c r="B1831" s="4">
        <v>5.6</v>
      </c>
      <c r="C1831">
        <v>5.6</v>
      </c>
      <c r="D1831">
        <f>_xlfn.PERCENTRANK.INC('Clean data'!Q1863:Q6728,'Director Analysis'!C1831)</f>
        <v>0.16</v>
      </c>
    </row>
    <row r="1832" spans="1:4" x14ac:dyDescent="0.3">
      <c r="A1832" s="3" t="s">
        <v>17390</v>
      </c>
      <c r="B1832" s="4">
        <v>5.6</v>
      </c>
      <c r="C1832">
        <v>5.6</v>
      </c>
      <c r="D1832">
        <f>_xlfn.PERCENTRANK.INC('Clean data'!Q1864:Q6729,'Director Analysis'!C1832)</f>
        <v>0.16</v>
      </c>
    </row>
    <row r="1833" spans="1:4" x14ac:dyDescent="0.3">
      <c r="A1833" s="3" t="s">
        <v>2968</v>
      </c>
      <c r="B1833" s="4">
        <v>5.6</v>
      </c>
      <c r="C1833">
        <v>5.6</v>
      </c>
      <c r="D1833">
        <f>_xlfn.PERCENTRANK.INC('Clean data'!Q1865:Q6730,'Director Analysis'!C1833)</f>
        <v>0.16</v>
      </c>
    </row>
    <row r="1834" spans="1:4" x14ac:dyDescent="0.3">
      <c r="A1834" s="3" t="s">
        <v>23810</v>
      </c>
      <c r="B1834" s="4">
        <v>5.6</v>
      </c>
      <c r="C1834">
        <v>5.6</v>
      </c>
      <c r="D1834">
        <f>_xlfn.PERCENTRANK.INC('Clean data'!Q1866:Q6731,'Director Analysis'!C1834)</f>
        <v>0.159</v>
      </c>
    </row>
    <row r="1835" spans="1:4" x14ac:dyDescent="0.3">
      <c r="A1835" s="3" t="s">
        <v>14902</v>
      </c>
      <c r="B1835" s="4">
        <v>5.6</v>
      </c>
      <c r="C1835">
        <v>5.6</v>
      </c>
      <c r="D1835">
        <f>_xlfn.PERCENTRANK.INC('Clean data'!Q1867:Q6732,'Director Analysis'!C1835)</f>
        <v>0.159</v>
      </c>
    </row>
    <row r="1836" spans="1:4" x14ac:dyDescent="0.3">
      <c r="A1836" s="3" t="s">
        <v>17928</v>
      </c>
      <c r="B1836" s="4">
        <v>5.6</v>
      </c>
      <c r="C1836">
        <v>5.6</v>
      </c>
      <c r="D1836">
        <f>_xlfn.PERCENTRANK.INC('Clean data'!Q1868:Q6733,'Director Analysis'!C1836)</f>
        <v>0.159</v>
      </c>
    </row>
    <row r="1837" spans="1:4" x14ac:dyDescent="0.3">
      <c r="A1837" s="3" t="s">
        <v>13811</v>
      </c>
      <c r="B1837" s="4">
        <v>5.6</v>
      </c>
      <c r="C1837">
        <v>5.6</v>
      </c>
      <c r="D1837">
        <f>_xlfn.PERCENTRANK.INC('Clean data'!Q1869:Q6734,'Director Analysis'!C1837)</f>
        <v>0.159</v>
      </c>
    </row>
    <row r="1838" spans="1:4" x14ac:dyDescent="0.3">
      <c r="A1838" s="3" t="s">
        <v>11860</v>
      </c>
      <c r="B1838" s="4">
        <v>5.6</v>
      </c>
      <c r="C1838">
        <v>5.6</v>
      </c>
      <c r="D1838">
        <f>_xlfn.PERCENTRANK.INC('Clean data'!Q1870:Q6735,'Director Analysis'!C1838)</f>
        <v>0.159</v>
      </c>
    </row>
    <row r="1839" spans="1:4" x14ac:dyDescent="0.3">
      <c r="A1839" s="3" t="s">
        <v>499</v>
      </c>
      <c r="B1839" s="4">
        <v>5.5777777777777775</v>
      </c>
      <c r="C1839">
        <v>5.5777777777777775</v>
      </c>
      <c r="D1839">
        <f>_xlfn.PERCENTRANK.INC('Clean data'!Q1871:Q6736,'Director Analysis'!C1839)</f>
        <v>0.159</v>
      </c>
    </row>
    <row r="1840" spans="1:4" x14ac:dyDescent="0.3">
      <c r="A1840" s="3" t="s">
        <v>16339</v>
      </c>
      <c r="B1840" s="4">
        <v>5.5666666666666673</v>
      </c>
      <c r="C1840">
        <v>5.5666666666666673</v>
      </c>
      <c r="D1840">
        <f>_xlfn.PERCENTRANK.INC('Clean data'!Q1872:Q6737,'Director Analysis'!C1840)</f>
        <v>0.159</v>
      </c>
    </row>
    <row r="1841" spans="1:4" x14ac:dyDescent="0.3">
      <c r="A1841" s="3" t="s">
        <v>4531</v>
      </c>
      <c r="B1841" s="4">
        <v>5.5600000000000005</v>
      </c>
      <c r="C1841">
        <v>5.5600000000000005</v>
      </c>
      <c r="D1841">
        <f>_xlfn.PERCENTRANK.INC('Clean data'!Q1873:Q6738,'Director Analysis'!C1841)</f>
        <v>0.159</v>
      </c>
    </row>
    <row r="1842" spans="1:4" x14ac:dyDescent="0.3">
      <c r="A1842" s="3" t="s">
        <v>5961</v>
      </c>
      <c r="B1842" s="4">
        <v>5.5500000000000007</v>
      </c>
      <c r="C1842">
        <v>5.5500000000000007</v>
      </c>
      <c r="D1842">
        <f>_xlfn.PERCENTRANK.INC('Clean data'!Q1874:Q6739,'Director Analysis'!C1842)</f>
        <v>0.159</v>
      </c>
    </row>
    <row r="1843" spans="1:4" x14ac:dyDescent="0.3">
      <c r="A1843" s="3" t="s">
        <v>9940</v>
      </c>
      <c r="B1843" s="4">
        <v>5.5500000000000007</v>
      </c>
      <c r="C1843">
        <v>5.5500000000000007</v>
      </c>
      <c r="D1843">
        <f>_xlfn.PERCENTRANK.INC('Clean data'!Q1875:Q6740,'Director Analysis'!C1843)</f>
        <v>0.159</v>
      </c>
    </row>
    <row r="1844" spans="1:4" x14ac:dyDescent="0.3">
      <c r="A1844" s="3" t="s">
        <v>6171</v>
      </c>
      <c r="B1844" s="4">
        <v>5.55</v>
      </c>
      <c r="C1844">
        <v>5.55</v>
      </c>
      <c r="D1844">
        <f>_xlfn.PERCENTRANK.INC('Clean data'!Q1876:Q6741,'Director Analysis'!C1844)</f>
        <v>0.159</v>
      </c>
    </row>
    <row r="1845" spans="1:4" x14ac:dyDescent="0.3">
      <c r="A1845" s="3" t="s">
        <v>14680</v>
      </c>
      <c r="B1845" s="4">
        <v>5.55</v>
      </c>
      <c r="C1845">
        <v>5.55</v>
      </c>
      <c r="D1845">
        <f>_xlfn.PERCENTRANK.INC('Clean data'!Q1877:Q6742,'Director Analysis'!C1845)</f>
        <v>0.159</v>
      </c>
    </row>
    <row r="1846" spans="1:4" x14ac:dyDescent="0.3">
      <c r="A1846" s="3" t="s">
        <v>7083</v>
      </c>
      <c r="B1846" s="4">
        <v>5.55</v>
      </c>
      <c r="C1846">
        <v>5.55</v>
      </c>
      <c r="D1846">
        <f>_xlfn.PERCENTRANK.INC('Clean data'!Q1878:Q6743,'Director Analysis'!C1846)</f>
        <v>0.159</v>
      </c>
    </row>
    <row r="1847" spans="1:4" x14ac:dyDescent="0.3">
      <c r="A1847" s="3" t="s">
        <v>4099</v>
      </c>
      <c r="B1847" s="4">
        <v>5.5333333333333341</v>
      </c>
      <c r="C1847">
        <v>5.5333333333333341</v>
      </c>
      <c r="D1847">
        <f>_xlfn.PERCENTRANK.INC('Clean data'!Q1879:Q6744,'Director Analysis'!C1847)</f>
        <v>0.159</v>
      </c>
    </row>
    <row r="1848" spans="1:4" x14ac:dyDescent="0.3">
      <c r="A1848" s="3" t="s">
        <v>1605</v>
      </c>
      <c r="B1848" s="4">
        <v>5.5200000000000005</v>
      </c>
      <c r="C1848">
        <v>5.5200000000000005</v>
      </c>
      <c r="D1848">
        <f>_xlfn.PERCENTRANK.INC('Clean data'!Q1880:Q6745,'Director Analysis'!C1848)</f>
        <v>0.159</v>
      </c>
    </row>
    <row r="1849" spans="1:4" x14ac:dyDescent="0.3">
      <c r="A1849" s="3" t="s">
        <v>12053</v>
      </c>
      <c r="B1849" s="4">
        <v>5.5</v>
      </c>
      <c r="C1849">
        <v>5.5</v>
      </c>
      <c r="D1849">
        <f>_xlfn.PERCENTRANK.INC('Clean data'!Q1881:Q6746,'Director Analysis'!C1849)</f>
        <v>0.14199999999999999</v>
      </c>
    </row>
    <row r="1850" spans="1:4" x14ac:dyDescent="0.3">
      <c r="A1850" s="3" t="s">
        <v>10903</v>
      </c>
      <c r="B1850" s="4">
        <v>5.5</v>
      </c>
      <c r="C1850">
        <v>5.5</v>
      </c>
      <c r="D1850">
        <f>_xlfn.PERCENTRANK.INC('Clean data'!Q1882:Q6747,'Director Analysis'!C1850)</f>
        <v>0.14199999999999999</v>
      </c>
    </row>
    <row r="1851" spans="1:4" x14ac:dyDescent="0.3">
      <c r="A1851" s="3" t="s">
        <v>1582</v>
      </c>
      <c r="B1851" s="4">
        <v>5.5</v>
      </c>
      <c r="C1851">
        <v>5.5</v>
      </c>
      <c r="D1851">
        <f>_xlfn.PERCENTRANK.INC('Clean data'!Q1883:Q6748,'Director Analysis'!C1851)</f>
        <v>0.14199999999999999</v>
      </c>
    </row>
    <row r="1852" spans="1:4" x14ac:dyDescent="0.3">
      <c r="A1852" s="3" t="s">
        <v>1902</v>
      </c>
      <c r="B1852" s="4">
        <v>5.5</v>
      </c>
      <c r="C1852">
        <v>5.5</v>
      </c>
      <c r="D1852">
        <f>_xlfn.PERCENTRANK.INC('Clean data'!Q1884:Q6749,'Director Analysis'!C1852)</f>
        <v>0.14299999999999999</v>
      </c>
    </row>
    <row r="1853" spans="1:4" x14ac:dyDescent="0.3">
      <c r="A1853" s="3" t="s">
        <v>20973</v>
      </c>
      <c r="B1853" s="4">
        <v>5.5</v>
      </c>
      <c r="C1853">
        <v>5.5</v>
      </c>
      <c r="D1853">
        <f>_xlfn.PERCENTRANK.INC('Clean data'!Q1885:Q6750,'Director Analysis'!C1853)</f>
        <v>0.14299999999999999</v>
      </c>
    </row>
    <row r="1854" spans="1:4" x14ac:dyDescent="0.3">
      <c r="A1854" s="3" t="s">
        <v>14714</v>
      </c>
      <c r="B1854" s="4">
        <v>5.5</v>
      </c>
      <c r="C1854">
        <v>5.5</v>
      </c>
      <c r="D1854">
        <f>_xlfn.PERCENTRANK.INC('Clean data'!Q1886:Q6751,'Director Analysis'!C1854)</f>
        <v>0.14199999999999999</v>
      </c>
    </row>
    <row r="1855" spans="1:4" x14ac:dyDescent="0.3">
      <c r="A1855" s="3" t="s">
        <v>7687</v>
      </c>
      <c r="B1855" s="4">
        <v>5.5</v>
      </c>
      <c r="C1855">
        <v>5.5</v>
      </c>
      <c r="D1855">
        <f>_xlfn.PERCENTRANK.INC('Clean data'!Q1887:Q6752,'Director Analysis'!C1855)</f>
        <v>0.14199999999999999</v>
      </c>
    </row>
    <row r="1856" spans="1:4" x14ac:dyDescent="0.3">
      <c r="A1856" s="3" t="s">
        <v>15386</v>
      </c>
      <c r="B1856" s="4">
        <v>5.5</v>
      </c>
      <c r="C1856">
        <v>5.5</v>
      </c>
      <c r="D1856">
        <f>_xlfn.PERCENTRANK.INC('Clean data'!Q1888:Q6753,'Director Analysis'!C1856)</f>
        <v>0.14199999999999999</v>
      </c>
    </row>
    <row r="1857" spans="1:4" x14ac:dyDescent="0.3">
      <c r="A1857" s="3" t="s">
        <v>4972</v>
      </c>
      <c r="B1857" s="4">
        <v>5.5</v>
      </c>
      <c r="C1857">
        <v>5.5</v>
      </c>
      <c r="D1857">
        <f>_xlfn.PERCENTRANK.INC('Clean data'!Q1889:Q6754,'Director Analysis'!C1857)</f>
        <v>0.14199999999999999</v>
      </c>
    </row>
    <row r="1858" spans="1:4" x14ac:dyDescent="0.3">
      <c r="A1858" s="3" t="s">
        <v>23555</v>
      </c>
      <c r="B1858" s="4">
        <v>5.5</v>
      </c>
      <c r="C1858">
        <v>5.5</v>
      </c>
      <c r="D1858">
        <f>_xlfn.PERCENTRANK.INC('Clean data'!Q1890:Q6755,'Director Analysis'!C1858)</f>
        <v>0.14199999999999999</v>
      </c>
    </row>
    <row r="1859" spans="1:4" x14ac:dyDescent="0.3">
      <c r="A1859" s="3" t="s">
        <v>4008</v>
      </c>
      <c r="B1859" s="4">
        <v>5.5</v>
      </c>
      <c r="C1859">
        <v>5.5</v>
      </c>
      <c r="D1859">
        <f>_xlfn.PERCENTRANK.INC('Clean data'!Q1891:Q6756,'Director Analysis'!C1859)</f>
        <v>0.14299999999999999</v>
      </c>
    </row>
    <row r="1860" spans="1:4" x14ac:dyDescent="0.3">
      <c r="A1860" s="3" t="s">
        <v>18369</v>
      </c>
      <c r="B1860" s="4">
        <v>5.5</v>
      </c>
      <c r="C1860">
        <v>5.5</v>
      </c>
      <c r="D1860">
        <f>_xlfn.PERCENTRANK.INC('Clean data'!Q1892:Q6757,'Director Analysis'!C1860)</f>
        <v>0.14299999999999999</v>
      </c>
    </row>
    <row r="1861" spans="1:4" x14ac:dyDescent="0.3">
      <c r="A1861" s="3" t="s">
        <v>17117</v>
      </c>
      <c r="B1861" s="4">
        <v>5.5</v>
      </c>
      <c r="C1861">
        <v>5.5</v>
      </c>
      <c r="D1861">
        <f>_xlfn.PERCENTRANK.INC('Clean data'!Q1893:Q6758,'Director Analysis'!C1861)</f>
        <v>0.14299999999999999</v>
      </c>
    </row>
    <row r="1862" spans="1:4" x14ac:dyDescent="0.3">
      <c r="A1862" s="3" t="s">
        <v>14876</v>
      </c>
      <c r="B1862" s="4">
        <v>5.5</v>
      </c>
      <c r="C1862">
        <v>5.5</v>
      </c>
      <c r="D1862">
        <f>_xlfn.PERCENTRANK.INC('Clean data'!Q1894:Q6759,'Director Analysis'!C1862)</f>
        <v>0.14299999999999999</v>
      </c>
    </row>
    <row r="1863" spans="1:4" x14ac:dyDescent="0.3">
      <c r="A1863" s="3" t="s">
        <v>4478</v>
      </c>
      <c r="B1863" s="4">
        <v>5.5</v>
      </c>
      <c r="C1863">
        <v>5.5</v>
      </c>
      <c r="D1863">
        <f>_xlfn.PERCENTRANK.INC('Clean data'!Q1895:Q6760,'Director Analysis'!C1863)</f>
        <v>0.14299999999999999</v>
      </c>
    </row>
    <row r="1864" spans="1:4" x14ac:dyDescent="0.3">
      <c r="A1864" s="3" t="s">
        <v>9843</v>
      </c>
      <c r="B1864" s="4">
        <v>5.5</v>
      </c>
      <c r="C1864">
        <v>5.5</v>
      </c>
      <c r="D1864">
        <f>_xlfn.PERCENTRANK.INC('Clean data'!Q1896:Q6761,'Director Analysis'!C1864)</f>
        <v>0.14299999999999999</v>
      </c>
    </row>
    <row r="1865" spans="1:4" x14ac:dyDescent="0.3">
      <c r="A1865" s="3" t="s">
        <v>13164</v>
      </c>
      <c r="B1865" s="4">
        <v>5.5</v>
      </c>
      <c r="C1865">
        <v>5.5</v>
      </c>
      <c r="D1865">
        <f>_xlfn.PERCENTRANK.INC('Clean data'!Q1897:Q6762,'Director Analysis'!C1865)</f>
        <v>0.14299999999999999</v>
      </c>
    </row>
    <row r="1866" spans="1:4" x14ac:dyDescent="0.3">
      <c r="A1866" s="3" t="s">
        <v>2656</v>
      </c>
      <c r="B1866" s="4">
        <v>5.5</v>
      </c>
      <c r="C1866">
        <v>5.5</v>
      </c>
      <c r="D1866">
        <f>_xlfn.PERCENTRANK.INC('Clean data'!Q1898:Q6763,'Director Analysis'!C1866)</f>
        <v>0.14299999999999999</v>
      </c>
    </row>
    <row r="1867" spans="1:4" x14ac:dyDescent="0.3">
      <c r="A1867" s="3" t="s">
        <v>19549</v>
      </c>
      <c r="B1867" s="4">
        <v>5.5</v>
      </c>
      <c r="C1867">
        <v>5.5</v>
      </c>
      <c r="D1867">
        <f>_xlfn.PERCENTRANK.INC('Clean data'!Q1899:Q6764,'Director Analysis'!C1867)</f>
        <v>0.14299999999999999</v>
      </c>
    </row>
    <row r="1868" spans="1:4" x14ac:dyDescent="0.3">
      <c r="A1868" s="3" t="s">
        <v>5280</v>
      </c>
      <c r="B1868" s="4">
        <v>5.5</v>
      </c>
      <c r="C1868">
        <v>5.5</v>
      </c>
      <c r="D1868">
        <f>_xlfn.PERCENTRANK.INC('Clean data'!Q1900:Q6765,'Director Analysis'!C1868)</f>
        <v>0.14299999999999999</v>
      </c>
    </row>
    <row r="1869" spans="1:4" x14ac:dyDescent="0.3">
      <c r="A1869" s="3" t="s">
        <v>13370</v>
      </c>
      <c r="B1869" s="4">
        <v>5.5</v>
      </c>
      <c r="C1869">
        <v>5.5</v>
      </c>
      <c r="D1869">
        <f>_xlfn.PERCENTRANK.INC('Clean data'!Q1901:Q6766,'Director Analysis'!C1869)</f>
        <v>0.14299999999999999</v>
      </c>
    </row>
    <row r="1870" spans="1:4" x14ac:dyDescent="0.3">
      <c r="A1870" s="3" t="s">
        <v>15188</v>
      </c>
      <c r="B1870" s="4">
        <v>5.5</v>
      </c>
      <c r="C1870">
        <v>5.5</v>
      </c>
      <c r="D1870">
        <f>_xlfn.PERCENTRANK.INC('Clean data'!Q1902:Q6767,'Director Analysis'!C1870)</f>
        <v>0.14299999999999999</v>
      </c>
    </row>
    <row r="1871" spans="1:4" x14ac:dyDescent="0.3">
      <c r="A1871" s="3" t="s">
        <v>7926</v>
      </c>
      <c r="B1871" s="4">
        <v>5.5</v>
      </c>
      <c r="C1871">
        <v>5.5</v>
      </c>
      <c r="D1871">
        <f>_xlfn.PERCENTRANK.INC('Clean data'!Q1903:Q6768,'Director Analysis'!C1871)</f>
        <v>0.14299999999999999</v>
      </c>
    </row>
    <row r="1872" spans="1:4" x14ac:dyDescent="0.3">
      <c r="A1872" s="3" t="s">
        <v>11940</v>
      </c>
      <c r="B1872" s="4">
        <v>5.5</v>
      </c>
      <c r="C1872">
        <v>5.5</v>
      </c>
      <c r="D1872">
        <f>_xlfn.PERCENTRANK.INC('Clean data'!Q1904:Q6769,'Director Analysis'!C1872)</f>
        <v>0.14299999999999999</v>
      </c>
    </row>
    <row r="1873" spans="1:4" x14ac:dyDescent="0.3">
      <c r="A1873" s="3" t="s">
        <v>14921</v>
      </c>
      <c r="B1873" s="4">
        <v>5.5</v>
      </c>
      <c r="C1873">
        <v>5.5</v>
      </c>
      <c r="D1873">
        <f>_xlfn.PERCENTRANK.INC('Clean data'!Q1905:Q6770,'Director Analysis'!C1873)</f>
        <v>0.14299999999999999</v>
      </c>
    </row>
    <row r="1874" spans="1:4" x14ac:dyDescent="0.3">
      <c r="A1874" s="3" t="s">
        <v>21243</v>
      </c>
      <c r="B1874" s="4">
        <v>5.5</v>
      </c>
      <c r="C1874">
        <v>5.5</v>
      </c>
      <c r="D1874">
        <f>_xlfn.PERCENTRANK.INC('Clean data'!Q1906:Q6771,'Director Analysis'!C1874)</f>
        <v>0.14299999999999999</v>
      </c>
    </row>
    <row r="1875" spans="1:4" x14ac:dyDescent="0.3">
      <c r="A1875" s="3" t="s">
        <v>21112</v>
      </c>
      <c r="B1875" s="4">
        <v>5.5</v>
      </c>
      <c r="C1875">
        <v>5.5</v>
      </c>
      <c r="D1875">
        <f>_xlfn.PERCENTRANK.INC('Clean data'!Q1907:Q6772,'Director Analysis'!C1875)</f>
        <v>0.14299999999999999</v>
      </c>
    </row>
    <row r="1876" spans="1:4" x14ac:dyDescent="0.3">
      <c r="A1876" s="3" t="s">
        <v>4370</v>
      </c>
      <c r="B1876" s="4">
        <v>5.5</v>
      </c>
      <c r="C1876">
        <v>5.5</v>
      </c>
      <c r="D1876">
        <f>_xlfn.PERCENTRANK.INC('Clean data'!Q1908:Q6773,'Director Analysis'!C1876)</f>
        <v>0.14299999999999999</v>
      </c>
    </row>
    <row r="1877" spans="1:4" x14ac:dyDescent="0.3">
      <c r="A1877" s="3" t="s">
        <v>11478</v>
      </c>
      <c r="B1877" s="4">
        <v>5.5</v>
      </c>
      <c r="C1877">
        <v>5.5</v>
      </c>
      <c r="D1877">
        <f>_xlfn.PERCENTRANK.INC('Clean data'!Q1909:Q6774,'Director Analysis'!C1877)</f>
        <v>0.14299999999999999</v>
      </c>
    </row>
    <row r="1878" spans="1:4" x14ac:dyDescent="0.3">
      <c r="A1878" s="3" t="s">
        <v>15668</v>
      </c>
      <c r="B1878" s="4">
        <v>5.5</v>
      </c>
      <c r="C1878">
        <v>5.5</v>
      </c>
      <c r="D1878">
        <f>_xlfn.PERCENTRANK.INC('Clean data'!Q1910:Q6775,'Director Analysis'!C1878)</f>
        <v>0.14299999999999999</v>
      </c>
    </row>
    <row r="1879" spans="1:4" x14ac:dyDescent="0.3">
      <c r="A1879" s="3" t="s">
        <v>19403</v>
      </c>
      <c r="B1879" s="4">
        <v>5.5</v>
      </c>
      <c r="C1879">
        <v>5.5</v>
      </c>
      <c r="D1879">
        <f>_xlfn.PERCENTRANK.INC('Clean data'!Q1911:Q6776,'Director Analysis'!C1879)</f>
        <v>0.14299999999999999</v>
      </c>
    </row>
    <row r="1880" spans="1:4" x14ac:dyDescent="0.3">
      <c r="A1880" s="3" t="s">
        <v>20492</v>
      </c>
      <c r="B1880" s="4">
        <v>5.5</v>
      </c>
      <c r="C1880">
        <v>5.5</v>
      </c>
      <c r="D1880">
        <f>_xlfn.PERCENTRANK.INC('Clean data'!Q1912:Q6777,'Director Analysis'!C1880)</f>
        <v>0.14299999999999999</v>
      </c>
    </row>
    <row r="1881" spans="1:4" x14ac:dyDescent="0.3">
      <c r="A1881" s="3" t="s">
        <v>12954</v>
      </c>
      <c r="B1881" s="4">
        <v>5.5</v>
      </c>
      <c r="C1881">
        <v>5.5</v>
      </c>
      <c r="D1881">
        <f>_xlfn.PERCENTRANK.INC('Clean data'!Q1913:Q6778,'Director Analysis'!C1881)</f>
        <v>0.14299999999999999</v>
      </c>
    </row>
    <row r="1882" spans="1:4" x14ac:dyDescent="0.3">
      <c r="A1882" s="3" t="s">
        <v>20169</v>
      </c>
      <c r="B1882" s="4">
        <v>5.5</v>
      </c>
      <c r="C1882">
        <v>5.5</v>
      </c>
      <c r="D1882">
        <f>_xlfn.PERCENTRANK.INC('Clean data'!Q1914:Q6779,'Director Analysis'!C1882)</f>
        <v>0.14299999999999999</v>
      </c>
    </row>
    <row r="1883" spans="1:4" x14ac:dyDescent="0.3">
      <c r="A1883" s="3" t="s">
        <v>5861</v>
      </c>
      <c r="B1883" s="4">
        <v>5.5</v>
      </c>
      <c r="C1883">
        <v>5.5</v>
      </c>
      <c r="D1883">
        <f>_xlfn.PERCENTRANK.INC('Clean data'!Q1915:Q6780,'Director Analysis'!C1883)</f>
        <v>0.14299999999999999</v>
      </c>
    </row>
    <row r="1884" spans="1:4" x14ac:dyDescent="0.3">
      <c r="A1884" s="3" t="s">
        <v>20112</v>
      </c>
      <c r="B1884" s="4">
        <v>5.5</v>
      </c>
      <c r="C1884">
        <v>5.5</v>
      </c>
      <c r="D1884">
        <f>_xlfn.PERCENTRANK.INC('Clean data'!Q1916:Q6781,'Director Analysis'!C1884)</f>
        <v>0.14299999999999999</v>
      </c>
    </row>
    <row r="1885" spans="1:4" x14ac:dyDescent="0.3">
      <c r="A1885" s="3" t="s">
        <v>22014</v>
      </c>
      <c r="B1885" s="4">
        <v>5.5</v>
      </c>
      <c r="C1885">
        <v>5.5</v>
      </c>
      <c r="D1885">
        <f>_xlfn.PERCENTRANK.INC('Clean data'!Q1917:Q6782,'Director Analysis'!C1885)</f>
        <v>0.14299999999999999</v>
      </c>
    </row>
    <row r="1886" spans="1:4" x14ac:dyDescent="0.3">
      <c r="A1886" s="3" t="s">
        <v>19002</v>
      </c>
      <c r="B1886" s="4">
        <v>5.5</v>
      </c>
      <c r="C1886">
        <v>5.5</v>
      </c>
      <c r="D1886">
        <f>_xlfn.PERCENTRANK.INC('Clean data'!Q1918:Q6783,'Director Analysis'!C1886)</f>
        <v>0.14299999999999999</v>
      </c>
    </row>
    <row r="1887" spans="1:4" x14ac:dyDescent="0.3">
      <c r="A1887" s="3" t="s">
        <v>5477</v>
      </c>
      <c r="B1887" s="4">
        <v>5.5</v>
      </c>
      <c r="C1887">
        <v>5.5</v>
      </c>
      <c r="D1887">
        <f>_xlfn.PERCENTRANK.INC('Clean data'!Q1919:Q6784,'Director Analysis'!C1887)</f>
        <v>0.14299999999999999</v>
      </c>
    </row>
    <row r="1888" spans="1:4" x14ac:dyDescent="0.3">
      <c r="A1888" s="3" t="s">
        <v>21850</v>
      </c>
      <c r="B1888" s="4">
        <v>5.5</v>
      </c>
      <c r="C1888">
        <v>5.5</v>
      </c>
      <c r="D1888">
        <f>_xlfn.PERCENTRANK.INC('Clean data'!Q1920:Q6785,'Director Analysis'!C1888)</f>
        <v>0.14299999999999999</v>
      </c>
    </row>
    <row r="1889" spans="1:4" x14ac:dyDescent="0.3">
      <c r="A1889" s="3" t="s">
        <v>1819</v>
      </c>
      <c r="B1889" s="4">
        <v>5.4833333333333334</v>
      </c>
      <c r="C1889">
        <v>5.4833333333333334</v>
      </c>
      <c r="D1889">
        <f>_xlfn.PERCENTRANK.INC('Clean data'!Q1921:Q6786,'Director Analysis'!C1889)</f>
        <v>0.14299999999999999</v>
      </c>
    </row>
    <row r="1890" spans="1:4" x14ac:dyDescent="0.3">
      <c r="A1890" s="3" t="s">
        <v>4673</v>
      </c>
      <c r="B1890" s="4">
        <v>5.4666666666666659</v>
      </c>
      <c r="C1890">
        <v>5.4666666666666659</v>
      </c>
      <c r="D1890">
        <f>_xlfn.PERCENTRANK.INC('Clean data'!Q1922:Q6787,'Director Analysis'!C1890)</f>
        <v>0.14299999999999999</v>
      </c>
    </row>
    <row r="1891" spans="1:4" x14ac:dyDescent="0.3">
      <c r="A1891" s="3" t="s">
        <v>19580</v>
      </c>
      <c r="B1891" s="4">
        <v>5.45</v>
      </c>
      <c r="C1891">
        <v>5.45</v>
      </c>
      <c r="D1891">
        <f>_xlfn.PERCENTRANK.INC('Clean data'!Q1923:Q6788,'Director Analysis'!C1891)</f>
        <v>0.14299999999999999</v>
      </c>
    </row>
    <row r="1892" spans="1:4" x14ac:dyDescent="0.3">
      <c r="A1892" s="3" t="s">
        <v>10819</v>
      </c>
      <c r="B1892" s="4">
        <v>5.45</v>
      </c>
      <c r="C1892">
        <v>5.45</v>
      </c>
      <c r="D1892">
        <f>_xlfn.PERCENTRANK.INC('Clean data'!Q1924:Q6789,'Director Analysis'!C1892)</f>
        <v>0.14299999999999999</v>
      </c>
    </row>
    <row r="1893" spans="1:4" x14ac:dyDescent="0.3">
      <c r="A1893" s="3" t="s">
        <v>4317</v>
      </c>
      <c r="B1893" s="4">
        <v>5.45</v>
      </c>
      <c r="C1893">
        <v>5.45</v>
      </c>
      <c r="D1893">
        <f>_xlfn.PERCENTRANK.INC('Clean data'!Q1925:Q6790,'Director Analysis'!C1893)</f>
        <v>0.14299999999999999</v>
      </c>
    </row>
    <row r="1894" spans="1:4" x14ac:dyDescent="0.3">
      <c r="A1894" s="3" t="s">
        <v>5117</v>
      </c>
      <c r="B1894" s="4">
        <v>5.45</v>
      </c>
      <c r="C1894">
        <v>5.45</v>
      </c>
      <c r="D1894">
        <f>_xlfn.PERCENTRANK.INC('Clean data'!Q1926:Q6791,'Director Analysis'!C1894)</f>
        <v>0.14299999999999999</v>
      </c>
    </row>
    <row r="1895" spans="1:4" x14ac:dyDescent="0.3">
      <c r="A1895" s="3" t="s">
        <v>9525</v>
      </c>
      <c r="B1895" s="4">
        <v>5.45</v>
      </c>
      <c r="C1895">
        <v>5.45</v>
      </c>
      <c r="D1895">
        <f>_xlfn.PERCENTRANK.INC('Clean data'!Q1927:Q6792,'Director Analysis'!C1895)</f>
        <v>0.14299999999999999</v>
      </c>
    </row>
    <row r="1896" spans="1:4" x14ac:dyDescent="0.3">
      <c r="A1896" s="3" t="s">
        <v>8480</v>
      </c>
      <c r="B1896" s="4">
        <v>5.45</v>
      </c>
      <c r="C1896">
        <v>5.45</v>
      </c>
      <c r="D1896">
        <f>_xlfn.PERCENTRANK.INC('Clean data'!Q1928:Q6793,'Director Analysis'!C1896)</f>
        <v>0.14299999999999999</v>
      </c>
    </row>
    <row r="1897" spans="1:4" x14ac:dyDescent="0.3">
      <c r="A1897" s="3" t="s">
        <v>11891</v>
      </c>
      <c r="B1897" s="4">
        <v>5.45</v>
      </c>
      <c r="C1897">
        <v>5.45</v>
      </c>
      <c r="D1897">
        <f>_xlfn.PERCENTRANK.INC('Clean data'!Q1929:Q6794,'Director Analysis'!C1897)</f>
        <v>0.14399999999999999</v>
      </c>
    </row>
    <row r="1898" spans="1:4" x14ac:dyDescent="0.3">
      <c r="A1898" s="3" t="s">
        <v>4591</v>
      </c>
      <c r="B1898" s="4">
        <v>5.4499999999999993</v>
      </c>
      <c r="C1898">
        <v>5.4499999999999993</v>
      </c>
      <c r="D1898">
        <f>_xlfn.PERCENTRANK.INC('Clean data'!Q1930:Q6795,'Director Analysis'!C1898)</f>
        <v>0.14399999999999999</v>
      </c>
    </row>
    <row r="1899" spans="1:4" x14ac:dyDescent="0.3">
      <c r="A1899" s="3" t="s">
        <v>4831</v>
      </c>
      <c r="B1899" s="4">
        <v>5.4499999999999993</v>
      </c>
      <c r="C1899">
        <v>5.4499999999999993</v>
      </c>
      <c r="D1899">
        <f>_xlfn.PERCENTRANK.INC('Clean data'!Q1931:Q6796,'Director Analysis'!C1899)</f>
        <v>0.14399999999999999</v>
      </c>
    </row>
    <row r="1900" spans="1:4" x14ac:dyDescent="0.3">
      <c r="A1900" s="3" t="s">
        <v>5829</v>
      </c>
      <c r="B1900" s="4">
        <v>5.4499999999999993</v>
      </c>
      <c r="C1900">
        <v>5.4499999999999993</v>
      </c>
      <c r="D1900">
        <f>_xlfn.PERCENTRANK.INC('Clean data'!Q1932:Q6797,'Director Analysis'!C1900)</f>
        <v>0.14399999999999999</v>
      </c>
    </row>
    <row r="1901" spans="1:4" x14ac:dyDescent="0.3">
      <c r="A1901" s="3" t="s">
        <v>16444</v>
      </c>
      <c r="B1901" s="4">
        <v>5.4499999999999993</v>
      </c>
      <c r="C1901">
        <v>5.4499999999999993</v>
      </c>
      <c r="D1901">
        <f>_xlfn.PERCENTRANK.INC('Clean data'!Q1933:Q6798,'Director Analysis'!C1901)</f>
        <v>0.14399999999999999</v>
      </c>
    </row>
    <row r="1902" spans="1:4" x14ac:dyDescent="0.3">
      <c r="A1902" s="3" t="s">
        <v>3917</v>
      </c>
      <c r="B1902" s="4">
        <v>5.4399999999999995</v>
      </c>
      <c r="C1902">
        <v>5.4399999999999995</v>
      </c>
      <c r="D1902">
        <f>_xlfn.PERCENTRANK.INC('Clean data'!Q1934:Q6799,'Director Analysis'!C1902)</f>
        <v>0.14399999999999999</v>
      </c>
    </row>
    <row r="1903" spans="1:4" x14ac:dyDescent="0.3">
      <c r="A1903" s="3" t="s">
        <v>5911</v>
      </c>
      <c r="B1903" s="4">
        <v>5.4000000000000012</v>
      </c>
      <c r="C1903">
        <v>5.4000000000000012</v>
      </c>
      <c r="D1903">
        <f>_xlfn.PERCENTRANK.INC('Clean data'!Q1935:Q6800,'Director Analysis'!C1903)</f>
        <v>0.14399999999999999</v>
      </c>
    </row>
    <row r="1904" spans="1:4" x14ac:dyDescent="0.3">
      <c r="A1904" s="3" t="s">
        <v>24092</v>
      </c>
      <c r="B1904" s="4">
        <v>5.4</v>
      </c>
      <c r="C1904">
        <v>5.4</v>
      </c>
      <c r="D1904">
        <f>_xlfn.PERCENTRANK.INC('Clean data'!Q1936:Q6801,'Director Analysis'!C1904)</f>
        <v>0.127</v>
      </c>
    </row>
    <row r="1905" spans="1:4" x14ac:dyDescent="0.3">
      <c r="A1905" s="3" t="s">
        <v>10768</v>
      </c>
      <c r="B1905" s="4">
        <v>5.4</v>
      </c>
      <c r="C1905">
        <v>5.4</v>
      </c>
      <c r="D1905">
        <f>_xlfn.PERCENTRANK.INC('Clean data'!Q1937:Q6802,'Director Analysis'!C1905)</f>
        <v>0.127</v>
      </c>
    </row>
    <row r="1906" spans="1:4" x14ac:dyDescent="0.3">
      <c r="A1906" s="3" t="s">
        <v>8274</v>
      </c>
      <c r="B1906" s="4">
        <v>5.4</v>
      </c>
      <c r="C1906">
        <v>5.4</v>
      </c>
      <c r="D1906">
        <f>_xlfn.PERCENTRANK.INC('Clean data'!Q1938:Q6803,'Director Analysis'!C1906)</f>
        <v>0.127</v>
      </c>
    </row>
    <row r="1907" spans="1:4" x14ac:dyDescent="0.3">
      <c r="A1907" s="3" t="s">
        <v>14238</v>
      </c>
      <c r="B1907" s="4">
        <v>5.4</v>
      </c>
      <c r="C1907">
        <v>5.4</v>
      </c>
      <c r="D1907">
        <f>_xlfn.PERCENTRANK.INC('Clean data'!Q1939:Q6804,'Director Analysis'!C1907)</f>
        <v>0.127</v>
      </c>
    </row>
    <row r="1908" spans="1:4" x14ac:dyDescent="0.3">
      <c r="A1908" s="3" t="s">
        <v>18496</v>
      </c>
      <c r="B1908" s="4">
        <v>5.4</v>
      </c>
      <c r="C1908">
        <v>5.4</v>
      </c>
      <c r="D1908">
        <f>_xlfn.PERCENTRANK.INC('Clean data'!Q1940:Q6805,'Director Analysis'!C1908)</f>
        <v>0.127</v>
      </c>
    </row>
    <row r="1909" spans="1:4" x14ac:dyDescent="0.3">
      <c r="A1909" s="3" t="s">
        <v>22363</v>
      </c>
      <c r="B1909" s="4">
        <v>5.4</v>
      </c>
      <c r="C1909">
        <v>5.4</v>
      </c>
      <c r="D1909">
        <f>_xlfn.PERCENTRANK.INC('Clean data'!Q1941:Q6806,'Director Analysis'!C1909)</f>
        <v>0.127</v>
      </c>
    </row>
    <row r="1910" spans="1:4" x14ac:dyDescent="0.3">
      <c r="A1910" s="3" t="s">
        <v>1729</v>
      </c>
      <c r="B1910" s="4">
        <v>5.4</v>
      </c>
      <c r="C1910">
        <v>5.4</v>
      </c>
      <c r="D1910">
        <f>_xlfn.PERCENTRANK.INC('Clean data'!Q1942:Q6807,'Director Analysis'!C1910)</f>
        <v>0.128</v>
      </c>
    </row>
    <row r="1911" spans="1:4" x14ac:dyDescent="0.3">
      <c r="A1911" s="3" t="s">
        <v>9828</v>
      </c>
      <c r="B1911" s="4">
        <v>5.4</v>
      </c>
      <c r="C1911">
        <v>5.4</v>
      </c>
      <c r="D1911">
        <f>_xlfn.PERCENTRANK.INC('Clean data'!Q1943:Q6808,'Director Analysis'!C1911)</f>
        <v>0.128</v>
      </c>
    </row>
    <row r="1912" spans="1:4" x14ac:dyDescent="0.3">
      <c r="A1912" s="3" t="s">
        <v>16403</v>
      </c>
      <c r="B1912" s="4">
        <v>5.4</v>
      </c>
      <c r="C1912">
        <v>5.4</v>
      </c>
      <c r="D1912">
        <f>_xlfn.PERCENTRANK.INC('Clean data'!Q1944:Q6809,'Director Analysis'!C1912)</f>
        <v>0.128</v>
      </c>
    </row>
    <row r="1913" spans="1:4" x14ac:dyDescent="0.3">
      <c r="A1913" s="3" t="s">
        <v>18145</v>
      </c>
      <c r="B1913" s="4">
        <v>5.4</v>
      </c>
      <c r="C1913">
        <v>5.4</v>
      </c>
      <c r="D1913">
        <f>_xlfn.PERCENTRANK.INC('Clean data'!Q1945:Q6810,'Director Analysis'!C1913)</f>
        <v>0.128</v>
      </c>
    </row>
    <row r="1914" spans="1:4" x14ac:dyDescent="0.3">
      <c r="A1914" s="3" t="s">
        <v>5486</v>
      </c>
      <c r="B1914" s="4">
        <v>5.4</v>
      </c>
      <c r="C1914">
        <v>5.4</v>
      </c>
      <c r="D1914">
        <f>_xlfn.PERCENTRANK.INC('Clean data'!Q1946:Q6811,'Director Analysis'!C1914)</f>
        <v>0.128</v>
      </c>
    </row>
    <row r="1915" spans="1:4" x14ac:dyDescent="0.3">
      <c r="A1915" s="3" t="s">
        <v>23589</v>
      </c>
      <c r="B1915" s="4">
        <v>5.4</v>
      </c>
      <c r="C1915">
        <v>5.4</v>
      </c>
      <c r="D1915">
        <f>_xlfn.PERCENTRANK.INC('Clean data'!Q1947:Q6812,'Director Analysis'!C1915)</f>
        <v>0.127</v>
      </c>
    </row>
    <row r="1916" spans="1:4" x14ac:dyDescent="0.3">
      <c r="A1916" s="3" t="s">
        <v>20365</v>
      </c>
      <c r="B1916" s="4">
        <v>5.4</v>
      </c>
      <c r="C1916">
        <v>5.4</v>
      </c>
      <c r="D1916">
        <f>_xlfn.PERCENTRANK.INC('Clean data'!Q1948:Q6813,'Director Analysis'!C1916)</f>
        <v>0.127</v>
      </c>
    </row>
    <row r="1917" spans="1:4" x14ac:dyDescent="0.3">
      <c r="A1917" s="3" t="s">
        <v>3684</v>
      </c>
      <c r="B1917" s="4">
        <v>5.4</v>
      </c>
      <c r="C1917">
        <v>5.4</v>
      </c>
      <c r="D1917">
        <f>_xlfn.PERCENTRANK.INC('Clean data'!Q1949:Q6814,'Director Analysis'!C1917)</f>
        <v>0.127</v>
      </c>
    </row>
    <row r="1918" spans="1:4" x14ac:dyDescent="0.3">
      <c r="A1918" s="3" t="s">
        <v>4504</v>
      </c>
      <c r="B1918" s="4">
        <v>5.4</v>
      </c>
      <c r="C1918">
        <v>5.4</v>
      </c>
      <c r="D1918">
        <f>_xlfn.PERCENTRANK.INC('Clean data'!Q1950:Q6815,'Director Analysis'!C1918)</f>
        <v>0.128</v>
      </c>
    </row>
    <row r="1919" spans="1:4" x14ac:dyDescent="0.3">
      <c r="A1919" s="3" t="s">
        <v>9418</v>
      </c>
      <c r="B1919" s="4">
        <v>5.4</v>
      </c>
      <c r="C1919">
        <v>5.4</v>
      </c>
      <c r="D1919">
        <f>_xlfn.PERCENTRANK.INC('Clean data'!Q1951:Q6816,'Director Analysis'!C1919)</f>
        <v>0.128</v>
      </c>
    </row>
    <row r="1920" spans="1:4" x14ac:dyDescent="0.3">
      <c r="A1920" s="3" t="s">
        <v>13498</v>
      </c>
      <c r="B1920" s="4">
        <v>5.4</v>
      </c>
      <c r="C1920">
        <v>5.4</v>
      </c>
      <c r="D1920">
        <f>_xlfn.PERCENTRANK.INC('Clean data'!Q1952:Q6817,'Director Analysis'!C1920)</f>
        <v>0.128</v>
      </c>
    </row>
    <row r="1921" spans="1:4" x14ac:dyDescent="0.3">
      <c r="A1921" s="3" t="s">
        <v>9305</v>
      </c>
      <c r="B1921" s="4">
        <v>5.4</v>
      </c>
      <c r="C1921">
        <v>5.4</v>
      </c>
      <c r="D1921">
        <f>_xlfn.PERCENTRANK.INC('Clean data'!Q1953:Q6818,'Director Analysis'!C1921)</f>
        <v>0.128</v>
      </c>
    </row>
    <row r="1922" spans="1:4" x14ac:dyDescent="0.3">
      <c r="A1922" s="3" t="s">
        <v>22881</v>
      </c>
      <c r="B1922" s="4">
        <v>5.4</v>
      </c>
      <c r="C1922">
        <v>5.4</v>
      </c>
      <c r="D1922">
        <f>_xlfn.PERCENTRANK.INC('Clean data'!Q1954:Q6819,'Director Analysis'!C1922)</f>
        <v>0.128</v>
      </c>
    </row>
    <row r="1923" spans="1:4" x14ac:dyDescent="0.3">
      <c r="A1923" s="3" t="s">
        <v>23785</v>
      </c>
      <c r="B1923" s="4">
        <v>5.4</v>
      </c>
      <c r="C1923">
        <v>5.4</v>
      </c>
      <c r="D1923">
        <f>_xlfn.PERCENTRANK.INC('Clean data'!Q1955:Q6820,'Director Analysis'!C1923)</f>
        <v>0.128</v>
      </c>
    </row>
    <row r="1924" spans="1:4" x14ac:dyDescent="0.3">
      <c r="A1924" s="3" t="s">
        <v>19033</v>
      </c>
      <c r="B1924" s="4">
        <v>5.4</v>
      </c>
      <c r="C1924">
        <v>5.4</v>
      </c>
      <c r="D1924">
        <f>_xlfn.PERCENTRANK.INC('Clean data'!Q1956:Q6821,'Director Analysis'!C1924)</f>
        <v>0.128</v>
      </c>
    </row>
    <row r="1925" spans="1:4" x14ac:dyDescent="0.3">
      <c r="A1925" s="3" t="s">
        <v>13898</v>
      </c>
      <c r="B1925" s="4">
        <v>5.4</v>
      </c>
      <c r="C1925">
        <v>5.4</v>
      </c>
      <c r="D1925">
        <f>_xlfn.PERCENTRANK.INC('Clean data'!Q1957:Q6822,'Director Analysis'!C1925)</f>
        <v>0.127</v>
      </c>
    </row>
    <row r="1926" spans="1:4" x14ac:dyDescent="0.3">
      <c r="A1926" s="3" t="s">
        <v>10240</v>
      </c>
      <c r="B1926" s="4">
        <v>5.4</v>
      </c>
      <c r="C1926">
        <v>5.4</v>
      </c>
      <c r="D1926">
        <f>_xlfn.PERCENTRANK.INC('Clean data'!Q1958:Q6823,'Director Analysis'!C1926)</f>
        <v>0.128</v>
      </c>
    </row>
    <row r="1927" spans="1:4" x14ac:dyDescent="0.3">
      <c r="A1927" s="3" t="s">
        <v>21986</v>
      </c>
      <c r="B1927" s="4">
        <v>5.4</v>
      </c>
      <c r="C1927">
        <v>5.4</v>
      </c>
      <c r="D1927">
        <f>_xlfn.PERCENTRANK.INC('Clean data'!Q1959:Q6824,'Director Analysis'!C1927)</f>
        <v>0.128</v>
      </c>
    </row>
    <row r="1928" spans="1:4" x14ac:dyDescent="0.3">
      <c r="A1928" s="3" t="s">
        <v>16295</v>
      </c>
      <c r="B1928" s="4">
        <v>5.4</v>
      </c>
      <c r="C1928">
        <v>5.4</v>
      </c>
      <c r="D1928">
        <f>_xlfn.PERCENTRANK.INC('Clean data'!Q1960:Q6825,'Director Analysis'!C1928)</f>
        <v>0.128</v>
      </c>
    </row>
    <row r="1929" spans="1:4" x14ac:dyDescent="0.3">
      <c r="A1929" s="3" t="s">
        <v>19196</v>
      </c>
      <c r="B1929" s="4">
        <v>5.4</v>
      </c>
      <c r="C1929">
        <v>5.4</v>
      </c>
      <c r="D1929">
        <f>_xlfn.PERCENTRANK.INC('Clean data'!Q1961:Q6826,'Director Analysis'!C1929)</f>
        <v>0.128</v>
      </c>
    </row>
    <row r="1930" spans="1:4" x14ac:dyDescent="0.3">
      <c r="A1930" s="3" t="s">
        <v>23497</v>
      </c>
      <c r="B1930" s="4">
        <v>5.4</v>
      </c>
      <c r="C1930">
        <v>5.4</v>
      </c>
      <c r="D1930">
        <f>_xlfn.PERCENTRANK.INC('Clean data'!Q1962:Q6827,'Director Analysis'!C1930)</f>
        <v>0.127</v>
      </c>
    </row>
    <row r="1931" spans="1:4" x14ac:dyDescent="0.3">
      <c r="A1931" s="3" t="s">
        <v>9588</v>
      </c>
      <c r="B1931" s="4">
        <v>5.4</v>
      </c>
      <c r="C1931">
        <v>5.4</v>
      </c>
      <c r="D1931">
        <f>_xlfn.PERCENTRANK.INC('Clean data'!Q1963:Q6828,'Director Analysis'!C1931)</f>
        <v>0.127</v>
      </c>
    </row>
    <row r="1932" spans="1:4" x14ac:dyDescent="0.3">
      <c r="A1932" s="3" t="s">
        <v>8534</v>
      </c>
      <c r="B1932" s="4">
        <v>5.4</v>
      </c>
      <c r="C1932">
        <v>5.4</v>
      </c>
      <c r="D1932">
        <f>_xlfn.PERCENTRANK.INC('Clean data'!Q1964:Q6829,'Director Analysis'!C1932)</f>
        <v>0.127</v>
      </c>
    </row>
    <row r="1933" spans="1:4" x14ac:dyDescent="0.3">
      <c r="A1933" s="3" t="s">
        <v>5102</v>
      </c>
      <c r="B1933" s="4">
        <v>5.4</v>
      </c>
      <c r="C1933">
        <v>5.4</v>
      </c>
      <c r="D1933">
        <f>_xlfn.PERCENTRANK.INC('Clean data'!Q1965:Q6830,'Director Analysis'!C1933)</f>
        <v>0.128</v>
      </c>
    </row>
    <row r="1934" spans="1:4" x14ac:dyDescent="0.3">
      <c r="A1934" s="3" t="s">
        <v>4154</v>
      </c>
      <c r="B1934" s="4">
        <v>5.4</v>
      </c>
      <c r="C1934">
        <v>5.4</v>
      </c>
      <c r="D1934">
        <f>_xlfn.PERCENTRANK.INC('Clean data'!Q1966:Q6831,'Director Analysis'!C1934)</f>
        <v>0.128</v>
      </c>
    </row>
    <row r="1935" spans="1:4" x14ac:dyDescent="0.3">
      <c r="A1935" s="3" t="s">
        <v>7531</v>
      </c>
      <c r="B1935" s="4">
        <v>5.4</v>
      </c>
      <c r="C1935">
        <v>5.4</v>
      </c>
      <c r="D1935">
        <f>_xlfn.PERCENTRANK.INC('Clean data'!Q1967:Q6832,'Director Analysis'!C1935)</f>
        <v>0.128</v>
      </c>
    </row>
    <row r="1936" spans="1:4" x14ac:dyDescent="0.3">
      <c r="A1936" s="3" t="s">
        <v>8764</v>
      </c>
      <c r="B1936" s="4">
        <v>5.4</v>
      </c>
      <c r="C1936">
        <v>5.4</v>
      </c>
      <c r="D1936">
        <f>_xlfn.PERCENTRANK.INC('Clean data'!Q1968:Q6833,'Director Analysis'!C1936)</f>
        <v>0.128</v>
      </c>
    </row>
    <row r="1937" spans="1:4" x14ac:dyDescent="0.3">
      <c r="A1937" s="3" t="s">
        <v>23962</v>
      </c>
      <c r="B1937" s="4">
        <v>5.4</v>
      </c>
      <c r="C1937">
        <v>5.4</v>
      </c>
      <c r="D1937">
        <f>_xlfn.PERCENTRANK.INC('Clean data'!Q1969:Q6834,'Director Analysis'!C1937)</f>
        <v>0.127</v>
      </c>
    </row>
    <row r="1938" spans="1:4" x14ac:dyDescent="0.3">
      <c r="A1938" s="3" t="s">
        <v>17328</v>
      </c>
      <c r="B1938" s="4">
        <v>5.4</v>
      </c>
      <c r="C1938">
        <v>5.4</v>
      </c>
      <c r="D1938">
        <f>_xlfn.PERCENTRANK.INC('Clean data'!Q1970:Q6835,'Director Analysis'!C1938)</f>
        <v>0.127</v>
      </c>
    </row>
    <row r="1939" spans="1:4" x14ac:dyDescent="0.3">
      <c r="A1939" s="3" t="s">
        <v>12414</v>
      </c>
      <c r="B1939" s="4">
        <v>5.4</v>
      </c>
      <c r="C1939">
        <v>5.4</v>
      </c>
      <c r="D1939">
        <f>_xlfn.PERCENTRANK.INC('Clean data'!Q1971:Q6836,'Director Analysis'!C1939)</f>
        <v>0.127</v>
      </c>
    </row>
    <row r="1940" spans="1:4" x14ac:dyDescent="0.3">
      <c r="A1940" s="3" t="s">
        <v>18164</v>
      </c>
      <c r="B1940" s="4">
        <v>5.4</v>
      </c>
      <c r="C1940">
        <v>5.4</v>
      </c>
      <c r="D1940">
        <f>_xlfn.PERCENTRANK.INC('Clean data'!Q1972:Q6837,'Director Analysis'!C1940)</f>
        <v>0.127</v>
      </c>
    </row>
    <row r="1941" spans="1:4" x14ac:dyDescent="0.3">
      <c r="A1941" s="3" t="s">
        <v>20745</v>
      </c>
      <c r="B1941" s="4">
        <v>5.4</v>
      </c>
      <c r="C1941">
        <v>5.4</v>
      </c>
      <c r="D1941">
        <f>_xlfn.PERCENTRANK.INC('Clean data'!Q1973:Q6838,'Director Analysis'!C1941)</f>
        <v>0.128</v>
      </c>
    </row>
    <row r="1942" spans="1:4" x14ac:dyDescent="0.3">
      <c r="A1942" s="3" t="s">
        <v>20414</v>
      </c>
      <c r="B1942" s="4">
        <v>5.4</v>
      </c>
      <c r="C1942">
        <v>5.4</v>
      </c>
      <c r="D1942">
        <f>_xlfn.PERCENTRANK.INC('Clean data'!Q1974:Q6839,'Director Analysis'!C1942)</f>
        <v>0.127</v>
      </c>
    </row>
    <row r="1943" spans="1:4" x14ac:dyDescent="0.3">
      <c r="A1943" s="3" t="s">
        <v>6767</v>
      </c>
      <c r="B1943" s="4">
        <v>5.4</v>
      </c>
      <c r="C1943">
        <v>5.4</v>
      </c>
      <c r="D1943">
        <f>_xlfn.PERCENTRANK.INC('Clean data'!Q1975:Q6840,'Director Analysis'!C1943)</f>
        <v>0.127</v>
      </c>
    </row>
    <row r="1944" spans="1:4" x14ac:dyDescent="0.3">
      <c r="A1944" s="3" t="s">
        <v>14112</v>
      </c>
      <c r="B1944" s="4">
        <v>5.4</v>
      </c>
      <c r="C1944">
        <v>5.4</v>
      </c>
      <c r="D1944">
        <f>_xlfn.PERCENTRANK.INC('Clean data'!Q1976:Q6841,'Director Analysis'!C1944)</f>
        <v>0.127</v>
      </c>
    </row>
    <row r="1945" spans="1:4" x14ac:dyDescent="0.3">
      <c r="A1945" s="3" t="s">
        <v>3618</v>
      </c>
      <c r="B1945" s="4">
        <v>5.4</v>
      </c>
      <c r="C1945">
        <v>5.4</v>
      </c>
      <c r="D1945">
        <f>_xlfn.PERCENTRANK.INC('Clean data'!Q1977:Q6842,'Director Analysis'!C1945)</f>
        <v>0.127</v>
      </c>
    </row>
    <row r="1946" spans="1:4" x14ac:dyDescent="0.3">
      <c r="A1946" s="3" t="s">
        <v>2865</v>
      </c>
      <c r="B1946" s="4">
        <v>5.4</v>
      </c>
      <c r="C1946">
        <v>5.4</v>
      </c>
      <c r="D1946">
        <f>_xlfn.PERCENTRANK.INC('Clean data'!Q1978:Q6843,'Director Analysis'!C1946)</f>
        <v>0.127</v>
      </c>
    </row>
    <row r="1947" spans="1:4" x14ac:dyDescent="0.3">
      <c r="A1947" s="3" t="s">
        <v>9043</v>
      </c>
      <c r="B1947" s="4">
        <v>5.4</v>
      </c>
      <c r="C1947">
        <v>5.4</v>
      </c>
      <c r="D1947">
        <f>_xlfn.PERCENTRANK.INC('Clean data'!Q1979:Q6844,'Director Analysis'!C1947)</f>
        <v>0.127</v>
      </c>
    </row>
    <row r="1948" spans="1:4" x14ac:dyDescent="0.3">
      <c r="A1948" s="3" t="s">
        <v>1511</v>
      </c>
      <c r="B1948" s="4">
        <v>5.3999999999999995</v>
      </c>
      <c r="C1948">
        <v>5.3999999999999995</v>
      </c>
      <c r="D1948">
        <f>_xlfn.PERCENTRANK.INC('Clean data'!Q1980:Q6845,'Director Analysis'!C1948)</f>
        <v>0.127</v>
      </c>
    </row>
    <row r="1949" spans="1:4" x14ac:dyDescent="0.3">
      <c r="A1949" s="3" t="s">
        <v>13092</v>
      </c>
      <c r="B1949" s="4">
        <v>5.3666666666666671</v>
      </c>
      <c r="C1949">
        <v>5.3666666666666671</v>
      </c>
      <c r="D1949">
        <f>_xlfn.PERCENTRANK.INC('Clean data'!Q1981:Q6846,'Director Analysis'!C1949)</f>
        <v>0.127</v>
      </c>
    </row>
    <row r="1950" spans="1:4" x14ac:dyDescent="0.3">
      <c r="A1950" s="3" t="s">
        <v>3233</v>
      </c>
      <c r="B1950" s="4">
        <v>5.35</v>
      </c>
      <c r="C1950">
        <v>5.35</v>
      </c>
      <c r="D1950">
        <f>_xlfn.PERCENTRANK.INC('Clean data'!Q1982:Q6847,'Director Analysis'!C1950)</f>
        <v>0.127</v>
      </c>
    </row>
    <row r="1951" spans="1:4" x14ac:dyDescent="0.3">
      <c r="A1951" s="3" t="s">
        <v>11318</v>
      </c>
      <c r="B1951" s="4">
        <v>5.35</v>
      </c>
      <c r="C1951">
        <v>5.35</v>
      </c>
      <c r="D1951">
        <f>_xlfn.PERCENTRANK.INC('Clean data'!Q1983:Q6848,'Director Analysis'!C1951)</f>
        <v>0.127</v>
      </c>
    </row>
    <row r="1952" spans="1:4" x14ac:dyDescent="0.3">
      <c r="A1952" s="3" t="s">
        <v>3749</v>
      </c>
      <c r="B1952" s="4">
        <v>5.35</v>
      </c>
      <c r="C1952">
        <v>5.35</v>
      </c>
      <c r="D1952">
        <f>_xlfn.PERCENTRANK.INC('Clean data'!Q1984:Q6849,'Director Analysis'!C1952)</f>
        <v>0.127</v>
      </c>
    </row>
    <row r="1953" spans="1:4" x14ac:dyDescent="0.3">
      <c r="A1953" s="3" t="s">
        <v>2289</v>
      </c>
      <c r="B1953" s="4">
        <v>5.35</v>
      </c>
      <c r="C1953">
        <v>5.35</v>
      </c>
      <c r="D1953">
        <f>_xlfn.PERCENTRANK.INC('Clean data'!Q1985:Q6850,'Director Analysis'!C1953)</f>
        <v>0.128</v>
      </c>
    </row>
    <row r="1954" spans="1:4" x14ac:dyDescent="0.3">
      <c r="A1954" s="3" t="s">
        <v>1071</v>
      </c>
      <c r="B1954" s="4">
        <v>5.34</v>
      </c>
      <c r="C1954">
        <v>5.34</v>
      </c>
      <c r="D1954">
        <f>_xlfn.PERCENTRANK.INC('Clean data'!Q1986:Q6851,'Director Analysis'!C1954)</f>
        <v>0.128</v>
      </c>
    </row>
    <row r="1955" spans="1:4" x14ac:dyDescent="0.3">
      <c r="A1955" s="3" t="s">
        <v>17286</v>
      </c>
      <c r="B1955" s="4">
        <v>5.3000000000000007</v>
      </c>
      <c r="C1955">
        <v>5.3000000000000007</v>
      </c>
      <c r="D1955">
        <f>_xlfn.PERCENTRANK.INC('Clean data'!Q1987:Q6852,'Director Analysis'!C1955)</f>
        <v>0.127</v>
      </c>
    </row>
    <row r="1956" spans="1:4" x14ac:dyDescent="0.3">
      <c r="A1956" s="3" t="s">
        <v>4693</v>
      </c>
      <c r="B1956" s="4">
        <v>5.3000000000000007</v>
      </c>
      <c r="C1956">
        <v>5.3000000000000007</v>
      </c>
      <c r="D1956">
        <f>_xlfn.PERCENTRANK.INC('Clean data'!Q1988:Q6853,'Director Analysis'!C1956)</f>
        <v>0.127</v>
      </c>
    </row>
    <row r="1957" spans="1:4" x14ac:dyDescent="0.3">
      <c r="A1957" s="3" t="s">
        <v>6768</v>
      </c>
      <c r="B1957" s="4">
        <v>5.3000000000000007</v>
      </c>
      <c r="C1957">
        <v>5.3000000000000007</v>
      </c>
      <c r="D1957">
        <f>_xlfn.PERCENTRANK.INC('Clean data'!Q1989:Q6854,'Director Analysis'!C1957)</f>
        <v>0.127</v>
      </c>
    </row>
    <row r="1958" spans="1:4" x14ac:dyDescent="0.3">
      <c r="A1958" s="3" t="s">
        <v>1504</v>
      </c>
      <c r="B1958" s="4">
        <v>5.3</v>
      </c>
      <c r="C1958">
        <v>5.3</v>
      </c>
      <c r="D1958">
        <f>_xlfn.PERCENTRANK.INC('Clean data'!Q1990:Q6855,'Director Analysis'!C1958)</f>
        <v>0.107</v>
      </c>
    </row>
    <row r="1959" spans="1:4" x14ac:dyDescent="0.3">
      <c r="A1959" s="3" t="s">
        <v>16753</v>
      </c>
      <c r="B1959" s="4">
        <v>5.3</v>
      </c>
      <c r="C1959">
        <v>5.3</v>
      </c>
      <c r="D1959">
        <f>_xlfn.PERCENTRANK.INC('Clean data'!Q1991:Q6856,'Director Analysis'!C1959)</f>
        <v>0.107</v>
      </c>
    </row>
    <row r="1960" spans="1:4" x14ac:dyDescent="0.3">
      <c r="A1960" s="3" t="s">
        <v>13120</v>
      </c>
      <c r="B1960" s="4">
        <v>5.3</v>
      </c>
      <c r="C1960">
        <v>5.3</v>
      </c>
      <c r="D1960">
        <f>_xlfn.PERCENTRANK.INC('Clean data'!Q1992:Q6857,'Director Analysis'!C1960)</f>
        <v>0.107</v>
      </c>
    </row>
    <row r="1961" spans="1:4" x14ac:dyDescent="0.3">
      <c r="A1961" s="3" t="s">
        <v>20729</v>
      </c>
      <c r="B1961" s="4">
        <v>5.3</v>
      </c>
      <c r="C1961">
        <v>5.3</v>
      </c>
      <c r="D1961">
        <f>_xlfn.PERCENTRANK.INC('Clean data'!Q1993:Q6858,'Director Analysis'!C1961)</f>
        <v>0.107</v>
      </c>
    </row>
    <row r="1962" spans="1:4" x14ac:dyDescent="0.3">
      <c r="A1962" s="3" t="s">
        <v>9789</v>
      </c>
      <c r="B1962" s="4">
        <v>5.3</v>
      </c>
      <c r="C1962">
        <v>5.3</v>
      </c>
      <c r="D1962">
        <f>_xlfn.PERCENTRANK.INC('Clean data'!Q1994:Q6859,'Director Analysis'!C1962)</f>
        <v>0.107</v>
      </c>
    </row>
    <row r="1963" spans="1:4" x14ac:dyDescent="0.3">
      <c r="A1963" s="3" t="s">
        <v>13129</v>
      </c>
      <c r="B1963" s="4">
        <v>5.3</v>
      </c>
      <c r="C1963">
        <v>5.3</v>
      </c>
      <c r="D1963">
        <f>_xlfn.PERCENTRANK.INC('Clean data'!Q1995:Q6860,'Director Analysis'!C1963)</f>
        <v>0.107</v>
      </c>
    </row>
    <row r="1964" spans="1:4" x14ac:dyDescent="0.3">
      <c r="A1964" s="3" t="s">
        <v>19784</v>
      </c>
      <c r="B1964" s="4">
        <v>5.3</v>
      </c>
      <c r="C1964">
        <v>5.3</v>
      </c>
      <c r="D1964">
        <f>_xlfn.PERCENTRANK.INC('Clean data'!Q1996:Q6861,'Director Analysis'!C1964)</f>
        <v>0.107</v>
      </c>
    </row>
    <row r="1965" spans="1:4" x14ac:dyDescent="0.3">
      <c r="A1965" s="3" t="s">
        <v>15883</v>
      </c>
      <c r="B1965" s="4">
        <v>5.3</v>
      </c>
      <c r="C1965">
        <v>5.3</v>
      </c>
      <c r="D1965">
        <f>_xlfn.PERCENTRANK.INC('Clean data'!Q1997:Q6862,'Director Analysis'!C1965)</f>
        <v>0.107</v>
      </c>
    </row>
    <row r="1966" spans="1:4" x14ac:dyDescent="0.3">
      <c r="A1966" s="3" t="s">
        <v>19530</v>
      </c>
      <c r="B1966" s="4">
        <v>5.3</v>
      </c>
      <c r="C1966">
        <v>5.3</v>
      </c>
      <c r="D1966">
        <f>_xlfn.PERCENTRANK.INC('Clean data'!Q1998:Q6863,'Director Analysis'!C1966)</f>
        <v>0.107</v>
      </c>
    </row>
    <row r="1967" spans="1:4" x14ac:dyDescent="0.3">
      <c r="A1967" s="3" t="s">
        <v>19389</v>
      </c>
      <c r="B1967" s="4">
        <v>5.3</v>
      </c>
      <c r="C1967">
        <v>5.3</v>
      </c>
      <c r="D1967">
        <f>_xlfn.PERCENTRANK.INC('Clean data'!Q1999:Q6864,'Director Analysis'!C1967)</f>
        <v>0.107</v>
      </c>
    </row>
    <row r="1968" spans="1:4" x14ac:dyDescent="0.3">
      <c r="A1968" s="3" t="s">
        <v>14755</v>
      </c>
      <c r="B1968" s="4">
        <v>5.3</v>
      </c>
      <c r="C1968">
        <v>5.3</v>
      </c>
      <c r="D1968">
        <f>_xlfn.PERCENTRANK.INC('Clean data'!Q2000:Q6865,'Director Analysis'!C1968)</f>
        <v>0.107</v>
      </c>
    </row>
    <row r="1969" spans="1:4" x14ac:dyDescent="0.3">
      <c r="A1969" s="3" t="s">
        <v>20059</v>
      </c>
      <c r="B1969" s="4">
        <v>5.3</v>
      </c>
      <c r="C1969">
        <v>5.3</v>
      </c>
      <c r="D1969">
        <f>_xlfn.PERCENTRANK.INC('Clean data'!Q2001:Q6866,'Director Analysis'!C1969)</f>
        <v>0.107</v>
      </c>
    </row>
    <row r="1970" spans="1:4" x14ac:dyDescent="0.3">
      <c r="A1970" s="3" t="s">
        <v>14782</v>
      </c>
      <c r="B1970" s="4">
        <v>5.3</v>
      </c>
      <c r="C1970">
        <v>5.3</v>
      </c>
      <c r="D1970">
        <f>_xlfn.PERCENTRANK.INC('Clean data'!Q2002:Q6867,'Director Analysis'!C1970)</f>
        <v>0.108</v>
      </c>
    </row>
    <row r="1971" spans="1:4" x14ac:dyDescent="0.3">
      <c r="A1971" s="3" t="s">
        <v>11825</v>
      </c>
      <c r="B1971" s="4">
        <v>5.3</v>
      </c>
      <c r="C1971">
        <v>5.3</v>
      </c>
      <c r="D1971">
        <f>_xlfn.PERCENTRANK.INC('Clean data'!Q2003:Q6868,'Director Analysis'!C1971)</f>
        <v>0.108</v>
      </c>
    </row>
    <row r="1972" spans="1:4" x14ac:dyDescent="0.3">
      <c r="A1972" s="3" t="s">
        <v>7792</v>
      </c>
      <c r="B1972" s="4">
        <v>5.3</v>
      </c>
      <c r="C1972">
        <v>5.3</v>
      </c>
      <c r="D1972">
        <f>_xlfn.PERCENTRANK.INC('Clean data'!Q2004:Q6869,'Director Analysis'!C1972)</f>
        <v>0.108</v>
      </c>
    </row>
    <row r="1973" spans="1:4" x14ac:dyDescent="0.3">
      <c r="A1973" s="3" t="s">
        <v>13186</v>
      </c>
      <c r="B1973" s="4">
        <v>5.3</v>
      </c>
      <c r="C1973">
        <v>5.3</v>
      </c>
      <c r="D1973">
        <f>_xlfn.PERCENTRANK.INC('Clean data'!Q2005:Q6870,'Director Analysis'!C1973)</f>
        <v>0.108</v>
      </c>
    </row>
    <row r="1974" spans="1:4" x14ac:dyDescent="0.3">
      <c r="A1974" s="3" t="s">
        <v>22589</v>
      </c>
      <c r="B1974" s="4">
        <v>5.3</v>
      </c>
      <c r="C1974">
        <v>5.3</v>
      </c>
      <c r="D1974">
        <f>_xlfn.PERCENTRANK.INC('Clean data'!Q2006:Q6871,'Director Analysis'!C1974)</f>
        <v>0.108</v>
      </c>
    </row>
    <row r="1975" spans="1:4" x14ac:dyDescent="0.3">
      <c r="A1975" s="3" t="s">
        <v>23791</v>
      </c>
      <c r="B1975" s="4">
        <v>5.3</v>
      </c>
      <c r="C1975">
        <v>5.3</v>
      </c>
      <c r="D1975">
        <f>_xlfn.PERCENTRANK.INC('Clean data'!Q2007:Q6872,'Director Analysis'!C1975)</f>
        <v>0.108</v>
      </c>
    </row>
    <row r="1976" spans="1:4" x14ac:dyDescent="0.3">
      <c r="A1976" s="3" t="s">
        <v>5111</v>
      </c>
      <c r="B1976" s="4">
        <v>5.3</v>
      </c>
      <c r="C1976">
        <v>5.3</v>
      </c>
      <c r="D1976">
        <f>_xlfn.PERCENTRANK.INC('Clean data'!Q2008:Q6873,'Director Analysis'!C1976)</f>
        <v>0.108</v>
      </c>
    </row>
    <row r="1977" spans="1:4" x14ac:dyDescent="0.3">
      <c r="A1977" s="3" t="s">
        <v>18186</v>
      </c>
      <c r="B1977" s="4">
        <v>5.3</v>
      </c>
      <c r="C1977">
        <v>5.3</v>
      </c>
      <c r="D1977">
        <f>_xlfn.PERCENTRANK.INC('Clean data'!Q2009:Q6874,'Director Analysis'!C1977)</f>
        <v>0.108</v>
      </c>
    </row>
    <row r="1978" spans="1:4" x14ac:dyDescent="0.3">
      <c r="A1978" s="3" t="s">
        <v>14210</v>
      </c>
      <c r="B1978" s="4">
        <v>5.3</v>
      </c>
      <c r="C1978">
        <v>5.3</v>
      </c>
      <c r="D1978">
        <f>_xlfn.PERCENTRANK.INC('Clean data'!Q2010:Q6875,'Director Analysis'!C1978)</f>
        <v>0.108</v>
      </c>
    </row>
    <row r="1979" spans="1:4" x14ac:dyDescent="0.3">
      <c r="A1979" s="3" t="s">
        <v>4777</v>
      </c>
      <c r="B1979" s="4">
        <v>5.3</v>
      </c>
      <c r="C1979">
        <v>5.3</v>
      </c>
      <c r="D1979">
        <f>_xlfn.PERCENTRANK.INC('Clean data'!Q2011:Q6876,'Director Analysis'!C1979)</f>
        <v>0.108</v>
      </c>
    </row>
    <row r="1980" spans="1:4" x14ac:dyDescent="0.3">
      <c r="A1980" s="3" t="s">
        <v>20407</v>
      </c>
      <c r="B1980" s="4">
        <v>5.3</v>
      </c>
      <c r="C1980">
        <v>5.3</v>
      </c>
      <c r="D1980">
        <f>_xlfn.PERCENTRANK.INC('Clean data'!Q2012:Q6877,'Director Analysis'!C1980)</f>
        <v>0.108</v>
      </c>
    </row>
    <row r="1981" spans="1:4" x14ac:dyDescent="0.3">
      <c r="A1981" s="3" t="s">
        <v>17154</v>
      </c>
      <c r="B1981" s="4">
        <v>5.3</v>
      </c>
      <c r="C1981">
        <v>5.3</v>
      </c>
      <c r="D1981">
        <f>_xlfn.PERCENTRANK.INC('Clean data'!Q2013:Q6878,'Director Analysis'!C1981)</f>
        <v>0.108</v>
      </c>
    </row>
    <row r="1982" spans="1:4" x14ac:dyDescent="0.3">
      <c r="A1982" s="3" t="s">
        <v>8528</v>
      </c>
      <c r="B1982" s="4">
        <v>5.3</v>
      </c>
      <c r="C1982">
        <v>5.3</v>
      </c>
      <c r="D1982">
        <f>_xlfn.PERCENTRANK.INC('Clean data'!Q2014:Q6879,'Director Analysis'!C1982)</f>
        <v>0.108</v>
      </c>
    </row>
    <row r="1983" spans="1:4" x14ac:dyDescent="0.3">
      <c r="A1983" s="3" t="s">
        <v>4149</v>
      </c>
      <c r="B1983" s="4">
        <v>5.3</v>
      </c>
      <c r="C1983">
        <v>5.3</v>
      </c>
      <c r="D1983">
        <f>_xlfn.PERCENTRANK.INC('Clean data'!Q2015:Q6880,'Director Analysis'!C1983)</f>
        <v>0.108</v>
      </c>
    </row>
    <row r="1984" spans="1:4" x14ac:dyDescent="0.3">
      <c r="A1984" s="3" t="s">
        <v>19477</v>
      </c>
      <c r="B1984" s="4">
        <v>5.3</v>
      </c>
      <c r="C1984">
        <v>5.3</v>
      </c>
      <c r="D1984">
        <f>_xlfn.PERCENTRANK.INC('Clean data'!Q2016:Q6881,'Director Analysis'!C1984)</f>
        <v>0.108</v>
      </c>
    </row>
    <row r="1985" spans="1:4" x14ac:dyDescent="0.3">
      <c r="A1985" s="3" t="s">
        <v>22005</v>
      </c>
      <c r="B1985" s="4">
        <v>5.3</v>
      </c>
      <c r="C1985">
        <v>5.3</v>
      </c>
      <c r="D1985">
        <f>_xlfn.PERCENTRANK.INC('Clean data'!Q2017:Q6882,'Director Analysis'!C1985)</f>
        <v>0.108</v>
      </c>
    </row>
    <row r="1986" spans="1:4" x14ac:dyDescent="0.3">
      <c r="A1986" s="3" t="s">
        <v>12767</v>
      </c>
      <c r="B1986" s="4">
        <v>5.3</v>
      </c>
      <c r="C1986">
        <v>5.3</v>
      </c>
      <c r="D1986">
        <f>_xlfn.PERCENTRANK.INC('Clean data'!Q2018:Q6883,'Director Analysis'!C1986)</f>
        <v>0.108</v>
      </c>
    </row>
    <row r="1987" spans="1:4" x14ac:dyDescent="0.3">
      <c r="A1987" s="3" t="s">
        <v>5901</v>
      </c>
      <c r="B1987" s="4">
        <v>5.3</v>
      </c>
      <c r="C1987">
        <v>5.3</v>
      </c>
      <c r="D1987">
        <f>_xlfn.PERCENTRANK.INC('Clean data'!Q2019:Q6884,'Director Analysis'!C1987)</f>
        <v>0.108</v>
      </c>
    </row>
    <row r="1988" spans="1:4" x14ac:dyDescent="0.3">
      <c r="A1988" s="3" t="s">
        <v>19673</v>
      </c>
      <c r="B1988" s="4">
        <v>5.3</v>
      </c>
      <c r="C1988">
        <v>5.3</v>
      </c>
      <c r="D1988">
        <f>_xlfn.PERCENTRANK.INC('Clean data'!Q2020:Q6885,'Director Analysis'!C1988)</f>
        <v>0.108</v>
      </c>
    </row>
    <row r="1989" spans="1:4" x14ac:dyDescent="0.3">
      <c r="A1989" s="3" t="s">
        <v>7847</v>
      </c>
      <c r="B1989" s="4">
        <v>5.3</v>
      </c>
      <c r="C1989">
        <v>5.3</v>
      </c>
      <c r="D1989">
        <f>_xlfn.PERCENTRANK.INC('Clean data'!Q2021:Q6886,'Director Analysis'!C1989)</f>
        <v>0.108</v>
      </c>
    </row>
    <row r="1990" spans="1:4" x14ac:dyDescent="0.3">
      <c r="A1990" s="3" t="s">
        <v>17820</v>
      </c>
      <c r="B1990" s="4">
        <v>5.3</v>
      </c>
      <c r="C1990">
        <v>5.3</v>
      </c>
      <c r="D1990">
        <f>_xlfn.PERCENTRANK.INC('Clean data'!Q2022:Q6887,'Director Analysis'!C1990)</f>
        <v>0.108</v>
      </c>
    </row>
    <row r="1991" spans="1:4" x14ac:dyDescent="0.3">
      <c r="A1991" s="3" t="s">
        <v>14343</v>
      </c>
      <c r="B1991" s="4">
        <v>5.3</v>
      </c>
      <c r="C1991">
        <v>5.3</v>
      </c>
      <c r="D1991">
        <f>_xlfn.PERCENTRANK.INC('Clean data'!Q2023:Q6888,'Director Analysis'!C1991)</f>
        <v>0.108</v>
      </c>
    </row>
    <row r="1992" spans="1:4" x14ac:dyDescent="0.3">
      <c r="A1992" s="3" t="s">
        <v>1884</v>
      </c>
      <c r="B1992" s="4">
        <v>5.3</v>
      </c>
      <c r="C1992">
        <v>5.3</v>
      </c>
      <c r="D1992">
        <f>_xlfn.PERCENTRANK.INC('Clean data'!Q2024:Q6889,'Director Analysis'!C1992)</f>
        <v>0.108</v>
      </c>
    </row>
    <row r="1993" spans="1:4" x14ac:dyDescent="0.3">
      <c r="A1993" s="3" t="s">
        <v>16127</v>
      </c>
      <c r="B1993" s="4">
        <v>5.3</v>
      </c>
      <c r="C1993">
        <v>5.3</v>
      </c>
      <c r="D1993">
        <f>_xlfn.PERCENTRANK.INC('Clean data'!Q2025:Q6890,'Director Analysis'!C1993)</f>
        <v>0.108</v>
      </c>
    </row>
    <row r="1994" spans="1:4" x14ac:dyDescent="0.3">
      <c r="A1994" s="3" t="s">
        <v>17474</v>
      </c>
      <c r="B1994" s="4">
        <v>5.3</v>
      </c>
      <c r="C1994">
        <v>5.3</v>
      </c>
      <c r="D1994">
        <f>_xlfn.PERCENTRANK.INC('Clean data'!Q2026:Q6891,'Director Analysis'!C1994)</f>
        <v>0.108</v>
      </c>
    </row>
    <row r="1995" spans="1:4" x14ac:dyDescent="0.3">
      <c r="A1995" s="3" t="s">
        <v>7164</v>
      </c>
      <c r="B1995" s="4">
        <v>5.3</v>
      </c>
      <c r="C1995">
        <v>5.3</v>
      </c>
      <c r="D1995">
        <f>_xlfn.PERCENTRANK.INC('Clean data'!Q2027:Q6892,'Director Analysis'!C1995)</f>
        <v>0.108</v>
      </c>
    </row>
    <row r="1996" spans="1:4" x14ac:dyDescent="0.3">
      <c r="A1996" s="3" t="s">
        <v>14604</v>
      </c>
      <c r="B1996" s="4">
        <v>5.3</v>
      </c>
      <c r="C1996">
        <v>5.3</v>
      </c>
      <c r="D1996">
        <f>_xlfn.PERCENTRANK.INC('Clean data'!Q2028:Q6893,'Director Analysis'!C1996)</f>
        <v>0.108</v>
      </c>
    </row>
    <row r="1997" spans="1:4" x14ac:dyDescent="0.3">
      <c r="A1997" s="3" t="s">
        <v>6854</v>
      </c>
      <c r="B1997" s="4">
        <v>5.3</v>
      </c>
      <c r="C1997">
        <v>5.3</v>
      </c>
      <c r="D1997">
        <f>_xlfn.PERCENTRANK.INC('Clean data'!Q2029:Q6894,'Director Analysis'!C1997)</f>
        <v>0.108</v>
      </c>
    </row>
    <row r="1998" spans="1:4" x14ac:dyDescent="0.3">
      <c r="A1998" s="3" t="s">
        <v>4699</v>
      </c>
      <c r="B1998" s="4">
        <v>5.3</v>
      </c>
      <c r="C1998">
        <v>5.3</v>
      </c>
      <c r="D1998">
        <f>_xlfn.PERCENTRANK.INC('Clean data'!Q2030:Q6895,'Director Analysis'!C1998)</f>
        <v>0.108</v>
      </c>
    </row>
    <row r="1999" spans="1:4" x14ac:dyDescent="0.3">
      <c r="A1999" s="3" t="s">
        <v>23615</v>
      </c>
      <c r="B1999" s="4">
        <v>5.3</v>
      </c>
      <c r="C1999">
        <v>5.3</v>
      </c>
      <c r="D1999">
        <f>_xlfn.PERCENTRANK.INC('Clean data'!Q2031:Q6896,'Director Analysis'!C1999)</f>
        <v>0.108</v>
      </c>
    </row>
    <row r="2000" spans="1:4" x14ac:dyDescent="0.3">
      <c r="A2000" s="3" t="s">
        <v>14622</v>
      </c>
      <c r="B2000" s="4">
        <v>5.3</v>
      </c>
      <c r="C2000">
        <v>5.3</v>
      </c>
      <c r="D2000">
        <f>_xlfn.PERCENTRANK.INC('Clean data'!Q2032:Q6897,'Director Analysis'!C2000)</f>
        <v>0.108</v>
      </c>
    </row>
    <row r="2001" spans="1:4" x14ac:dyDescent="0.3">
      <c r="A2001" s="3" t="s">
        <v>16249</v>
      </c>
      <c r="B2001" s="4">
        <v>5.3</v>
      </c>
      <c r="C2001">
        <v>5.3</v>
      </c>
      <c r="D2001">
        <f>_xlfn.PERCENTRANK.INC('Clean data'!Q2033:Q6898,'Director Analysis'!C2001)</f>
        <v>0.108</v>
      </c>
    </row>
    <row r="2002" spans="1:4" x14ac:dyDescent="0.3">
      <c r="A2002" s="3" t="s">
        <v>16745</v>
      </c>
      <c r="B2002" s="4">
        <v>5.3</v>
      </c>
      <c r="C2002">
        <v>5.3</v>
      </c>
      <c r="D2002">
        <f>_xlfn.PERCENTRANK.INC('Clean data'!Q2034:Q6899,'Director Analysis'!C2002)</f>
        <v>0.108</v>
      </c>
    </row>
    <row r="2003" spans="1:4" x14ac:dyDescent="0.3">
      <c r="A2003" s="3" t="s">
        <v>12095</v>
      </c>
      <c r="B2003" s="4">
        <v>5.3</v>
      </c>
      <c r="C2003">
        <v>5.3</v>
      </c>
      <c r="D2003">
        <f>_xlfn.PERCENTRANK.INC('Clean data'!Q2035:Q6900,'Director Analysis'!C2003)</f>
        <v>0.108</v>
      </c>
    </row>
    <row r="2004" spans="1:4" x14ac:dyDescent="0.3">
      <c r="A2004" s="3" t="s">
        <v>16692</v>
      </c>
      <c r="B2004" s="4">
        <v>5.3</v>
      </c>
      <c r="C2004">
        <v>5.3</v>
      </c>
      <c r="D2004">
        <f>_xlfn.PERCENTRANK.INC('Clean data'!Q2036:Q6901,'Director Analysis'!C2004)</f>
        <v>0.108</v>
      </c>
    </row>
    <row r="2005" spans="1:4" x14ac:dyDescent="0.3">
      <c r="A2005" s="3" t="s">
        <v>3281</v>
      </c>
      <c r="B2005" s="4">
        <v>5.3</v>
      </c>
      <c r="C2005">
        <v>5.3</v>
      </c>
      <c r="D2005">
        <f>_xlfn.PERCENTRANK.INC('Clean data'!Q2037:Q6902,'Director Analysis'!C2005)</f>
        <v>0.108</v>
      </c>
    </row>
    <row r="2006" spans="1:4" x14ac:dyDescent="0.3">
      <c r="A2006" s="3" t="s">
        <v>7422</v>
      </c>
      <c r="B2006" s="4">
        <v>5.3</v>
      </c>
      <c r="C2006">
        <v>5.3</v>
      </c>
      <c r="D2006">
        <f>_xlfn.PERCENTRANK.INC('Clean data'!Q2038:Q6903,'Director Analysis'!C2006)</f>
        <v>0.108</v>
      </c>
    </row>
    <row r="2007" spans="1:4" x14ac:dyDescent="0.3">
      <c r="A2007" s="3" t="s">
        <v>10991</v>
      </c>
      <c r="B2007" s="4">
        <v>5.3</v>
      </c>
      <c r="C2007">
        <v>5.3</v>
      </c>
      <c r="D2007">
        <f>_xlfn.PERCENTRANK.INC('Clean data'!Q2039:Q6904,'Director Analysis'!C2007)</f>
        <v>0.108</v>
      </c>
    </row>
    <row r="2008" spans="1:4" x14ac:dyDescent="0.3">
      <c r="A2008" s="3" t="s">
        <v>19384</v>
      </c>
      <c r="B2008" s="4">
        <v>5.3</v>
      </c>
      <c r="C2008">
        <v>5.3</v>
      </c>
      <c r="D2008">
        <f>_xlfn.PERCENTRANK.INC('Clean data'!Q2040:Q6905,'Director Analysis'!C2008)</f>
        <v>0.108</v>
      </c>
    </row>
    <row r="2009" spans="1:4" x14ac:dyDescent="0.3">
      <c r="A2009" s="3" t="s">
        <v>22374</v>
      </c>
      <c r="B2009" s="4">
        <v>5.3</v>
      </c>
      <c r="C2009">
        <v>5.3</v>
      </c>
      <c r="D2009">
        <f>_xlfn.PERCENTRANK.INC('Clean data'!Q2041:Q6906,'Director Analysis'!C2009)</f>
        <v>0.108</v>
      </c>
    </row>
    <row r="2010" spans="1:4" x14ac:dyDescent="0.3">
      <c r="A2010" s="3" t="s">
        <v>5495</v>
      </c>
      <c r="B2010" s="4">
        <v>5.2750000000000004</v>
      </c>
      <c r="C2010">
        <v>5.2750000000000004</v>
      </c>
      <c r="D2010">
        <f>_xlfn.PERCENTRANK.INC('Clean data'!Q2042:Q6907,'Director Analysis'!C2010)</f>
        <v>0.108</v>
      </c>
    </row>
    <row r="2011" spans="1:4" x14ac:dyDescent="0.3">
      <c r="A2011" s="3" t="s">
        <v>6102</v>
      </c>
      <c r="B2011" s="4">
        <v>5.2666666666666666</v>
      </c>
      <c r="C2011">
        <v>5.2666666666666666</v>
      </c>
      <c r="D2011">
        <f>_xlfn.PERCENTRANK.INC('Clean data'!Q2043:Q6908,'Director Analysis'!C2011)</f>
        <v>0.108</v>
      </c>
    </row>
    <row r="2012" spans="1:4" x14ac:dyDescent="0.3">
      <c r="A2012" s="3" t="s">
        <v>6063</v>
      </c>
      <c r="B2012" s="4">
        <v>5.2666666666666666</v>
      </c>
      <c r="C2012">
        <v>5.2666666666666666</v>
      </c>
      <c r="D2012">
        <f>_xlfn.PERCENTRANK.INC('Clean data'!Q2044:Q6909,'Director Analysis'!C2012)</f>
        <v>0.108</v>
      </c>
    </row>
    <row r="2013" spans="1:4" x14ac:dyDescent="0.3">
      <c r="A2013" s="3" t="s">
        <v>5702</v>
      </c>
      <c r="B2013" s="4">
        <v>5.2600000000000007</v>
      </c>
      <c r="C2013">
        <v>5.2600000000000007</v>
      </c>
      <c r="D2013">
        <f>_xlfn.PERCENTRANK.INC('Clean data'!Q2045:Q6910,'Director Analysis'!C2013)</f>
        <v>0.108</v>
      </c>
    </row>
    <row r="2014" spans="1:4" x14ac:dyDescent="0.3">
      <c r="A2014" s="3" t="s">
        <v>3444</v>
      </c>
      <c r="B2014" s="4">
        <v>5.26</v>
      </c>
      <c r="C2014">
        <v>5.26</v>
      </c>
      <c r="D2014">
        <f>_xlfn.PERCENTRANK.INC('Clean data'!Q2046:Q6911,'Director Analysis'!C2014)</f>
        <v>0.108</v>
      </c>
    </row>
    <row r="2015" spans="1:4" x14ac:dyDescent="0.3">
      <c r="A2015" s="3" t="s">
        <v>11050</v>
      </c>
      <c r="B2015" s="4">
        <v>5.25</v>
      </c>
      <c r="C2015">
        <v>5.25</v>
      </c>
      <c r="D2015">
        <f>_xlfn.PERCENTRANK.INC('Clean data'!Q2047:Q6912,'Director Analysis'!C2015)</f>
        <v>0.108</v>
      </c>
    </row>
    <row r="2016" spans="1:4" x14ac:dyDescent="0.3">
      <c r="A2016" s="3" t="s">
        <v>18017</v>
      </c>
      <c r="B2016" s="4">
        <v>5.25</v>
      </c>
      <c r="C2016">
        <v>5.25</v>
      </c>
      <c r="D2016">
        <f>_xlfn.PERCENTRANK.INC('Clean data'!Q2048:Q6913,'Director Analysis'!C2016)</f>
        <v>0.108</v>
      </c>
    </row>
    <row r="2017" spans="1:4" x14ac:dyDescent="0.3">
      <c r="A2017" s="3" t="s">
        <v>17441</v>
      </c>
      <c r="B2017" s="4">
        <v>5.25</v>
      </c>
      <c r="C2017">
        <v>5.25</v>
      </c>
      <c r="D2017">
        <f>_xlfn.PERCENTRANK.INC('Clean data'!Q2049:Q6914,'Director Analysis'!C2017)</f>
        <v>0.108</v>
      </c>
    </row>
    <row r="2018" spans="1:4" x14ac:dyDescent="0.3">
      <c r="A2018" s="3" t="s">
        <v>9639</v>
      </c>
      <c r="B2018" s="4">
        <v>5.25</v>
      </c>
      <c r="C2018">
        <v>5.25</v>
      </c>
      <c r="D2018">
        <f>_xlfn.PERCENTRANK.INC('Clean data'!Q2050:Q6915,'Director Analysis'!C2018)</f>
        <v>0.108</v>
      </c>
    </row>
    <row r="2019" spans="1:4" x14ac:dyDescent="0.3">
      <c r="A2019" s="3" t="s">
        <v>7565</v>
      </c>
      <c r="B2019" s="4">
        <v>5.25</v>
      </c>
      <c r="C2019">
        <v>5.25</v>
      </c>
      <c r="D2019">
        <f>_xlfn.PERCENTRANK.INC('Clean data'!Q2051:Q6916,'Director Analysis'!C2019)</f>
        <v>0.108</v>
      </c>
    </row>
    <row r="2020" spans="1:4" x14ac:dyDescent="0.3">
      <c r="A2020" s="3" t="s">
        <v>11127</v>
      </c>
      <c r="B2020" s="4">
        <v>5.25</v>
      </c>
      <c r="C2020">
        <v>5.25</v>
      </c>
      <c r="D2020">
        <f>_xlfn.PERCENTRANK.INC('Clean data'!Q2052:Q6917,'Director Analysis'!C2020)</f>
        <v>0.108</v>
      </c>
    </row>
    <row r="2021" spans="1:4" x14ac:dyDescent="0.3">
      <c r="A2021" s="3" t="s">
        <v>21220</v>
      </c>
      <c r="B2021" s="4">
        <v>5.2</v>
      </c>
      <c r="C2021">
        <v>5.2</v>
      </c>
      <c r="D2021">
        <f>_xlfn.PERCENTRANK.INC('Clean data'!Q2053:Q6918,'Director Analysis'!C2021)</f>
        <v>9.8000000000000004E-2</v>
      </c>
    </row>
    <row r="2022" spans="1:4" x14ac:dyDescent="0.3">
      <c r="A2022" s="3" t="s">
        <v>18737</v>
      </c>
      <c r="B2022" s="4">
        <v>5.2</v>
      </c>
      <c r="C2022">
        <v>5.2</v>
      </c>
      <c r="D2022">
        <f>_xlfn.PERCENTRANK.INC('Clean data'!Q2054:Q6919,'Director Analysis'!C2022)</f>
        <v>9.8000000000000004E-2</v>
      </c>
    </row>
    <row r="2023" spans="1:4" x14ac:dyDescent="0.3">
      <c r="A2023" s="3" t="s">
        <v>22347</v>
      </c>
      <c r="B2023" s="4">
        <v>5.2</v>
      </c>
      <c r="C2023">
        <v>5.2</v>
      </c>
      <c r="D2023">
        <f>_xlfn.PERCENTRANK.INC('Clean data'!Q2055:Q6920,'Director Analysis'!C2023)</f>
        <v>9.8000000000000004E-2</v>
      </c>
    </row>
    <row r="2024" spans="1:4" x14ac:dyDescent="0.3">
      <c r="A2024" s="3" t="s">
        <v>20463</v>
      </c>
      <c r="B2024" s="4">
        <v>5.2</v>
      </c>
      <c r="C2024">
        <v>5.2</v>
      </c>
      <c r="D2024">
        <f>_xlfn.PERCENTRANK.INC('Clean data'!Q2056:Q6921,'Director Analysis'!C2024)</f>
        <v>9.8000000000000004E-2</v>
      </c>
    </row>
    <row r="2025" spans="1:4" x14ac:dyDescent="0.3">
      <c r="A2025" s="3" t="s">
        <v>15511</v>
      </c>
      <c r="B2025" s="4">
        <v>5.2</v>
      </c>
      <c r="C2025">
        <v>5.2</v>
      </c>
      <c r="D2025">
        <f>_xlfn.PERCENTRANK.INC('Clean data'!Q2057:Q6922,'Director Analysis'!C2025)</f>
        <v>9.8000000000000004E-2</v>
      </c>
    </row>
    <row r="2026" spans="1:4" x14ac:dyDescent="0.3">
      <c r="A2026" s="3" t="s">
        <v>21992</v>
      </c>
      <c r="B2026" s="4">
        <v>5.2</v>
      </c>
      <c r="C2026">
        <v>5.2</v>
      </c>
      <c r="D2026">
        <f>_xlfn.PERCENTRANK.INC('Clean data'!Q2058:Q6923,'Director Analysis'!C2026)</f>
        <v>9.8000000000000004E-2</v>
      </c>
    </row>
    <row r="2027" spans="1:4" x14ac:dyDescent="0.3">
      <c r="A2027" s="3" t="s">
        <v>21820</v>
      </c>
      <c r="B2027" s="4">
        <v>5.2</v>
      </c>
      <c r="C2027">
        <v>5.2</v>
      </c>
      <c r="D2027">
        <f>_xlfn.PERCENTRANK.INC('Clean data'!Q2059:Q6924,'Director Analysis'!C2027)</f>
        <v>9.8000000000000004E-2</v>
      </c>
    </row>
    <row r="2028" spans="1:4" x14ac:dyDescent="0.3">
      <c r="A2028" s="3" t="s">
        <v>22272</v>
      </c>
      <c r="B2028" s="4">
        <v>5.2</v>
      </c>
      <c r="C2028">
        <v>5.2</v>
      </c>
      <c r="D2028">
        <f>_xlfn.PERCENTRANK.INC('Clean data'!Q2060:Q6925,'Director Analysis'!C2028)</f>
        <v>9.8000000000000004E-2</v>
      </c>
    </row>
    <row r="2029" spans="1:4" x14ac:dyDescent="0.3">
      <c r="A2029" s="3" t="s">
        <v>8495</v>
      </c>
      <c r="B2029" s="4">
        <v>5.2</v>
      </c>
      <c r="C2029">
        <v>5.2</v>
      </c>
      <c r="D2029">
        <f>_xlfn.PERCENTRANK.INC('Clean data'!Q2061:Q6926,'Director Analysis'!C2029)</f>
        <v>9.8000000000000004E-2</v>
      </c>
    </row>
    <row r="2030" spans="1:4" x14ac:dyDescent="0.3">
      <c r="A2030" s="3" t="s">
        <v>18955</v>
      </c>
      <c r="B2030" s="4">
        <v>5.2</v>
      </c>
      <c r="C2030">
        <v>5.2</v>
      </c>
      <c r="D2030">
        <f>_xlfn.PERCENTRANK.INC('Clean data'!Q2062:Q6927,'Director Analysis'!C2030)</f>
        <v>9.8000000000000004E-2</v>
      </c>
    </row>
    <row r="2031" spans="1:4" x14ac:dyDescent="0.3">
      <c r="A2031" s="3" t="s">
        <v>16019</v>
      </c>
      <c r="B2031" s="4">
        <v>5.2</v>
      </c>
      <c r="C2031">
        <v>5.2</v>
      </c>
      <c r="D2031">
        <f>_xlfn.PERCENTRANK.INC('Clean data'!Q2063:Q6928,'Director Analysis'!C2031)</f>
        <v>9.8000000000000004E-2</v>
      </c>
    </row>
    <row r="2032" spans="1:4" x14ac:dyDescent="0.3">
      <c r="A2032" s="3" t="s">
        <v>7611</v>
      </c>
      <c r="B2032" s="4">
        <v>5.2</v>
      </c>
      <c r="C2032">
        <v>5.2</v>
      </c>
      <c r="D2032">
        <f>_xlfn.PERCENTRANK.INC('Clean data'!Q2064:Q6929,'Director Analysis'!C2032)</f>
        <v>9.8000000000000004E-2</v>
      </c>
    </row>
    <row r="2033" spans="1:4" x14ac:dyDescent="0.3">
      <c r="A2033" s="3" t="s">
        <v>6432</v>
      </c>
      <c r="B2033" s="4">
        <v>5.2</v>
      </c>
      <c r="C2033">
        <v>5.2</v>
      </c>
      <c r="D2033">
        <f>_xlfn.PERCENTRANK.INC('Clean data'!Q2065:Q6930,'Director Analysis'!C2033)</f>
        <v>9.8000000000000004E-2</v>
      </c>
    </row>
    <row r="2034" spans="1:4" x14ac:dyDescent="0.3">
      <c r="A2034" s="3" t="s">
        <v>15401</v>
      </c>
      <c r="B2034" s="4">
        <v>5.2</v>
      </c>
      <c r="C2034">
        <v>5.2</v>
      </c>
      <c r="D2034">
        <f>_xlfn.PERCENTRANK.INC('Clean data'!Q2066:Q6931,'Director Analysis'!C2034)</f>
        <v>9.8000000000000004E-2</v>
      </c>
    </row>
    <row r="2035" spans="1:4" x14ac:dyDescent="0.3">
      <c r="A2035" s="3" t="s">
        <v>22755</v>
      </c>
      <c r="B2035" s="4">
        <v>5.2</v>
      </c>
      <c r="C2035">
        <v>5.2</v>
      </c>
      <c r="D2035">
        <f>_xlfn.PERCENTRANK.INC('Clean data'!Q2067:Q6932,'Director Analysis'!C2035)</f>
        <v>9.8000000000000004E-2</v>
      </c>
    </row>
    <row r="2036" spans="1:4" x14ac:dyDescent="0.3">
      <c r="A2036" s="3" t="s">
        <v>11871</v>
      </c>
      <c r="B2036" s="4">
        <v>5.2</v>
      </c>
      <c r="C2036">
        <v>5.2</v>
      </c>
      <c r="D2036">
        <f>_xlfn.PERCENTRANK.INC('Clean data'!Q2068:Q6933,'Director Analysis'!C2036)</f>
        <v>9.8000000000000004E-2</v>
      </c>
    </row>
    <row r="2037" spans="1:4" x14ac:dyDescent="0.3">
      <c r="A2037" s="3" t="s">
        <v>11496</v>
      </c>
      <c r="B2037" s="4">
        <v>5.2</v>
      </c>
      <c r="C2037">
        <v>5.2</v>
      </c>
      <c r="D2037">
        <f>_xlfn.PERCENTRANK.INC('Clean data'!Q2069:Q6934,'Director Analysis'!C2037)</f>
        <v>9.8000000000000004E-2</v>
      </c>
    </row>
    <row r="2038" spans="1:4" x14ac:dyDescent="0.3">
      <c r="A2038" s="3" t="s">
        <v>15097</v>
      </c>
      <c r="B2038" s="4">
        <v>5.2</v>
      </c>
      <c r="C2038">
        <v>5.2</v>
      </c>
      <c r="D2038">
        <f>_xlfn.PERCENTRANK.INC('Clean data'!Q2070:Q6935,'Director Analysis'!C2038)</f>
        <v>9.9000000000000005E-2</v>
      </c>
    </row>
    <row r="2039" spans="1:4" x14ac:dyDescent="0.3">
      <c r="A2039" s="3" t="s">
        <v>15483</v>
      </c>
      <c r="B2039" s="4">
        <v>5.2</v>
      </c>
      <c r="C2039">
        <v>5.2</v>
      </c>
      <c r="D2039">
        <f>_xlfn.PERCENTRANK.INC('Clean data'!Q2071:Q6936,'Director Analysis'!C2039)</f>
        <v>9.9000000000000005E-2</v>
      </c>
    </row>
    <row r="2040" spans="1:4" x14ac:dyDescent="0.3">
      <c r="A2040" s="3" t="s">
        <v>10043</v>
      </c>
      <c r="B2040" s="4">
        <v>5.2</v>
      </c>
      <c r="C2040">
        <v>5.2</v>
      </c>
      <c r="D2040">
        <f>_xlfn.PERCENTRANK.INC('Clean data'!Q2072:Q6937,'Director Analysis'!C2040)</f>
        <v>9.9000000000000005E-2</v>
      </c>
    </row>
    <row r="2041" spans="1:4" x14ac:dyDescent="0.3">
      <c r="A2041" s="3" t="s">
        <v>17755</v>
      </c>
      <c r="B2041" s="4">
        <v>5.2</v>
      </c>
      <c r="C2041">
        <v>5.2</v>
      </c>
      <c r="D2041">
        <f>_xlfn.PERCENTRANK.INC('Clean data'!Q2073:Q6938,'Director Analysis'!C2041)</f>
        <v>9.9000000000000005E-2</v>
      </c>
    </row>
    <row r="2042" spans="1:4" x14ac:dyDescent="0.3">
      <c r="A2042" s="3" t="s">
        <v>6214</v>
      </c>
      <c r="B2042" s="4">
        <v>5.2</v>
      </c>
      <c r="C2042">
        <v>5.2</v>
      </c>
      <c r="D2042">
        <f>_xlfn.PERCENTRANK.INC('Clean data'!Q2074:Q6939,'Director Analysis'!C2042)</f>
        <v>9.9000000000000005E-2</v>
      </c>
    </row>
    <row r="2043" spans="1:4" x14ac:dyDescent="0.3">
      <c r="A2043" s="3" t="s">
        <v>7094</v>
      </c>
      <c r="B2043" s="4">
        <v>5.2</v>
      </c>
      <c r="C2043">
        <v>5.2</v>
      </c>
      <c r="D2043">
        <f>_xlfn.PERCENTRANK.INC('Clean data'!Q2075:Q6940,'Director Analysis'!C2043)</f>
        <v>9.9000000000000005E-2</v>
      </c>
    </row>
    <row r="2044" spans="1:4" x14ac:dyDescent="0.3">
      <c r="A2044" s="3" t="s">
        <v>23055</v>
      </c>
      <c r="B2044" s="4">
        <v>5.2</v>
      </c>
      <c r="C2044">
        <v>5.2</v>
      </c>
      <c r="D2044">
        <f>_xlfn.PERCENTRANK.INC('Clean data'!Q2076:Q6941,'Director Analysis'!C2044)</f>
        <v>9.9000000000000005E-2</v>
      </c>
    </row>
    <row r="2045" spans="1:4" x14ac:dyDescent="0.3">
      <c r="A2045" s="3" t="s">
        <v>7767</v>
      </c>
      <c r="B2045" s="4">
        <v>5.2</v>
      </c>
      <c r="C2045">
        <v>5.2</v>
      </c>
      <c r="D2045">
        <f>_xlfn.PERCENTRANK.INC('Clean data'!Q2077:Q6942,'Director Analysis'!C2045)</f>
        <v>9.9000000000000005E-2</v>
      </c>
    </row>
    <row r="2046" spans="1:4" x14ac:dyDescent="0.3">
      <c r="A2046" s="3" t="s">
        <v>17089</v>
      </c>
      <c r="B2046" s="4">
        <v>5.2</v>
      </c>
      <c r="C2046">
        <v>5.2</v>
      </c>
      <c r="D2046">
        <f>_xlfn.PERCENTRANK.INC('Clean data'!Q2078:Q6943,'Director Analysis'!C2046)</f>
        <v>9.9000000000000005E-2</v>
      </c>
    </row>
    <row r="2047" spans="1:4" x14ac:dyDescent="0.3">
      <c r="A2047" s="3" t="s">
        <v>14940</v>
      </c>
      <c r="B2047" s="4">
        <v>5.2</v>
      </c>
      <c r="C2047">
        <v>5.2</v>
      </c>
      <c r="D2047">
        <f>_xlfn.PERCENTRANK.INC('Clean data'!Q2079:Q6944,'Director Analysis'!C2047)</f>
        <v>9.8000000000000004E-2</v>
      </c>
    </row>
    <row r="2048" spans="1:4" x14ac:dyDescent="0.3">
      <c r="A2048" s="3" t="s">
        <v>17605</v>
      </c>
      <c r="B2048" s="4">
        <v>5.2</v>
      </c>
      <c r="C2048">
        <v>5.2</v>
      </c>
      <c r="D2048">
        <f>_xlfn.PERCENTRANK.INC('Clean data'!Q2080:Q6945,'Director Analysis'!C2048)</f>
        <v>9.9000000000000005E-2</v>
      </c>
    </row>
    <row r="2049" spans="1:4" x14ac:dyDescent="0.3">
      <c r="A2049" s="3" t="s">
        <v>9567</v>
      </c>
      <c r="B2049" s="4">
        <v>5.2</v>
      </c>
      <c r="C2049">
        <v>5.2</v>
      </c>
      <c r="D2049">
        <f>_xlfn.PERCENTRANK.INC('Clean data'!Q2081:Q6946,'Director Analysis'!C2049)</f>
        <v>9.9000000000000005E-2</v>
      </c>
    </row>
    <row r="2050" spans="1:4" x14ac:dyDescent="0.3">
      <c r="A2050" s="3" t="s">
        <v>9351</v>
      </c>
      <c r="B2050" s="4">
        <v>5.2</v>
      </c>
      <c r="C2050">
        <v>5.2</v>
      </c>
      <c r="D2050">
        <f>_xlfn.PERCENTRANK.INC('Clean data'!Q2082:Q6947,'Director Analysis'!C2050)</f>
        <v>9.9000000000000005E-2</v>
      </c>
    </row>
    <row r="2051" spans="1:4" x14ac:dyDescent="0.3">
      <c r="A2051" s="3" t="s">
        <v>2829</v>
      </c>
      <c r="B2051" s="4">
        <v>5.2</v>
      </c>
      <c r="C2051">
        <v>5.2</v>
      </c>
      <c r="D2051">
        <f>_xlfn.PERCENTRANK.INC('Clean data'!Q2083:Q6948,'Director Analysis'!C2051)</f>
        <v>9.9000000000000005E-2</v>
      </c>
    </row>
    <row r="2052" spans="1:4" x14ac:dyDescent="0.3">
      <c r="A2052" s="3" t="s">
        <v>13756</v>
      </c>
      <c r="B2052" s="4">
        <v>5.1999999999999993</v>
      </c>
      <c r="C2052">
        <v>5.1999999999999993</v>
      </c>
      <c r="D2052">
        <f>_xlfn.PERCENTRANK.INC('Clean data'!Q2084:Q6949,'Director Analysis'!C2052)</f>
        <v>9.9000000000000005E-2</v>
      </c>
    </row>
    <row r="2053" spans="1:4" x14ac:dyDescent="0.3">
      <c r="A2053" s="3" t="s">
        <v>2703</v>
      </c>
      <c r="B2053" s="4">
        <v>5.1999999999999993</v>
      </c>
      <c r="C2053">
        <v>5.1999999999999993</v>
      </c>
      <c r="D2053">
        <f>_xlfn.PERCENTRANK.INC('Clean data'!Q2085:Q6950,'Director Analysis'!C2053)</f>
        <v>9.9000000000000005E-2</v>
      </c>
    </row>
    <row r="2054" spans="1:4" x14ac:dyDescent="0.3">
      <c r="A2054" s="3" t="s">
        <v>3880</v>
      </c>
      <c r="B2054" s="4">
        <v>5.1750000000000007</v>
      </c>
      <c r="C2054">
        <v>5.1750000000000007</v>
      </c>
      <c r="D2054">
        <f>_xlfn.PERCENTRANK.INC('Clean data'!Q2086:Q6951,'Director Analysis'!C2054)</f>
        <v>9.9000000000000005E-2</v>
      </c>
    </row>
    <row r="2055" spans="1:4" x14ac:dyDescent="0.3">
      <c r="A2055" s="3" t="s">
        <v>576</v>
      </c>
      <c r="B2055" s="4">
        <v>5.166666666666667</v>
      </c>
      <c r="C2055">
        <v>5.166666666666667</v>
      </c>
      <c r="D2055">
        <f>_xlfn.PERCENTRANK.INC('Clean data'!Q2087:Q6952,'Director Analysis'!C2055)</f>
        <v>9.8000000000000004E-2</v>
      </c>
    </row>
    <row r="2056" spans="1:4" x14ac:dyDescent="0.3">
      <c r="A2056" s="3" t="s">
        <v>12236</v>
      </c>
      <c r="B2056" s="4">
        <v>5.15</v>
      </c>
      <c r="C2056">
        <v>5.15</v>
      </c>
      <c r="D2056">
        <f>_xlfn.PERCENTRANK.INC('Clean data'!Q2088:Q6953,'Director Analysis'!C2056)</f>
        <v>9.8000000000000004E-2</v>
      </c>
    </row>
    <row r="2057" spans="1:4" x14ac:dyDescent="0.3">
      <c r="A2057" s="3" t="s">
        <v>9593</v>
      </c>
      <c r="B2057" s="4">
        <v>5.125</v>
      </c>
      <c r="C2057">
        <v>5.125</v>
      </c>
      <c r="D2057">
        <f>_xlfn.PERCENTRANK.INC('Clean data'!Q2089:Q6954,'Director Analysis'!C2057)</f>
        <v>9.8000000000000004E-2</v>
      </c>
    </row>
    <row r="2058" spans="1:4" x14ac:dyDescent="0.3">
      <c r="A2058" s="3" t="s">
        <v>10983</v>
      </c>
      <c r="B2058" s="4">
        <v>5.1000000000000005</v>
      </c>
      <c r="C2058">
        <v>5.1000000000000005</v>
      </c>
      <c r="D2058">
        <f>_xlfn.PERCENTRANK.INC('Clean data'!Q2090:Q6955,'Director Analysis'!C2058)</f>
        <v>9.8000000000000004E-2</v>
      </c>
    </row>
    <row r="2059" spans="1:4" x14ac:dyDescent="0.3">
      <c r="A2059" s="3" t="s">
        <v>14654</v>
      </c>
      <c r="B2059" s="4">
        <v>5.0999999999999996</v>
      </c>
      <c r="C2059">
        <v>5.0999999999999996</v>
      </c>
      <c r="D2059">
        <f>_xlfn.PERCENTRANK.INC('Clean data'!Q2091:Q6956,'Director Analysis'!C2059)</f>
        <v>8.4000000000000005E-2</v>
      </c>
    </row>
    <row r="2060" spans="1:4" x14ac:dyDescent="0.3">
      <c r="A2060" s="3" t="s">
        <v>3810</v>
      </c>
      <c r="B2060" s="4">
        <v>5.0999999999999996</v>
      </c>
      <c r="C2060">
        <v>5.0999999999999996</v>
      </c>
      <c r="D2060">
        <f>_xlfn.PERCENTRANK.INC('Clean data'!Q2092:Q6957,'Director Analysis'!C2060)</f>
        <v>8.4000000000000005E-2</v>
      </c>
    </row>
    <row r="2061" spans="1:4" x14ac:dyDescent="0.3">
      <c r="A2061" s="3" t="s">
        <v>23660</v>
      </c>
      <c r="B2061" s="4">
        <v>5.0999999999999996</v>
      </c>
      <c r="C2061">
        <v>5.0999999999999996</v>
      </c>
      <c r="D2061">
        <f>_xlfn.PERCENTRANK.INC('Clean data'!Q2093:Q6958,'Director Analysis'!C2061)</f>
        <v>8.4000000000000005E-2</v>
      </c>
    </row>
    <row r="2062" spans="1:4" x14ac:dyDescent="0.3">
      <c r="A2062" s="3" t="s">
        <v>15533</v>
      </c>
      <c r="B2062" s="4">
        <v>5.0999999999999996</v>
      </c>
      <c r="C2062">
        <v>5.0999999999999996</v>
      </c>
      <c r="D2062">
        <f>_xlfn.PERCENTRANK.INC('Clean data'!Q2094:Q6959,'Director Analysis'!C2062)</f>
        <v>8.4000000000000005E-2</v>
      </c>
    </row>
    <row r="2063" spans="1:4" x14ac:dyDescent="0.3">
      <c r="A2063" s="3" t="s">
        <v>1794</v>
      </c>
      <c r="B2063" s="4">
        <v>5.0999999999999996</v>
      </c>
      <c r="C2063">
        <v>5.0999999999999996</v>
      </c>
      <c r="D2063">
        <f>_xlfn.PERCENTRANK.INC('Clean data'!Q2095:Q6960,'Director Analysis'!C2063)</f>
        <v>8.4000000000000005E-2</v>
      </c>
    </row>
    <row r="2064" spans="1:4" x14ac:dyDescent="0.3">
      <c r="A2064" s="3" t="s">
        <v>23436</v>
      </c>
      <c r="B2064" s="4">
        <v>5.0999999999999996</v>
      </c>
      <c r="C2064">
        <v>5.0999999999999996</v>
      </c>
      <c r="D2064">
        <f>_xlfn.PERCENTRANK.INC('Clean data'!Q2096:Q6961,'Director Analysis'!C2064)</f>
        <v>8.4000000000000005E-2</v>
      </c>
    </row>
    <row r="2065" spans="1:4" x14ac:dyDescent="0.3">
      <c r="A2065" s="3" t="s">
        <v>17143</v>
      </c>
      <c r="B2065" s="4">
        <v>5.0999999999999996</v>
      </c>
      <c r="C2065">
        <v>5.0999999999999996</v>
      </c>
      <c r="D2065">
        <f>_xlfn.PERCENTRANK.INC('Clean data'!Q2097:Q6962,'Director Analysis'!C2065)</f>
        <v>8.4000000000000005E-2</v>
      </c>
    </row>
    <row r="2066" spans="1:4" x14ac:dyDescent="0.3">
      <c r="A2066" s="3" t="s">
        <v>13944</v>
      </c>
      <c r="B2066" s="4">
        <v>5.0999999999999996</v>
      </c>
      <c r="C2066">
        <v>5.0999999999999996</v>
      </c>
      <c r="D2066">
        <f>_xlfn.PERCENTRANK.INC('Clean data'!Q2098:Q6963,'Director Analysis'!C2066)</f>
        <v>8.4000000000000005E-2</v>
      </c>
    </row>
    <row r="2067" spans="1:4" x14ac:dyDescent="0.3">
      <c r="A2067" s="3" t="s">
        <v>20696</v>
      </c>
      <c r="B2067" s="4">
        <v>5.0999999999999996</v>
      </c>
      <c r="C2067">
        <v>5.0999999999999996</v>
      </c>
      <c r="D2067">
        <f>_xlfn.PERCENTRANK.INC('Clean data'!Q2099:Q6964,'Director Analysis'!C2067)</f>
        <v>8.4000000000000005E-2</v>
      </c>
    </row>
    <row r="2068" spans="1:4" x14ac:dyDescent="0.3">
      <c r="A2068" s="3" t="s">
        <v>19953</v>
      </c>
      <c r="B2068" s="4">
        <v>5.0999999999999996</v>
      </c>
      <c r="C2068">
        <v>5.0999999999999996</v>
      </c>
      <c r="D2068">
        <f>_xlfn.PERCENTRANK.INC('Clean data'!Q2100:Q6965,'Director Analysis'!C2068)</f>
        <v>8.4000000000000005E-2</v>
      </c>
    </row>
    <row r="2069" spans="1:4" x14ac:dyDescent="0.3">
      <c r="A2069" s="3" t="s">
        <v>20859</v>
      </c>
      <c r="B2069" s="4">
        <v>5.0999999999999996</v>
      </c>
      <c r="C2069">
        <v>5.0999999999999996</v>
      </c>
      <c r="D2069">
        <f>_xlfn.PERCENTRANK.INC('Clean data'!Q2101:Q6966,'Director Analysis'!C2069)</f>
        <v>8.4000000000000005E-2</v>
      </c>
    </row>
    <row r="2070" spans="1:4" x14ac:dyDescent="0.3">
      <c r="A2070" s="3" t="s">
        <v>22205</v>
      </c>
      <c r="B2070" s="4">
        <v>5.0999999999999996</v>
      </c>
      <c r="C2070">
        <v>5.0999999999999996</v>
      </c>
      <c r="D2070">
        <f>_xlfn.PERCENTRANK.INC('Clean data'!Q2102:Q6967,'Director Analysis'!C2070)</f>
        <v>8.4000000000000005E-2</v>
      </c>
    </row>
    <row r="2071" spans="1:4" x14ac:dyDescent="0.3">
      <c r="A2071" s="3" t="s">
        <v>22875</v>
      </c>
      <c r="B2071" s="4">
        <v>5.0999999999999996</v>
      </c>
      <c r="C2071">
        <v>5.0999999999999996</v>
      </c>
      <c r="D2071">
        <f>_xlfn.PERCENTRANK.INC('Clean data'!Q2103:Q6968,'Director Analysis'!C2071)</f>
        <v>8.4000000000000005E-2</v>
      </c>
    </row>
    <row r="2072" spans="1:4" x14ac:dyDescent="0.3">
      <c r="A2072" s="3" t="s">
        <v>19574</v>
      </c>
      <c r="B2072" s="4">
        <v>5.0999999999999996</v>
      </c>
      <c r="C2072">
        <v>5.0999999999999996</v>
      </c>
      <c r="D2072">
        <f>_xlfn.PERCENTRANK.INC('Clean data'!Q2104:Q6969,'Director Analysis'!C2072)</f>
        <v>8.4000000000000005E-2</v>
      </c>
    </row>
    <row r="2073" spans="1:4" x14ac:dyDescent="0.3">
      <c r="A2073" s="3" t="s">
        <v>10184</v>
      </c>
      <c r="B2073" s="4">
        <v>5.0999999999999996</v>
      </c>
      <c r="C2073">
        <v>5.0999999999999996</v>
      </c>
      <c r="D2073">
        <f>_xlfn.PERCENTRANK.INC('Clean data'!Q2105:Q6970,'Director Analysis'!C2073)</f>
        <v>8.4000000000000005E-2</v>
      </c>
    </row>
    <row r="2074" spans="1:4" x14ac:dyDescent="0.3">
      <c r="A2074" s="3" t="s">
        <v>13058</v>
      </c>
      <c r="B2074" s="4">
        <v>5.0999999999999996</v>
      </c>
      <c r="C2074">
        <v>5.0999999999999996</v>
      </c>
      <c r="D2074">
        <f>_xlfn.PERCENTRANK.INC('Clean data'!Q2106:Q6971,'Director Analysis'!C2074)</f>
        <v>8.4000000000000005E-2</v>
      </c>
    </row>
    <row r="2075" spans="1:4" x14ac:dyDescent="0.3">
      <c r="A2075" s="3" t="s">
        <v>21935</v>
      </c>
      <c r="B2075" s="4">
        <v>5.0999999999999996</v>
      </c>
      <c r="C2075">
        <v>5.0999999999999996</v>
      </c>
      <c r="D2075">
        <f>_xlfn.PERCENTRANK.INC('Clean data'!Q2107:Q6972,'Director Analysis'!C2075)</f>
        <v>8.4000000000000005E-2</v>
      </c>
    </row>
    <row r="2076" spans="1:4" x14ac:dyDescent="0.3">
      <c r="A2076" s="3" t="s">
        <v>12928</v>
      </c>
      <c r="B2076" s="4">
        <v>5.0999999999999996</v>
      </c>
      <c r="C2076">
        <v>5.0999999999999996</v>
      </c>
      <c r="D2076">
        <f>_xlfn.PERCENTRANK.INC('Clean data'!Q2108:Q6973,'Director Analysis'!C2076)</f>
        <v>8.4000000000000005E-2</v>
      </c>
    </row>
    <row r="2077" spans="1:4" x14ac:dyDescent="0.3">
      <c r="A2077" s="3" t="s">
        <v>13862</v>
      </c>
      <c r="B2077" s="4">
        <v>5.0999999999999996</v>
      </c>
      <c r="C2077">
        <v>5.0999999999999996</v>
      </c>
      <c r="D2077">
        <f>_xlfn.PERCENTRANK.INC('Clean data'!Q2109:Q6974,'Director Analysis'!C2077)</f>
        <v>8.4000000000000005E-2</v>
      </c>
    </row>
    <row r="2078" spans="1:4" x14ac:dyDescent="0.3">
      <c r="A2078" s="3" t="s">
        <v>13404</v>
      </c>
      <c r="B2078" s="4">
        <v>5.0999999999999996</v>
      </c>
      <c r="C2078">
        <v>5.0999999999999996</v>
      </c>
      <c r="D2078">
        <f>_xlfn.PERCENTRANK.INC('Clean data'!Q2110:Q6975,'Director Analysis'!C2078)</f>
        <v>8.4000000000000005E-2</v>
      </c>
    </row>
    <row r="2079" spans="1:4" x14ac:dyDescent="0.3">
      <c r="A2079" s="3" t="s">
        <v>12173</v>
      </c>
      <c r="B2079" s="4">
        <v>5.0999999999999996</v>
      </c>
      <c r="C2079">
        <v>5.0999999999999996</v>
      </c>
      <c r="D2079">
        <f>_xlfn.PERCENTRANK.INC('Clean data'!Q2111:Q6976,'Director Analysis'!C2079)</f>
        <v>8.4000000000000005E-2</v>
      </c>
    </row>
    <row r="2080" spans="1:4" x14ac:dyDescent="0.3">
      <c r="A2080" s="3" t="s">
        <v>1457</v>
      </c>
      <c r="B2080" s="4">
        <v>5.0999999999999996</v>
      </c>
      <c r="C2080">
        <v>5.0999999999999996</v>
      </c>
      <c r="D2080">
        <f>_xlfn.PERCENTRANK.INC('Clean data'!Q2112:Q6977,'Director Analysis'!C2080)</f>
        <v>8.4000000000000005E-2</v>
      </c>
    </row>
    <row r="2081" spans="1:4" x14ac:dyDescent="0.3">
      <c r="A2081" s="3" t="s">
        <v>17630</v>
      </c>
      <c r="B2081" s="4">
        <v>5.0999999999999996</v>
      </c>
      <c r="C2081">
        <v>5.0999999999999996</v>
      </c>
      <c r="D2081">
        <f>_xlfn.PERCENTRANK.INC('Clean data'!Q2113:Q6978,'Director Analysis'!C2081)</f>
        <v>8.4000000000000005E-2</v>
      </c>
    </row>
    <row r="2082" spans="1:4" x14ac:dyDescent="0.3">
      <c r="A2082" s="3" t="s">
        <v>10269</v>
      </c>
      <c r="B2082" s="4">
        <v>5.0999999999999996</v>
      </c>
      <c r="C2082">
        <v>5.0999999999999996</v>
      </c>
      <c r="D2082">
        <f>_xlfn.PERCENTRANK.INC('Clean data'!Q2114:Q6979,'Director Analysis'!C2082)</f>
        <v>8.4000000000000005E-2</v>
      </c>
    </row>
    <row r="2083" spans="1:4" x14ac:dyDescent="0.3">
      <c r="A2083" s="3" t="s">
        <v>868</v>
      </c>
      <c r="B2083" s="4">
        <v>5.0999999999999996</v>
      </c>
      <c r="C2083">
        <v>5.0999999999999996</v>
      </c>
      <c r="D2083">
        <f>_xlfn.PERCENTRANK.INC('Clean data'!Q2115:Q6980,'Director Analysis'!C2083)</f>
        <v>8.4000000000000005E-2</v>
      </c>
    </row>
    <row r="2084" spans="1:4" x14ac:dyDescent="0.3">
      <c r="A2084" s="3" t="s">
        <v>6637</v>
      </c>
      <c r="B2084" s="4">
        <v>5.0999999999999996</v>
      </c>
      <c r="C2084">
        <v>5.0999999999999996</v>
      </c>
      <c r="D2084">
        <f>_xlfn.PERCENTRANK.INC('Clean data'!Q2116:Q6981,'Director Analysis'!C2084)</f>
        <v>8.4000000000000005E-2</v>
      </c>
    </row>
    <row r="2085" spans="1:4" x14ac:dyDescent="0.3">
      <c r="A2085" s="3" t="s">
        <v>13267</v>
      </c>
      <c r="B2085" s="4">
        <v>5.0999999999999996</v>
      </c>
      <c r="C2085">
        <v>5.0999999999999996</v>
      </c>
      <c r="D2085">
        <f>_xlfn.PERCENTRANK.INC('Clean data'!Q2117:Q6982,'Director Analysis'!C2085)</f>
        <v>8.4000000000000005E-2</v>
      </c>
    </row>
    <row r="2086" spans="1:4" x14ac:dyDescent="0.3">
      <c r="A2086" s="3" t="s">
        <v>19802</v>
      </c>
      <c r="B2086" s="4">
        <v>5.0999999999999996</v>
      </c>
      <c r="C2086">
        <v>5.0999999999999996</v>
      </c>
      <c r="D2086">
        <f>_xlfn.PERCENTRANK.INC('Clean data'!Q2118:Q6983,'Director Analysis'!C2086)</f>
        <v>8.4000000000000005E-2</v>
      </c>
    </row>
    <row r="2087" spans="1:4" x14ac:dyDescent="0.3">
      <c r="A2087" s="3" t="s">
        <v>4309</v>
      </c>
      <c r="B2087" s="4">
        <v>5.0999999999999996</v>
      </c>
      <c r="C2087">
        <v>5.0999999999999996</v>
      </c>
      <c r="D2087">
        <f>_xlfn.PERCENTRANK.INC('Clean data'!Q2119:Q6984,'Director Analysis'!C2087)</f>
        <v>8.4000000000000005E-2</v>
      </c>
    </row>
    <row r="2088" spans="1:4" x14ac:dyDescent="0.3">
      <c r="A2088" s="3" t="s">
        <v>8569</v>
      </c>
      <c r="B2088" s="4">
        <v>5.0999999999999996</v>
      </c>
      <c r="C2088">
        <v>5.0999999999999996</v>
      </c>
      <c r="D2088">
        <f>_xlfn.PERCENTRANK.INC('Clean data'!Q2120:Q6985,'Director Analysis'!C2088)</f>
        <v>8.4000000000000005E-2</v>
      </c>
    </row>
    <row r="2089" spans="1:4" x14ac:dyDescent="0.3">
      <c r="A2089" s="3" t="s">
        <v>9970</v>
      </c>
      <c r="B2089" s="4">
        <v>5.0500000000000007</v>
      </c>
      <c r="C2089">
        <v>5.0500000000000007</v>
      </c>
      <c r="D2089">
        <f>_xlfn.PERCENTRANK.INC('Clean data'!Q2121:Q6986,'Director Analysis'!C2089)</f>
        <v>8.4000000000000005E-2</v>
      </c>
    </row>
    <row r="2090" spans="1:4" x14ac:dyDescent="0.3">
      <c r="A2090" s="3" t="s">
        <v>9834</v>
      </c>
      <c r="B2090" s="4">
        <v>5.05</v>
      </c>
      <c r="C2090">
        <v>5.05</v>
      </c>
      <c r="D2090">
        <f>_xlfn.PERCENTRANK.INC('Clean data'!Q2122:Q6987,'Director Analysis'!C2090)</f>
        <v>8.4000000000000005E-2</v>
      </c>
    </row>
    <row r="2091" spans="1:4" x14ac:dyDescent="0.3">
      <c r="A2091" s="3" t="s">
        <v>14086</v>
      </c>
      <c r="B2091" s="4">
        <v>5</v>
      </c>
      <c r="C2091">
        <v>5</v>
      </c>
      <c r="D2091">
        <f>_xlfn.PERCENTRANK.INC('Clean data'!Q2123:Q6988,'Director Analysis'!C2091)</f>
        <v>7.5999999999999998E-2</v>
      </c>
    </row>
    <row r="2092" spans="1:4" x14ac:dyDescent="0.3">
      <c r="A2092" s="3" t="s">
        <v>19962</v>
      </c>
      <c r="B2092" s="4">
        <v>5</v>
      </c>
      <c r="C2092">
        <v>5</v>
      </c>
      <c r="D2092">
        <f>_xlfn.PERCENTRANK.INC('Clean data'!Q2124:Q6989,'Director Analysis'!C2092)</f>
        <v>7.5999999999999998E-2</v>
      </c>
    </row>
    <row r="2093" spans="1:4" x14ac:dyDescent="0.3">
      <c r="A2093" s="3" t="s">
        <v>11910</v>
      </c>
      <c r="B2093" s="4">
        <v>5</v>
      </c>
      <c r="C2093">
        <v>5</v>
      </c>
      <c r="D2093">
        <f>_xlfn.PERCENTRANK.INC('Clean data'!Q2125:Q6990,'Director Analysis'!C2093)</f>
        <v>7.5999999999999998E-2</v>
      </c>
    </row>
    <row r="2094" spans="1:4" x14ac:dyDescent="0.3">
      <c r="A2094" s="3" t="s">
        <v>11594</v>
      </c>
      <c r="B2094" s="4">
        <v>5</v>
      </c>
      <c r="C2094">
        <v>5</v>
      </c>
      <c r="D2094">
        <f>_xlfn.PERCENTRANK.INC('Clean data'!Q2126:Q6991,'Director Analysis'!C2094)</f>
        <v>7.5999999999999998E-2</v>
      </c>
    </row>
    <row r="2095" spans="1:4" x14ac:dyDescent="0.3">
      <c r="A2095" s="3" t="s">
        <v>11076</v>
      </c>
      <c r="B2095" s="4">
        <v>5</v>
      </c>
      <c r="C2095">
        <v>5</v>
      </c>
      <c r="D2095">
        <f>_xlfn.PERCENTRANK.INC('Clean data'!Q2127:Q6992,'Director Analysis'!C2095)</f>
        <v>7.5999999999999998E-2</v>
      </c>
    </row>
    <row r="2096" spans="1:4" x14ac:dyDescent="0.3">
      <c r="A2096" s="3" t="s">
        <v>17642</v>
      </c>
      <c r="B2096" s="4">
        <v>5</v>
      </c>
      <c r="C2096">
        <v>5</v>
      </c>
      <c r="D2096">
        <f>_xlfn.PERCENTRANK.INC('Clean data'!Q2128:Q6993,'Director Analysis'!C2096)</f>
        <v>7.5999999999999998E-2</v>
      </c>
    </row>
    <row r="2097" spans="1:4" x14ac:dyDescent="0.3">
      <c r="A2097" s="3" t="s">
        <v>5780</v>
      </c>
      <c r="B2097" s="4">
        <v>5</v>
      </c>
      <c r="C2097">
        <v>5</v>
      </c>
      <c r="D2097">
        <f>_xlfn.PERCENTRANK.INC('Clean data'!Q2129:Q6994,'Director Analysis'!C2097)</f>
        <v>7.5999999999999998E-2</v>
      </c>
    </row>
    <row r="2098" spans="1:4" x14ac:dyDescent="0.3">
      <c r="A2098" s="3" t="s">
        <v>16033</v>
      </c>
      <c r="B2098" s="4">
        <v>5</v>
      </c>
      <c r="C2098">
        <v>5</v>
      </c>
      <c r="D2098">
        <f>_xlfn.PERCENTRANK.INC('Clean data'!Q2130:Q6995,'Director Analysis'!C2098)</f>
        <v>7.5999999999999998E-2</v>
      </c>
    </row>
    <row r="2099" spans="1:4" x14ac:dyDescent="0.3">
      <c r="A2099" s="3" t="s">
        <v>9330</v>
      </c>
      <c r="B2099" s="4">
        <v>5</v>
      </c>
      <c r="C2099">
        <v>5</v>
      </c>
      <c r="D2099">
        <f>_xlfn.PERCENTRANK.INC('Clean data'!Q2131:Q6996,'Director Analysis'!C2099)</f>
        <v>7.5999999999999998E-2</v>
      </c>
    </row>
    <row r="2100" spans="1:4" x14ac:dyDescent="0.3">
      <c r="A2100" s="3" t="s">
        <v>23925</v>
      </c>
      <c r="B2100" s="4">
        <v>5</v>
      </c>
      <c r="C2100">
        <v>5</v>
      </c>
      <c r="D2100">
        <f>_xlfn.PERCENTRANK.INC('Clean data'!Q2132:Q6997,'Director Analysis'!C2100)</f>
        <v>7.5999999999999998E-2</v>
      </c>
    </row>
    <row r="2101" spans="1:4" x14ac:dyDescent="0.3">
      <c r="A2101" s="3" t="s">
        <v>22651</v>
      </c>
      <c r="B2101" s="4">
        <v>5</v>
      </c>
      <c r="C2101">
        <v>5</v>
      </c>
      <c r="D2101">
        <f>_xlfn.PERCENTRANK.INC('Clean data'!Q2133:Q6998,'Director Analysis'!C2101)</f>
        <v>7.5999999999999998E-2</v>
      </c>
    </row>
    <row r="2102" spans="1:4" x14ac:dyDescent="0.3">
      <c r="A2102" s="3" t="s">
        <v>6804</v>
      </c>
      <c r="B2102" s="4">
        <v>5</v>
      </c>
      <c r="C2102">
        <v>5</v>
      </c>
      <c r="D2102">
        <f>_xlfn.PERCENTRANK.INC('Clean data'!Q2134:Q6999,'Director Analysis'!C2102)</f>
        <v>7.5999999999999998E-2</v>
      </c>
    </row>
    <row r="2103" spans="1:4" x14ac:dyDescent="0.3">
      <c r="A2103" s="3" t="s">
        <v>19451</v>
      </c>
      <c r="B2103" s="4">
        <v>5</v>
      </c>
      <c r="C2103">
        <v>5</v>
      </c>
      <c r="D2103">
        <f>_xlfn.PERCENTRANK.INC('Clean data'!Q2135:Q7000,'Director Analysis'!C2103)</f>
        <v>7.5999999999999998E-2</v>
      </c>
    </row>
    <row r="2104" spans="1:4" x14ac:dyDescent="0.3">
      <c r="A2104" s="3" t="s">
        <v>4080</v>
      </c>
      <c r="B2104" s="4">
        <v>5</v>
      </c>
      <c r="C2104">
        <v>5</v>
      </c>
      <c r="D2104">
        <f>_xlfn.PERCENTRANK.INC('Clean data'!Q2136:Q7001,'Director Analysis'!C2104)</f>
        <v>7.5999999999999998E-2</v>
      </c>
    </row>
    <row r="2105" spans="1:4" x14ac:dyDescent="0.3">
      <c r="A2105" s="3" t="s">
        <v>17592</v>
      </c>
      <c r="B2105" s="4">
        <v>5</v>
      </c>
      <c r="C2105">
        <v>5</v>
      </c>
      <c r="D2105">
        <f>_xlfn.PERCENTRANK.INC('Clean data'!Q2137:Q7002,'Director Analysis'!C2105)</f>
        <v>7.5999999999999998E-2</v>
      </c>
    </row>
    <row r="2106" spans="1:4" x14ac:dyDescent="0.3">
      <c r="A2106" s="3" t="s">
        <v>18683</v>
      </c>
      <c r="B2106" s="4">
        <v>5</v>
      </c>
      <c r="C2106">
        <v>5</v>
      </c>
      <c r="D2106">
        <f>_xlfn.PERCENTRANK.INC('Clean data'!Q2138:Q7003,'Director Analysis'!C2106)</f>
        <v>7.5999999999999998E-2</v>
      </c>
    </row>
    <row r="2107" spans="1:4" x14ac:dyDescent="0.3">
      <c r="A2107" s="3" t="s">
        <v>15850</v>
      </c>
      <c r="B2107" s="4">
        <v>5</v>
      </c>
      <c r="C2107">
        <v>5</v>
      </c>
      <c r="D2107">
        <f>_xlfn.PERCENTRANK.INC('Clean data'!Q2139:Q7004,'Director Analysis'!C2107)</f>
        <v>7.6999999999999999E-2</v>
      </c>
    </row>
    <row r="2108" spans="1:4" x14ac:dyDescent="0.3">
      <c r="A2108" s="3" t="s">
        <v>21537</v>
      </c>
      <c r="B2108" s="4">
        <v>5</v>
      </c>
      <c r="C2108">
        <v>5</v>
      </c>
      <c r="D2108">
        <f>_xlfn.PERCENTRANK.INC('Clean data'!Q2140:Q7005,'Director Analysis'!C2108)</f>
        <v>7.6999999999999999E-2</v>
      </c>
    </row>
    <row r="2109" spans="1:4" x14ac:dyDescent="0.3">
      <c r="A2109" s="3" t="s">
        <v>5158</v>
      </c>
      <c r="B2109" s="4">
        <v>5</v>
      </c>
      <c r="C2109">
        <v>5</v>
      </c>
      <c r="D2109">
        <f>_xlfn.PERCENTRANK.INC('Clean data'!Q2141:Q7006,'Director Analysis'!C2109)</f>
        <v>7.6999999999999999E-2</v>
      </c>
    </row>
    <row r="2110" spans="1:4" x14ac:dyDescent="0.3">
      <c r="A2110" s="3" t="s">
        <v>19941</v>
      </c>
      <c r="B2110" s="4">
        <v>5</v>
      </c>
      <c r="C2110">
        <v>5</v>
      </c>
      <c r="D2110">
        <f>_xlfn.PERCENTRANK.INC('Clean data'!Q2142:Q7007,'Director Analysis'!C2110)</f>
        <v>7.6999999999999999E-2</v>
      </c>
    </row>
    <row r="2111" spans="1:4" x14ac:dyDescent="0.3">
      <c r="A2111" s="3" t="s">
        <v>19487</v>
      </c>
      <c r="B2111" s="4">
        <v>5</v>
      </c>
      <c r="C2111">
        <v>5</v>
      </c>
      <c r="D2111">
        <f>_xlfn.PERCENTRANK.INC('Clean data'!Q2143:Q7008,'Director Analysis'!C2111)</f>
        <v>7.6999999999999999E-2</v>
      </c>
    </row>
    <row r="2112" spans="1:4" x14ac:dyDescent="0.3">
      <c r="A2112" s="3" t="s">
        <v>11299</v>
      </c>
      <c r="B2112" s="4">
        <v>5</v>
      </c>
      <c r="C2112">
        <v>5</v>
      </c>
      <c r="D2112">
        <f>_xlfn.PERCENTRANK.INC('Clean data'!Q2144:Q7009,'Director Analysis'!C2112)</f>
        <v>7.6999999999999999E-2</v>
      </c>
    </row>
    <row r="2113" spans="1:4" x14ac:dyDescent="0.3">
      <c r="A2113" s="3" t="s">
        <v>6731</v>
      </c>
      <c r="B2113" s="4">
        <v>4.9999999999999991</v>
      </c>
      <c r="C2113">
        <v>4.9999999999999991</v>
      </c>
      <c r="D2113">
        <f>_xlfn.PERCENTRANK.INC('Clean data'!Q2145:Q7010,'Director Analysis'!C2113)</f>
        <v>7.6999999999999999E-2</v>
      </c>
    </row>
    <row r="2114" spans="1:4" x14ac:dyDescent="0.3">
      <c r="A2114" s="3" t="s">
        <v>1575</v>
      </c>
      <c r="B2114" s="4">
        <v>4.916666666666667</v>
      </c>
      <c r="C2114">
        <v>4.916666666666667</v>
      </c>
      <c r="D2114">
        <f>_xlfn.PERCENTRANK.INC('Clean data'!Q2146:Q7011,'Director Analysis'!C2114)</f>
        <v>7.5999999999999998E-2</v>
      </c>
    </row>
    <row r="2115" spans="1:4" x14ac:dyDescent="0.3">
      <c r="A2115" s="3" t="s">
        <v>9516</v>
      </c>
      <c r="B2115" s="4">
        <v>4.9000000000000004</v>
      </c>
      <c r="C2115">
        <v>4.9000000000000004</v>
      </c>
      <c r="D2115">
        <f>_xlfn.PERCENTRANK.INC('Clean data'!Q2147:Q7012,'Director Analysis'!C2115)</f>
        <v>6.7000000000000004E-2</v>
      </c>
    </row>
    <row r="2116" spans="1:4" x14ac:dyDescent="0.3">
      <c r="A2116" s="3" t="s">
        <v>12524</v>
      </c>
      <c r="B2116" s="4">
        <v>4.9000000000000004</v>
      </c>
      <c r="C2116">
        <v>4.9000000000000004</v>
      </c>
      <c r="D2116">
        <f>_xlfn.PERCENTRANK.INC('Clean data'!Q2148:Q7013,'Director Analysis'!C2116)</f>
        <v>6.7000000000000004E-2</v>
      </c>
    </row>
    <row r="2117" spans="1:4" x14ac:dyDescent="0.3">
      <c r="A2117" s="3" t="s">
        <v>8727</v>
      </c>
      <c r="B2117" s="4">
        <v>4.9000000000000004</v>
      </c>
      <c r="C2117">
        <v>4.9000000000000004</v>
      </c>
      <c r="D2117">
        <f>_xlfn.PERCENTRANK.INC('Clean data'!Q2149:Q7014,'Director Analysis'!C2117)</f>
        <v>6.7000000000000004E-2</v>
      </c>
    </row>
    <row r="2118" spans="1:4" x14ac:dyDescent="0.3">
      <c r="A2118" s="3" t="s">
        <v>13097</v>
      </c>
      <c r="B2118" s="4">
        <v>4.9000000000000004</v>
      </c>
      <c r="C2118">
        <v>4.9000000000000004</v>
      </c>
      <c r="D2118">
        <f>_xlfn.PERCENTRANK.INC('Clean data'!Q2150:Q7015,'Director Analysis'!C2118)</f>
        <v>6.7000000000000004E-2</v>
      </c>
    </row>
    <row r="2119" spans="1:4" x14ac:dyDescent="0.3">
      <c r="A2119" s="3" t="s">
        <v>21509</v>
      </c>
      <c r="B2119" s="4">
        <v>4.9000000000000004</v>
      </c>
      <c r="C2119">
        <v>4.9000000000000004</v>
      </c>
      <c r="D2119">
        <f>_xlfn.PERCENTRANK.INC('Clean data'!Q2151:Q7016,'Director Analysis'!C2119)</f>
        <v>6.7000000000000004E-2</v>
      </c>
    </row>
    <row r="2120" spans="1:4" x14ac:dyDescent="0.3">
      <c r="A2120" s="3" t="s">
        <v>6710</v>
      </c>
      <c r="B2120" s="4">
        <v>4.9000000000000004</v>
      </c>
      <c r="C2120">
        <v>4.9000000000000004</v>
      </c>
      <c r="D2120">
        <f>_xlfn.PERCENTRANK.INC('Clean data'!Q2152:Q7017,'Director Analysis'!C2120)</f>
        <v>6.7000000000000004E-2</v>
      </c>
    </row>
    <row r="2121" spans="1:4" x14ac:dyDescent="0.3">
      <c r="A2121" s="3" t="s">
        <v>11380</v>
      </c>
      <c r="B2121" s="4">
        <v>4.9000000000000004</v>
      </c>
      <c r="C2121">
        <v>4.9000000000000004</v>
      </c>
      <c r="D2121">
        <f>_xlfn.PERCENTRANK.INC('Clean data'!Q2153:Q7018,'Director Analysis'!C2121)</f>
        <v>6.7000000000000004E-2</v>
      </c>
    </row>
    <row r="2122" spans="1:4" x14ac:dyDescent="0.3">
      <c r="A2122" s="3" t="s">
        <v>15645</v>
      </c>
      <c r="B2122" s="4">
        <v>4.9000000000000004</v>
      </c>
      <c r="C2122">
        <v>4.9000000000000004</v>
      </c>
      <c r="D2122">
        <f>_xlfn.PERCENTRANK.INC('Clean data'!Q2154:Q7019,'Director Analysis'!C2122)</f>
        <v>6.7000000000000004E-2</v>
      </c>
    </row>
    <row r="2123" spans="1:4" x14ac:dyDescent="0.3">
      <c r="A2123" s="3" t="s">
        <v>17712</v>
      </c>
      <c r="B2123" s="4">
        <v>4.9000000000000004</v>
      </c>
      <c r="C2123">
        <v>4.9000000000000004</v>
      </c>
      <c r="D2123">
        <f>_xlfn.PERCENTRANK.INC('Clean data'!Q2155:Q7020,'Director Analysis'!C2123)</f>
        <v>6.7000000000000004E-2</v>
      </c>
    </row>
    <row r="2124" spans="1:4" x14ac:dyDescent="0.3">
      <c r="A2124" s="3" t="s">
        <v>6204</v>
      </c>
      <c r="B2124" s="4">
        <v>4.9000000000000004</v>
      </c>
      <c r="C2124">
        <v>4.9000000000000004</v>
      </c>
      <c r="D2124">
        <f>_xlfn.PERCENTRANK.INC('Clean data'!Q2156:Q7021,'Director Analysis'!C2124)</f>
        <v>6.7000000000000004E-2</v>
      </c>
    </row>
    <row r="2125" spans="1:4" x14ac:dyDescent="0.3">
      <c r="A2125" s="3" t="s">
        <v>12213</v>
      </c>
      <c r="B2125" s="4">
        <v>4.9000000000000004</v>
      </c>
      <c r="C2125">
        <v>4.9000000000000004</v>
      </c>
      <c r="D2125">
        <f>_xlfn.PERCENTRANK.INC('Clean data'!Q2157:Q7022,'Director Analysis'!C2125)</f>
        <v>6.7000000000000004E-2</v>
      </c>
    </row>
    <row r="2126" spans="1:4" x14ac:dyDescent="0.3">
      <c r="A2126" s="3" t="s">
        <v>19622</v>
      </c>
      <c r="B2126" s="4">
        <v>4.9000000000000004</v>
      </c>
      <c r="C2126">
        <v>4.9000000000000004</v>
      </c>
      <c r="D2126">
        <f>_xlfn.PERCENTRANK.INC('Clean data'!Q2158:Q7023,'Director Analysis'!C2126)</f>
        <v>6.7000000000000004E-2</v>
      </c>
    </row>
    <row r="2127" spans="1:4" x14ac:dyDescent="0.3">
      <c r="A2127" s="3" t="s">
        <v>22341</v>
      </c>
      <c r="B2127" s="4">
        <v>4.9000000000000004</v>
      </c>
      <c r="C2127">
        <v>4.9000000000000004</v>
      </c>
      <c r="D2127">
        <f>_xlfn.PERCENTRANK.INC('Clean data'!Q2159:Q7024,'Director Analysis'!C2127)</f>
        <v>6.7000000000000004E-2</v>
      </c>
    </row>
    <row r="2128" spans="1:4" x14ac:dyDescent="0.3">
      <c r="A2128" s="3" t="s">
        <v>13299</v>
      </c>
      <c r="B2128" s="4">
        <v>4.9000000000000004</v>
      </c>
      <c r="C2128">
        <v>4.9000000000000004</v>
      </c>
      <c r="D2128">
        <f>_xlfn.PERCENTRANK.INC('Clean data'!Q2160:Q7025,'Director Analysis'!C2128)</f>
        <v>6.7000000000000004E-2</v>
      </c>
    </row>
    <row r="2129" spans="1:4" x14ac:dyDescent="0.3">
      <c r="A2129" s="3" t="s">
        <v>12460</v>
      </c>
      <c r="B2129" s="4">
        <v>4.9000000000000004</v>
      </c>
      <c r="C2129">
        <v>4.9000000000000004</v>
      </c>
      <c r="D2129">
        <f>_xlfn.PERCENTRANK.INC('Clean data'!Q2161:Q7026,'Director Analysis'!C2129)</f>
        <v>6.7000000000000004E-2</v>
      </c>
    </row>
    <row r="2130" spans="1:4" x14ac:dyDescent="0.3">
      <c r="A2130" s="3" t="s">
        <v>20529</v>
      </c>
      <c r="B2130" s="4">
        <v>4.9000000000000004</v>
      </c>
      <c r="C2130">
        <v>4.9000000000000004</v>
      </c>
      <c r="D2130">
        <f>_xlfn.PERCENTRANK.INC('Clean data'!Q2162:Q7027,'Director Analysis'!C2130)</f>
        <v>6.7000000000000004E-2</v>
      </c>
    </row>
    <row r="2131" spans="1:4" x14ac:dyDescent="0.3">
      <c r="A2131" s="3" t="s">
        <v>8814</v>
      </c>
      <c r="B2131" s="4">
        <v>4.9000000000000004</v>
      </c>
      <c r="C2131">
        <v>4.9000000000000004</v>
      </c>
      <c r="D2131">
        <f>_xlfn.PERCENTRANK.INC('Clean data'!Q2163:Q7028,'Director Analysis'!C2131)</f>
        <v>6.7000000000000004E-2</v>
      </c>
    </row>
    <row r="2132" spans="1:4" x14ac:dyDescent="0.3">
      <c r="A2132" s="3" t="s">
        <v>7829</v>
      </c>
      <c r="B2132" s="4">
        <v>4.9000000000000004</v>
      </c>
      <c r="C2132">
        <v>4.9000000000000004</v>
      </c>
      <c r="D2132">
        <f>_xlfn.PERCENTRANK.INC('Clean data'!Q2164:Q7029,'Director Analysis'!C2132)</f>
        <v>6.7000000000000004E-2</v>
      </c>
    </row>
    <row r="2133" spans="1:4" x14ac:dyDescent="0.3">
      <c r="A2133" s="3" t="s">
        <v>4987</v>
      </c>
      <c r="B2133" s="4">
        <v>4.88</v>
      </c>
      <c r="C2133">
        <v>4.88</v>
      </c>
      <c r="D2133">
        <f>_xlfn.PERCENTRANK.INC('Clean data'!Q2165:Q7030,'Director Analysis'!C2133)</f>
        <v>6.7000000000000004E-2</v>
      </c>
    </row>
    <row r="2134" spans="1:4" x14ac:dyDescent="0.3">
      <c r="A2134" s="3" t="s">
        <v>4107</v>
      </c>
      <c r="B2134" s="4">
        <v>4.8166666666666664</v>
      </c>
      <c r="C2134">
        <v>4.8166666666666664</v>
      </c>
      <c r="D2134">
        <f>_xlfn.PERCENTRANK.INC('Clean data'!Q2166:Q7031,'Director Analysis'!C2134)</f>
        <v>6.6000000000000003E-2</v>
      </c>
    </row>
    <row r="2135" spans="1:4" x14ac:dyDescent="0.3">
      <c r="A2135" s="3" t="s">
        <v>10566</v>
      </c>
      <c r="B2135" s="4">
        <v>4.8</v>
      </c>
      <c r="C2135">
        <v>4.8</v>
      </c>
      <c r="D2135">
        <f>_xlfn.PERCENTRANK.INC('Clean data'!Q2167:Q7032,'Director Analysis'!C2135)</f>
        <v>5.8000000000000003E-2</v>
      </c>
    </row>
    <row r="2136" spans="1:4" x14ac:dyDescent="0.3">
      <c r="A2136" s="3" t="s">
        <v>21802</v>
      </c>
      <c r="B2136" s="4">
        <v>4.8</v>
      </c>
      <c r="C2136">
        <v>4.8</v>
      </c>
      <c r="D2136">
        <f>_xlfn.PERCENTRANK.INC('Clean data'!Q2168:Q7033,'Director Analysis'!C2136)</f>
        <v>5.8000000000000003E-2</v>
      </c>
    </row>
    <row r="2137" spans="1:4" x14ac:dyDescent="0.3">
      <c r="A2137" s="3" t="s">
        <v>15452</v>
      </c>
      <c r="B2137" s="4">
        <v>4.8</v>
      </c>
      <c r="C2137">
        <v>4.8</v>
      </c>
      <c r="D2137">
        <f>_xlfn.PERCENTRANK.INC('Clean data'!Q2169:Q7034,'Director Analysis'!C2137)</f>
        <v>5.8000000000000003E-2</v>
      </c>
    </row>
    <row r="2138" spans="1:4" x14ac:dyDescent="0.3">
      <c r="A2138" s="3" t="s">
        <v>11524</v>
      </c>
      <c r="B2138" s="4">
        <v>4.8</v>
      </c>
      <c r="C2138">
        <v>4.8</v>
      </c>
      <c r="D2138">
        <f>_xlfn.PERCENTRANK.INC('Clean data'!Q2170:Q7035,'Director Analysis'!C2138)</f>
        <v>5.8000000000000003E-2</v>
      </c>
    </row>
    <row r="2139" spans="1:4" x14ac:dyDescent="0.3">
      <c r="A2139" s="3" t="s">
        <v>18613</v>
      </c>
      <c r="B2139" s="4">
        <v>4.8</v>
      </c>
      <c r="C2139">
        <v>4.8</v>
      </c>
      <c r="D2139">
        <f>_xlfn.PERCENTRANK.INC('Clean data'!Q2171:Q7036,'Director Analysis'!C2139)</f>
        <v>5.8000000000000003E-2</v>
      </c>
    </row>
    <row r="2140" spans="1:4" x14ac:dyDescent="0.3">
      <c r="A2140" s="3" t="s">
        <v>16389</v>
      </c>
      <c r="B2140" s="4">
        <v>4.8</v>
      </c>
      <c r="C2140">
        <v>4.8</v>
      </c>
      <c r="D2140">
        <f>_xlfn.PERCENTRANK.INC('Clean data'!Q2172:Q7037,'Director Analysis'!C2140)</f>
        <v>5.8000000000000003E-2</v>
      </c>
    </row>
    <row r="2141" spans="1:4" x14ac:dyDescent="0.3">
      <c r="A2141" s="3" t="s">
        <v>12884</v>
      </c>
      <c r="B2141" s="4">
        <v>4.8</v>
      </c>
      <c r="C2141">
        <v>4.8</v>
      </c>
      <c r="D2141">
        <f>_xlfn.PERCENTRANK.INC('Clean data'!Q2173:Q7038,'Director Analysis'!C2141)</f>
        <v>5.8999999999999997E-2</v>
      </c>
    </row>
    <row r="2142" spans="1:4" x14ac:dyDescent="0.3">
      <c r="A2142" s="3" t="s">
        <v>20046</v>
      </c>
      <c r="B2142" s="4">
        <v>4.8</v>
      </c>
      <c r="C2142">
        <v>4.8</v>
      </c>
      <c r="D2142">
        <f>_xlfn.PERCENTRANK.INC('Clean data'!Q2174:Q7039,'Director Analysis'!C2142)</f>
        <v>5.8999999999999997E-2</v>
      </c>
    </row>
    <row r="2143" spans="1:4" x14ac:dyDescent="0.3">
      <c r="A2143" s="3" t="s">
        <v>20106</v>
      </c>
      <c r="B2143" s="4">
        <v>4.8</v>
      </c>
      <c r="C2143">
        <v>4.8</v>
      </c>
      <c r="D2143">
        <f>_xlfn.PERCENTRANK.INC('Clean data'!Q2175:Q7040,'Director Analysis'!C2143)</f>
        <v>5.8999999999999997E-2</v>
      </c>
    </row>
    <row r="2144" spans="1:4" x14ac:dyDescent="0.3">
      <c r="A2144" s="3" t="s">
        <v>8613</v>
      </c>
      <c r="B2144" s="4">
        <v>4.8</v>
      </c>
      <c r="C2144">
        <v>4.8</v>
      </c>
      <c r="D2144">
        <f>_xlfn.PERCENTRANK.INC('Clean data'!Q2176:Q7041,'Director Analysis'!C2144)</f>
        <v>5.8999999999999997E-2</v>
      </c>
    </row>
    <row r="2145" spans="1:4" x14ac:dyDescent="0.3">
      <c r="A2145" s="3" t="s">
        <v>8624</v>
      </c>
      <c r="B2145" s="4">
        <v>4.8</v>
      </c>
      <c r="C2145">
        <v>4.8</v>
      </c>
      <c r="D2145">
        <f>_xlfn.PERCENTRANK.INC('Clean data'!Q2177:Q7042,'Director Analysis'!C2145)</f>
        <v>5.8999999999999997E-2</v>
      </c>
    </row>
    <row r="2146" spans="1:4" x14ac:dyDescent="0.3">
      <c r="A2146" s="3" t="s">
        <v>15683</v>
      </c>
      <c r="B2146" s="4">
        <v>4.8</v>
      </c>
      <c r="C2146">
        <v>4.8</v>
      </c>
      <c r="D2146">
        <f>_xlfn.PERCENTRANK.INC('Clean data'!Q2178:Q7043,'Director Analysis'!C2146)</f>
        <v>5.8999999999999997E-2</v>
      </c>
    </row>
    <row r="2147" spans="1:4" x14ac:dyDescent="0.3">
      <c r="A2147" s="3" t="s">
        <v>24005</v>
      </c>
      <c r="B2147" s="4">
        <v>4.8</v>
      </c>
      <c r="C2147">
        <v>4.8</v>
      </c>
      <c r="D2147">
        <f>_xlfn.PERCENTRANK.INC('Clean data'!Q2179:Q7044,'Director Analysis'!C2147)</f>
        <v>5.8999999999999997E-2</v>
      </c>
    </row>
    <row r="2148" spans="1:4" x14ac:dyDescent="0.3">
      <c r="A2148" s="3" t="s">
        <v>9951</v>
      </c>
      <c r="B2148" s="4">
        <v>4.8</v>
      </c>
      <c r="C2148">
        <v>4.8</v>
      </c>
      <c r="D2148">
        <f>_xlfn.PERCENTRANK.INC('Clean data'!Q2180:Q7045,'Director Analysis'!C2148)</f>
        <v>5.8999999999999997E-2</v>
      </c>
    </row>
    <row r="2149" spans="1:4" x14ac:dyDescent="0.3">
      <c r="A2149" s="3" t="s">
        <v>8978</v>
      </c>
      <c r="B2149" s="4">
        <v>4.8</v>
      </c>
      <c r="C2149">
        <v>4.8</v>
      </c>
      <c r="D2149">
        <f>_xlfn.PERCENTRANK.INC('Clean data'!Q2181:Q7046,'Director Analysis'!C2149)</f>
        <v>5.8999999999999997E-2</v>
      </c>
    </row>
    <row r="2150" spans="1:4" x14ac:dyDescent="0.3">
      <c r="A2150" s="3" t="s">
        <v>15224</v>
      </c>
      <c r="B2150" s="4">
        <v>4.8</v>
      </c>
      <c r="C2150">
        <v>4.8</v>
      </c>
      <c r="D2150">
        <f>_xlfn.PERCENTRANK.INC('Clean data'!Q2182:Q7047,'Director Analysis'!C2150)</f>
        <v>5.8999999999999997E-2</v>
      </c>
    </row>
    <row r="2151" spans="1:4" x14ac:dyDescent="0.3">
      <c r="A2151" s="3" t="s">
        <v>7657</v>
      </c>
      <c r="B2151" s="4">
        <v>4.8</v>
      </c>
      <c r="C2151">
        <v>4.8</v>
      </c>
      <c r="D2151">
        <f>_xlfn.PERCENTRANK.INC('Clean data'!Q2183:Q7048,'Director Analysis'!C2151)</f>
        <v>5.8999999999999997E-2</v>
      </c>
    </row>
    <row r="2152" spans="1:4" x14ac:dyDescent="0.3">
      <c r="A2152" s="3" t="s">
        <v>23698</v>
      </c>
      <c r="B2152" s="4">
        <v>4.8</v>
      </c>
      <c r="C2152">
        <v>4.8</v>
      </c>
      <c r="D2152">
        <f>_xlfn.PERCENTRANK.INC('Clean data'!Q2184:Q7049,'Director Analysis'!C2152)</f>
        <v>5.8999999999999997E-2</v>
      </c>
    </row>
    <row r="2153" spans="1:4" x14ac:dyDescent="0.3">
      <c r="A2153" s="3" t="s">
        <v>15162</v>
      </c>
      <c r="B2153" s="4">
        <v>4.8</v>
      </c>
      <c r="C2153">
        <v>4.8</v>
      </c>
      <c r="D2153">
        <f>_xlfn.PERCENTRANK.INC('Clean data'!Q2185:Q7050,'Director Analysis'!C2153)</f>
        <v>5.8999999999999997E-2</v>
      </c>
    </row>
    <row r="2154" spans="1:4" x14ac:dyDescent="0.3">
      <c r="A2154" s="3" t="s">
        <v>18943</v>
      </c>
      <c r="B2154" s="4">
        <v>4.8</v>
      </c>
      <c r="C2154">
        <v>4.8</v>
      </c>
      <c r="D2154">
        <f>_xlfn.PERCENTRANK.INC('Clean data'!Q2186:Q7051,'Director Analysis'!C2154)</f>
        <v>5.8999999999999997E-2</v>
      </c>
    </row>
    <row r="2155" spans="1:4" x14ac:dyDescent="0.3">
      <c r="A2155" s="3" t="s">
        <v>19585</v>
      </c>
      <c r="B2155" s="4">
        <v>4.8</v>
      </c>
      <c r="C2155">
        <v>4.8</v>
      </c>
      <c r="D2155">
        <f>_xlfn.PERCENTRANK.INC('Clean data'!Q2187:Q7052,'Director Analysis'!C2155)</f>
        <v>5.8999999999999997E-2</v>
      </c>
    </row>
    <row r="2156" spans="1:4" x14ac:dyDescent="0.3">
      <c r="A2156" s="3" t="s">
        <v>12441</v>
      </c>
      <c r="B2156" s="4">
        <v>4.8</v>
      </c>
      <c r="C2156">
        <v>4.8</v>
      </c>
      <c r="D2156">
        <f>_xlfn.PERCENTRANK.INC('Clean data'!Q2188:Q7053,'Director Analysis'!C2156)</f>
        <v>5.8999999999999997E-2</v>
      </c>
    </row>
    <row r="2157" spans="1:4" x14ac:dyDescent="0.3">
      <c r="A2157" s="3" t="s">
        <v>19012</v>
      </c>
      <c r="B2157" s="4">
        <v>4.8</v>
      </c>
      <c r="C2157">
        <v>4.8</v>
      </c>
      <c r="D2157">
        <f>_xlfn.PERCENTRANK.INC('Clean data'!Q2189:Q7054,'Director Analysis'!C2157)</f>
        <v>5.8999999999999997E-2</v>
      </c>
    </row>
    <row r="2158" spans="1:4" x14ac:dyDescent="0.3">
      <c r="A2158" s="3" t="s">
        <v>19037</v>
      </c>
      <c r="B2158" s="4">
        <v>4.8</v>
      </c>
      <c r="C2158">
        <v>4.8</v>
      </c>
      <c r="D2158">
        <f>_xlfn.PERCENTRANK.INC('Clean data'!Q2190:Q7055,'Director Analysis'!C2158)</f>
        <v>5.8999999999999997E-2</v>
      </c>
    </row>
    <row r="2159" spans="1:4" x14ac:dyDescent="0.3">
      <c r="A2159" s="3" t="s">
        <v>8696</v>
      </c>
      <c r="B2159" s="4">
        <v>4.8</v>
      </c>
      <c r="C2159">
        <v>4.8</v>
      </c>
      <c r="D2159">
        <f>_xlfn.PERCENTRANK.INC('Clean data'!Q2191:Q7056,'Director Analysis'!C2159)</f>
        <v>5.8999999999999997E-2</v>
      </c>
    </row>
    <row r="2160" spans="1:4" x14ac:dyDescent="0.3">
      <c r="A2160" s="3" t="s">
        <v>5314</v>
      </c>
      <c r="B2160" s="4">
        <v>4.8</v>
      </c>
      <c r="C2160">
        <v>4.8</v>
      </c>
      <c r="D2160">
        <f>_xlfn.PERCENTRANK.INC('Clean data'!Q2192:Q7057,'Director Analysis'!C2160)</f>
        <v>5.8999999999999997E-2</v>
      </c>
    </row>
    <row r="2161" spans="1:4" x14ac:dyDescent="0.3">
      <c r="A2161" s="3" t="s">
        <v>21124</v>
      </c>
      <c r="B2161" s="4">
        <v>4.8</v>
      </c>
      <c r="C2161">
        <v>4.8</v>
      </c>
      <c r="D2161">
        <f>_xlfn.PERCENTRANK.INC('Clean data'!Q2193:Q7058,'Director Analysis'!C2161)</f>
        <v>5.8999999999999997E-2</v>
      </c>
    </row>
    <row r="2162" spans="1:4" x14ac:dyDescent="0.3">
      <c r="A2162" s="3" t="s">
        <v>20419</v>
      </c>
      <c r="B2162" s="4">
        <v>4.8</v>
      </c>
      <c r="C2162">
        <v>4.8</v>
      </c>
      <c r="D2162">
        <f>_xlfn.PERCENTRANK.INC('Clean data'!Q2194:Q7059,'Director Analysis'!C2162)</f>
        <v>5.8999999999999997E-2</v>
      </c>
    </row>
    <row r="2163" spans="1:4" x14ac:dyDescent="0.3">
      <c r="A2163" s="3" t="s">
        <v>23107</v>
      </c>
      <c r="B2163" s="4">
        <v>4.8</v>
      </c>
      <c r="C2163">
        <v>4.8</v>
      </c>
      <c r="D2163">
        <f>_xlfn.PERCENTRANK.INC('Clean data'!Q2195:Q7060,'Director Analysis'!C2163)</f>
        <v>5.8999999999999997E-2</v>
      </c>
    </row>
    <row r="2164" spans="1:4" x14ac:dyDescent="0.3">
      <c r="A2164" s="3" t="s">
        <v>10918</v>
      </c>
      <c r="B2164" s="4">
        <v>4.75</v>
      </c>
      <c r="C2164">
        <v>4.75</v>
      </c>
      <c r="D2164">
        <f>_xlfn.PERCENTRANK.INC('Clean data'!Q2196:Q7061,'Director Analysis'!C2164)</f>
        <v>5.8999999999999997E-2</v>
      </c>
    </row>
    <row r="2165" spans="1:4" x14ac:dyDescent="0.3">
      <c r="A2165" s="3" t="s">
        <v>9927</v>
      </c>
      <c r="B2165" s="4">
        <v>4.7333333333333334</v>
      </c>
      <c r="C2165">
        <v>4.7333333333333334</v>
      </c>
      <c r="D2165">
        <f>_xlfn.PERCENTRANK.INC('Clean data'!Q2197:Q7062,'Director Analysis'!C2165)</f>
        <v>5.8999999999999997E-2</v>
      </c>
    </row>
    <row r="2166" spans="1:4" x14ac:dyDescent="0.3">
      <c r="A2166" s="3" t="s">
        <v>18991</v>
      </c>
      <c r="B2166" s="4">
        <v>4.7</v>
      </c>
      <c r="C2166">
        <v>4.7</v>
      </c>
      <c r="D2166">
        <f>_xlfn.PERCENTRANK.INC('Clean data'!Q2198:Q7063,'Director Analysis'!C2166)</f>
        <v>5.2999999999999999E-2</v>
      </c>
    </row>
    <row r="2167" spans="1:4" x14ac:dyDescent="0.3">
      <c r="A2167" s="3" t="s">
        <v>22857</v>
      </c>
      <c r="B2167" s="4">
        <v>4.7</v>
      </c>
      <c r="C2167">
        <v>4.7</v>
      </c>
      <c r="D2167">
        <f>_xlfn.PERCENTRANK.INC('Clean data'!Q2199:Q7064,'Director Analysis'!C2167)</f>
        <v>5.2999999999999999E-2</v>
      </c>
    </row>
    <row r="2168" spans="1:4" x14ac:dyDescent="0.3">
      <c r="A2168" s="3" t="s">
        <v>17255</v>
      </c>
      <c r="B2168" s="4">
        <v>4.7</v>
      </c>
      <c r="C2168">
        <v>4.7</v>
      </c>
      <c r="D2168">
        <f>_xlfn.PERCENTRANK.INC('Clean data'!Q2200:Q7065,'Director Analysis'!C2168)</f>
        <v>5.2999999999999999E-2</v>
      </c>
    </row>
    <row r="2169" spans="1:4" x14ac:dyDescent="0.3">
      <c r="A2169" s="3" t="s">
        <v>20760</v>
      </c>
      <c r="B2169" s="4">
        <v>4.7</v>
      </c>
      <c r="C2169">
        <v>4.7</v>
      </c>
      <c r="D2169">
        <f>_xlfn.PERCENTRANK.INC('Clean data'!Q2201:Q7066,'Director Analysis'!C2169)</f>
        <v>5.2999999999999999E-2</v>
      </c>
    </row>
    <row r="2170" spans="1:4" x14ac:dyDescent="0.3">
      <c r="A2170" s="3" t="s">
        <v>4789</v>
      </c>
      <c r="B2170" s="4">
        <v>4.7</v>
      </c>
      <c r="C2170">
        <v>4.7</v>
      </c>
      <c r="D2170">
        <f>_xlfn.PERCENTRANK.INC('Clean data'!Q2202:Q7067,'Director Analysis'!C2170)</f>
        <v>5.2999999999999999E-2</v>
      </c>
    </row>
    <row r="2171" spans="1:4" x14ac:dyDescent="0.3">
      <c r="A2171" s="3" t="s">
        <v>22973</v>
      </c>
      <c r="B2171" s="4">
        <v>4.7</v>
      </c>
      <c r="C2171">
        <v>4.7</v>
      </c>
      <c r="D2171">
        <f>_xlfn.PERCENTRANK.INC('Clean data'!Q2203:Q7068,'Director Analysis'!C2171)</f>
        <v>5.2999999999999999E-2</v>
      </c>
    </row>
    <row r="2172" spans="1:4" x14ac:dyDescent="0.3">
      <c r="A2172" s="3" t="s">
        <v>15394</v>
      </c>
      <c r="B2172" s="4">
        <v>4.7</v>
      </c>
      <c r="C2172">
        <v>4.7</v>
      </c>
      <c r="D2172">
        <f>_xlfn.PERCENTRANK.INC('Clean data'!Q2204:Q7069,'Director Analysis'!C2172)</f>
        <v>5.2999999999999999E-2</v>
      </c>
    </row>
    <row r="2173" spans="1:4" x14ac:dyDescent="0.3">
      <c r="A2173" s="3" t="s">
        <v>18335</v>
      </c>
      <c r="B2173" s="4">
        <v>4.7</v>
      </c>
      <c r="C2173">
        <v>4.7</v>
      </c>
      <c r="D2173">
        <f>_xlfn.PERCENTRANK.INC('Clean data'!Q2205:Q7070,'Director Analysis'!C2173)</f>
        <v>5.2999999999999999E-2</v>
      </c>
    </row>
    <row r="2174" spans="1:4" x14ac:dyDescent="0.3">
      <c r="A2174" s="3" t="s">
        <v>16641</v>
      </c>
      <c r="B2174" s="4">
        <v>4.7</v>
      </c>
      <c r="C2174">
        <v>4.7</v>
      </c>
      <c r="D2174">
        <f>_xlfn.PERCENTRANK.INC('Clean data'!Q2206:Q7071,'Director Analysis'!C2174)</f>
        <v>5.2999999999999999E-2</v>
      </c>
    </row>
    <row r="2175" spans="1:4" x14ac:dyDescent="0.3">
      <c r="A2175" s="3" t="s">
        <v>20842</v>
      </c>
      <c r="B2175" s="4">
        <v>4.7</v>
      </c>
      <c r="C2175">
        <v>4.7</v>
      </c>
      <c r="D2175">
        <f>_xlfn.PERCENTRANK.INC('Clean data'!Q2207:Q7072,'Director Analysis'!C2175)</f>
        <v>5.2999999999999999E-2</v>
      </c>
    </row>
    <row r="2176" spans="1:4" x14ac:dyDescent="0.3">
      <c r="A2176" s="3" t="s">
        <v>10645</v>
      </c>
      <c r="B2176" s="4">
        <v>4.7</v>
      </c>
      <c r="C2176">
        <v>4.7</v>
      </c>
      <c r="D2176">
        <f>_xlfn.PERCENTRANK.INC('Clean data'!Q2208:Q7073,'Director Analysis'!C2176)</f>
        <v>5.2999999999999999E-2</v>
      </c>
    </row>
    <row r="2177" spans="1:4" x14ac:dyDescent="0.3">
      <c r="A2177" s="3" t="s">
        <v>12940</v>
      </c>
      <c r="B2177" s="4">
        <v>4.7</v>
      </c>
      <c r="C2177">
        <v>4.7</v>
      </c>
      <c r="D2177">
        <f>_xlfn.PERCENTRANK.INC('Clean data'!Q2209:Q7074,'Director Analysis'!C2177)</f>
        <v>5.2999999999999999E-2</v>
      </c>
    </row>
    <row r="2178" spans="1:4" x14ac:dyDescent="0.3">
      <c r="A2178" s="3" t="s">
        <v>21441</v>
      </c>
      <c r="B2178" s="4">
        <v>4.7</v>
      </c>
      <c r="C2178">
        <v>4.7</v>
      </c>
      <c r="D2178">
        <f>_xlfn.PERCENTRANK.INC('Clean data'!Q2210:Q7075,'Director Analysis'!C2178)</f>
        <v>5.2999999999999999E-2</v>
      </c>
    </row>
    <row r="2179" spans="1:4" x14ac:dyDescent="0.3">
      <c r="A2179" s="3" t="s">
        <v>11926</v>
      </c>
      <c r="B2179" s="4">
        <v>4.7</v>
      </c>
      <c r="C2179">
        <v>4.7</v>
      </c>
      <c r="D2179">
        <f>_xlfn.PERCENTRANK.INC('Clean data'!Q2211:Q7076,'Director Analysis'!C2179)</f>
        <v>5.2999999999999999E-2</v>
      </c>
    </row>
    <row r="2180" spans="1:4" x14ac:dyDescent="0.3">
      <c r="A2180" s="3" t="s">
        <v>23870</v>
      </c>
      <c r="B2180" s="4">
        <v>4.7</v>
      </c>
      <c r="C2180">
        <v>4.7</v>
      </c>
      <c r="D2180">
        <f>_xlfn.PERCENTRANK.INC('Clean data'!Q2212:Q7077,'Director Analysis'!C2180)</f>
        <v>5.2999999999999999E-2</v>
      </c>
    </row>
    <row r="2181" spans="1:4" x14ac:dyDescent="0.3">
      <c r="A2181" s="3" t="s">
        <v>6578</v>
      </c>
      <c r="B2181" s="4">
        <v>4.7</v>
      </c>
      <c r="C2181">
        <v>4.7</v>
      </c>
      <c r="D2181">
        <f>_xlfn.PERCENTRANK.INC('Clean data'!Q2213:Q7078,'Director Analysis'!C2181)</f>
        <v>5.2999999999999999E-2</v>
      </c>
    </row>
    <row r="2182" spans="1:4" x14ac:dyDescent="0.3">
      <c r="A2182" s="3" t="s">
        <v>20021</v>
      </c>
      <c r="B2182" s="4">
        <v>4.7</v>
      </c>
      <c r="C2182">
        <v>4.7</v>
      </c>
      <c r="D2182">
        <f>_xlfn.PERCENTRANK.INC('Clean data'!Q2214:Q7079,'Director Analysis'!C2182)</f>
        <v>5.2999999999999999E-2</v>
      </c>
    </row>
    <row r="2183" spans="1:4" x14ac:dyDescent="0.3">
      <c r="A2183" s="3" t="s">
        <v>18777</v>
      </c>
      <c r="B2183" s="4">
        <v>4.7</v>
      </c>
      <c r="C2183">
        <v>4.7</v>
      </c>
      <c r="D2183">
        <f>_xlfn.PERCENTRANK.INC('Clean data'!Q2215:Q7080,'Director Analysis'!C2183)</f>
        <v>5.3999999999999999E-2</v>
      </c>
    </row>
    <row r="2184" spans="1:4" x14ac:dyDescent="0.3">
      <c r="A2184" s="3" t="s">
        <v>11263</v>
      </c>
      <c r="B2184" s="4">
        <v>4.6749999999999998</v>
      </c>
      <c r="C2184">
        <v>4.6749999999999998</v>
      </c>
      <c r="D2184">
        <f>_xlfn.PERCENTRANK.INC('Clean data'!Q2216:Q7081,'Director Analysis'!C2184)</f>
        <v>5.2999999999999999E-2</v>
      </c>
    </row>
    <row r="2185" spans="1:4" x14ac:dyDescent="0.3">
      <c r="A2185" s="3" t="s">
        <v>15412</v>
      </c>
      <c r="B2185" s="4">
        <v>4.6500000000000004</v>
      </c>
      <c r="C2185">
        <v>4.6500000000000004</v>
      </c>
      <c r="D2185">
        <f>_xlfn.PERCENTRANK.INC('Clean data'!Q2217:Q7082,'Director Analysis'!C2185)</f>
        <v>5.2999999999999999E-2</v>
      </c>
    </row>
    <row r="2186" spans="1:4" x14ac:dyDescent="0.3">
      <c r="A2186" s="3" t="s">
        <v>19811</v>
      </c>
      <c r="B2186" s="4">
        <v>4.5999999999999996</v>
      </c>
      <c r="C2186">
        <v>4.5999999999999996</v>
      </c>
      <c r="D2186">
        <f>_xlfn.PERCENTRANK.INC('Clean data'!Q2218:Q7083,'Director Analysis'!C2186)</f>
        <v>4.5999999999999999E-2</v>
      </c>
    </row>
    <row r="2187" spans="1:4" x14ac:dyDescent="0.3">
      <c r="A2187" s="3" t="s">
        <v>8560</v>
      </c>
      <c r="B2187" s="4">
        <v>4.5999999999999996</v>
      </c>
      <c r="C2187">
        <v>4.5999999999999996</v>
      </c>
      <c r="D2187">
        <f>_xlfn.PERCENTRANK.INC('Clean data'!Q2219:Q7084,'Director Analysis'!C2187)</f>
        <v>4.5999999999999999E-2</v>
      </c>
    </row>
    <row r="2188" spans="1:4" x14ac:dyDescent="0.3">
      <c r="A2188" s="3" t="s">
        <v>14563</v>
      </c>
      <c r="B2188" s="4">
        <v>4.5999999999999996</v>
      </c>
      <c r="C2188">
        <v>4.5999999999999996</v>
      </c>
      <c r="D2188">
        <f>_xlfn.PERCENTRANK.INC('Clean data'!Q2220:Q7085,'Director Analysis'!C2188)</f>
        <v>4.5999999999999999E-2</v>
      </c>
    </row>
    <row r="2189" spans="1:4" x14ac:dyDescent="0.3">
      <c r="A2189" s="3" t="s">
        <v>12854</v>
      </c>
      <c r="B2189" s="4">
        <v>4.5999999999999996</v>
      </c>
      <c r="C2189">
        <v>4.5999999999999996</v>
      </c>
      <c r="D2189">
        <f>_xlfn.PERCENTRANK.INC('Clean data'!Q2221:Q7086,'Director Analysis'!C2189)</f>
        <v>4.5999999999999999E-2</v>
      </c>
    </row>
    <row r="2190" spans="1:4" x14ac:dyDescent="0.3">
      <c r="A2190" s="3" t="s">
        <v>17989</v>
      </c>
      <c r="B2190" s="4">
        <v>4.5999999999999996</v>
      </c>
      <c r="C2190">
        <v>4.5999999999999996</v>
      </c>
      <c r="D2190">
        <f>_xlfn.PERCENTRANK.INC('Clean data'!Q2222:Q7087,'Director Analysis'!C2190)</f>
        <v>4.5999999999999999E-2</v>
      </c>
    </row>
    <row r="2191" spans="1:4" x14ac:dyDescent="0.3">
      <c r="A2191" s="3" t="s">
        <v>10401</v>
      </c>
      <c r="B2191" s="4">
        <v>4.5999999999999996</v>
      </c>
      <c r="C2191">
        <v>4.5999999999999996</v>
      </c>
      <c r="D2191">
        <f>_xlfn.PERCENTRANK.INC('Clean data'!Q2223:Q7088,'Director Analysis'!C2191)</f>
        <v>4.5999999999999999E-2</v>
      </c>
    </row>
    <row r="2192" spans="1:4" x14ac:dyDescent="0.3">
      <c r="A2192" s="3" t="s">
        <v>10593</v>
      </c>
      <c r="B2192" s="4">
        <v>4.5999999999999996</v>
      </c>
      <c r="C2192">
        <v>4.5999999999999996</v>
      </c>
      <c r="D2192">
        <f>_xlfn.PERCENTRANK.INC('Clean data'!Q2224:Q7089,'Director Analysis'!C2192)</f>
        <v>4.5999999999999999E-2</v>
      </c>
    </row>
    <row r="2193" spans="1:4" x14ac:dyDescent="0.3">
      <c r="A2193" s="3" t="s">
        <v>16271</v>
      </c>
      <c r="B2193" s="4">
        <v>4.5999999999999996</v>
      </c>
      <c r="C2193">
        <v>4.5999999999999996</v>
      </c>
      <c r="D2193">
        <f>_xlfn.PERCENTRANK.INC('Clean data'!Q2225:Q7090,'Director Analysis'!C2193)</f>
        <v>4.5999999999999999E-2</v>
      </c>
    </row>
    <row r="2194" spans="1:4" x14ac:dyDescent="0.3">
      <c r="A2194" s="3" t="s">
        <v>24021</v>
      </c>
      <c r="B2194" s="4">
        <v>4.5999999999999996</v>
      </c>
      <c r="C2194">
        <v>4.5999999999999996</v>
      </c>
      <c r="D2194">
        <f>_xlfn.PERCENTRANK.INC('Clean data'!Q2226:Q7091,'Director Analysis'!C2194)</f>
        <v>4.5999999999999999E-2</v>
      </c>
    </row>
    <row r="2195" spans="1:4" x14ac:dyDescent="0.3">
      <c r="A2195" s="3" t="s">
        <v>20513</v>
      </c>
      <c r="B2195" s="4">
        <v>4.5999999999999996</v>
      </c>
      <c r="C2195">
        <v>4.5999999999999996</v>
      </c>
      <c r="D2195">
        <f>_xlfn.PERCENTRANK.INC('Clean data'!Q2227:Q7092,'Director Analysis'!C2195)</f>
        <v>4.5999999999999999E-2</v>
      </c>
    </row>
    <row r="2196" spans="1:4" x14ac:dyDescent="0.3">
      <c r="A2196" s="3" t="s">
        <v>18538</v>
      </c>
      <c r="B2196" s="4">
        <v>4.5999999999999996</v>
      </c>
      <c r="C2196">
        <v>4.5999999999999996</v>
      </c>
      <c r="D2196">
        <f>_xlfn.PERCENTRANK.INC('Clean data'!Q2228:Q7093,'Director Analysis'!C2196)</f>
        <v>4.5999999999999999E-2</v>
      </c>
    </row>
    <row r="2197" spans="1:4" x14ac:dyDescent="0.3">
      <c r="A2197" s="3" t="s">
        <v>21412</v>
      </c>
      <c r="B2197" s="4">
        <v>4.5999999999999996</v>
      </c>
      <c r="C2197">
        <v>4.5999999999999996</v>
      </c>
      <c r="D2197">
        <f>_xlfn.PERCENTRANK.INC('Clean data'!Q2229:Q7094,'Director Analysis'!C2197)</f>
        <v>4.5999999999999999E-2</v>
      </c>
    </row>
    <row r="2198" spans="1:4" x14ac:dyDescent="0.3">
      <c r="A2198" s="3" t="s">
        <v>20350</v>
      </c>
      <c r="B2198" s="4">
        <v>4.5999999999999996</v>
      </c>
      <c r="C2198">
        <v>4.5999999999999996</v>
      </c>
      <c r="D2198">
        <f>_xlfn.PERCENTRANK.INC('Clean data'!Q2230:Q7095,'Director Analysis'!C2198)</f>
        <v>4.5999999999999999E-2</v>
      </c>
    </row>
    <row r="2199" spans="1:4" x14ac:dyDescent="0.3">
      <c r="A2199" s="3" t="s">
        <v>13006</v>
      </c>
      <c r="B2199" s="4">
        <v>4.5999999999999996</v>
      </c>
      <c r="C2199">
        <v>4.5999999999999996</v>
      </c>
      <c r="D2199">
        <f>_xlfn.PERCENTRANK.INC('Clean data'!Q2231:Q7096,'Director Analysis'!C2199)</f>
        <v>4.5999999999999999E-2</v>
      </c>
    </row>
    <row r="2200" spans="1:4" x14ac:dyDescent="0.3">
      <c r="A2200" s="3" t="s">
        <v>5542</v>
      </c>
      <c r="B2200" s="4">
        <v>4.5999999999999996</v>
      </c>
      <c r="C2200">
        <v>4.5999999999999996</v>
      </c>
      <c r="D2200">
        <f>_xlfn.PERCENTRANK.INC('Clean data'!Q2232:Q7097,'Director Analysis'!C2200)</f>
        <v>4.5999999999999999E-2</v>
      </c>
    </row>
    <row r="2201" spans="1:4" x14ac:dyDescent="0.3">
      <c r="A2201" s="3" t="s">
        <v>17132</v>
      </c>
      <c r="B2201" s="4">
        <v>4.5999999999999996</v>
      </c>
      <c r="C2201">
        <v>4.5999999999999996</v>
      </c>
      <c r="D2201">
        <f>_xlfn.PERCENTRANK.INC('Clean data'!Q2233:Q7098,'Director Analysis'!C2201)</f>
        <v>4.5999999999999999E-2</v>
      </c>
    </row>
    <row r="2202" spans="1:4" x14ac:dyDescent="0.3">
      <c r="A2202" s="3" t="s">
        <v>13781</v>
      </c>
      <c r="B2202" s="4">
        <v>4.5999999999999996</v>
      </c>
      <c r="C2202">
        <v>4.5999999999999996</v>
      </c>
      <c r="D2202">
        <f>_xlfn.PERCENTRANK.INC('Clean data'!Q2234:Q7099,'Director Analysis'!C2202)</f>
        <v>4.5999999999999999E-2</v>
      </c>
    </row>
    <row r="2203" spans="1:4" x14ac:dyDescent="0.3">
      <c r="A2203" s="3" t="s">
        <v>14395</v>
      </c>
      <c r="B2203" s="4">
        <v>4.5999999999999996</v>
      </c>
      <c r="C2203">
        <v>4.5999999999999996</v>
      </c>
      <c r="D2203">
        <f>_xlfn.PERCENTRANK.INC('Clean data'!Q2235:Q7100,'Director Analysis'!C2203)</f>
        <v>4.5999999999999999E-2</v>
      </c>
    </row>
    <row r="2204" spans="1:4" x14ac:dyDescent="0.3">
      <c r="A2204" s="3" t="s">
        <v>12126</v>
      </c>
      <c r="B2204" s="4">
        <v>4.5999999999999996</v>
      </c>
      <c r="C2204">
        <v>4.5999999999999996</v>
      </c>
      <c r="D2204">
        <f>_xlfn.PERCENTRANK.INC('Clean data'!Q2236:Q7101,'Director Analysis'!C2204)</f>
        <v>4.5999999999999999E-2</v>
      </c>
    </row>
    <row r="2205" spans="1:4" x14ac:dyDescent="0.3">
      <c r="A2205" s="3" t="s">
        <v>22660</v>
      </c>
      <c r="B2205" s="4">
        <v>4.5999999999999996</v>
      </c>
      <c r="C2205">
        <v>4.5999999999999996</v>
      </c>
      <c r="D2205">
        <f>_xlfn.PERCENTRANK.INC('Clean data'!Q2237:Q7102,'Director Analysis'!C2205)</f>
        <v>4.5999999999999999E-2</v>
      </c>
    </row>
    <row r="2206" spans="1:4" x14ac:dyDescent="0.3">
      <c r="A2206" s="3" t="s">
        <v>8410</v>
      </c>
      <c r="B2206" s="4">
        <v>4.5500000000000007</v>
      </c>
      <c r="C2206">
        <v>4.5500000000000007</v>
      </c>
      <c r="D2206">
        <f>_xlfn.PERCENTRANK.INC('Clean data'!Q2238:Q7103,'Director Analysis'!C2206)</f>
        <v>4.5999999999999999E-2</v>
      </c>
    </row>
    <row r="2207" spans="1:4" x14ac:dyDescent="0.3">
      <c r="A2207" s="3" t="s">
        <v>6529</v>
      </c>
      <c r="B2207" s="4">
        <v>4.5500000000000007</v>
      </c>
      <c r="C2207">
        <v>4.5500000000000007</v>
      </c>
      <c r="D2207">
        <f>_xlfn.PERCENTRANK.INC('Clean data'!Q2239:Q7104,'Director Analysis'!C2207)</f>
        <v>4.5999999999999999E-2</v>
      </c>
    </row>
    <row r="2208" spans="1:4" x14ac:dyDescent="0.3">
      <c r="A2208" s="3" t="s">
        <v>15710</v>
      </c>
      <c r="B2208" s="4">
        <v>4.55</v>
      </c>
      <c r="C2208">
        <v>4.55</v>
      </c>
      <c r="D2208">
        <f>_xlfn.PERCENTRANK.INC('Clean data'!Q2240:Q7105,'Director Analysis'!C2208)</f>
        <v>4.5999999999999999E-2</v>
      </c>
    </row>
    <row r="2209" spans="1:4" x14ac:dyDescent="0.3">
      <c r="A2209" s="3" t="s">
        <v>12989</v>
      </c>
      <c r="B2209" s="4">
        <v>4.5</v>
      </c>
      <c r="C2209">
        <v>4.5</v>
      </c>
      <c r="D2209">
        <f>_xlfn.PERCENTRANK.INC('Clean data'!Q2241:Q7106,'Director Analysis'!C2209)</f>
        <v>4.2000000000000003E-2</v>
      </c>
    </row>
    <row r="2210" spans="1:4" x14ac:dyDescent="0.3">
      <c r="A2210" s="3" t="s">
        <v>15441</v>
      </c>
      <c r="B2210" s="4">
        <v>4.5</v>
      </c>
      <c r="C2210">
        <v>4.5</v>
      </c>
      <c r="D2210">
        <f>_xlfn.PERCENTRANK.INC('Clean data'!Q2242:Q7107,'Director Analysis'!C2210)</f>
        <v>4.2000000000000003E-2</v>
      </c>
    </row>
    <row r="2211" spans="1:4" x14ac:dyDescent="0.3">
      <c r="A2211" s="3" t="s">
        <v>17698</v>
      </c>
      <c r="B2211" s="4">
        <v>4.5</v>
      </c>
      <c r="C2211">
        <v>4.5</v>
      </c>
      <c r="D2211">
        <f>_xlfn.PERCENTRANK.INC('Clean data'!Q2243:Q7108,'Director Analysis'!C2211)</f>
        <v>4.2000000000000003E-2</v>
      </c>
    </row>
    <row r="2212" spans="1:4" x14ac:dyDescent="0.3">
      <c r="A2212" s="3" t="s">
        <v>11400</v>
      </c>
      <c r="B2212" s="4">
        <v>4.5</v>
      </c>
      <c r="C2212">
        <v>4.5</v>
      </c>
      <c r="D2212">
        <f>_xlfn.PERCENTRANK.INC('Clean data'!Q2244:Q7109,'Director Analysis'!C2212)</f>
        <v>4.2999999999999997E-2</v>
      </c>
    </row>
    <row r="2213" spans="1:4" x14ac:dyDescent="0.3">
      <c r="A2213" s="3" t="s">
        <v>23111</v>
      </c>
      <c r="B2213" s="4">
        <v>4.5</v>
      </c>
      <c r="C2213">
        <v>4.5</v>
      </c>
      <c r="D2213">
        <f>_xlfn.PERCENTRANK.INC('Clean data'!Q2245:Q7110,'Director Analysis'!C2213)</f>
        <v>4.2999999999999997E-2</v>
      </c>
    </row>
    <row r="2214" spans="1:4" x14ac:dyDescent="0.3">
      <c r="A2214" s="3" t="s">
        <v>22450</v>
      </c>
      <c r="B2214" s="4">
        <v>4.5</v>
      </c>
      <c r="C2214">
        <v>4.5</v>
      </c>
      <c r="D2214">
        <f>_xlfn.PERCENTRANK.INC('Clean data'!Q2246:Q7111,'Director Analysis'!C2214)</f>
        <v>4.2999999999999997E-2</v>
      </c>
    </row>
    <row r="2215" spans="1:4" x14ac:dyDescent="0.3">
      <c r="A2215" s="3" t="s">
        <v>5643</v>
      </c>
      <c r="B2215" s="4">
        <v>4.5</v>
      </c>
      <c r="C2215">
        <v>4.5</v>
      </c>
      <c r="D2215">
        <f>_xlfn.PERCENTRANK.INC('Clean data'!Q2247:Q7112,'Director Analysis'!C2215)</f>
        <v>4.2999999999999997E-2</v>
      </c>
    </row>
    <row r="2216" spans="1:4" x14ac:dyDescent="0.3">
      <c r="A2216" s="3" t="s">
        <v>21388</v>
      </c>
      <c r="B2216" s="4">
        <v>4.5</v>
      </c>
      <c r="C2216">
        <v>4.5</v>
      </c>
      <c r="D2216">
        <f>_xlfn.PERCENTRANK.INC('Clean data'!Q2248:Q7113,'Director Analysis'!C2216)</f>
        <v>4.2999999999999997E-2</v>
      </c>
    </row>
    <row r="2217" spans="1:4" x14ac:dyDescent="0.3">
      <c r="A2217" s="3" t="s">
        <v>23294</v>
      </c>
      <c r="B2217" s="4">
        <v>4.5</v>
      </c>
      <c r="C2217">
        <v>4.5</v>
      </c>
      <c r="D2217">
        <f>_xlfn.PERCENTRANK.INC('Clean data'!Q2249:Q7114,'Director Analysis'!C2217)</f>
        <v>4.2999999999999997E-2</v>
      </c>
    </row>
    <row r="2218" spans="1:4" x14ac:dyDescent="0.3">
      <c r="A2218" s="3" t="s">
        <v>19111</v>
      </c>
      <c r="B2218" s="4">
        <v>4.5</v>
      </c>
      <c r="C2218">
        <v>4.5</v>
      </c>
      <c r="D2218">
        <f>_xlfn.PERCENTRANK.INC('Clean data'!Q2250:Q7115,'Director Analysis'!C2218)</f>
        <v>4.2999999999999997E-2</v>
      </c>
    </row>
    <row r="2219" spans="1:4" x14ac:dyDescent="0.3">
      <c r="A2219" s="3" t="s">
        <v>18045</v>
      </c>
      <c r="B2219" s="4">
        <v>4.5</v>
      </c>
      <c r="C2219">
        <v>4.5</v>
      </c>
      <c r="D2219">
        <f>_xlfn.PERCENTRANK.INC('Clean data'!Q2251:Q7116,'Director Analysis'!C2219)</f>
        <v>4.2999999999999997E-2</v>
      </c>
    </row>
    <row r="2220" spans="1:4" x14ac:dyDescent="0.3">
      <c r="A2220" s="3" t="s">
        <v>12606</v>
      </c>
      <c r="B2220" s="4">
        <v>4.5</v>
      </c>
      <c r="C2220">
        <v>4.5</v>
      </c>
      <c r="D2220">
        <f>_xlfn.PERCENTRANK.INC('Clean data'!Q2252:Q7117,'Director Analysis'!C2220)</f>
        <v>4.2999999999999997E-2</v>
      </c>
    </row>
    <row r="2221" spans="1:4" x14ac:dyDescent="0.3">
      <c r="A2221" s="3" t="s">
        <v>15529</v>
      </c>
      <c r="B2221" s="4">
        <v>4.5</v>
      </c>
      <c r="C2221">
        <v>4.5</v>
      </c>
      <c r="D2221">
        <f>_xlfn.PERCENTRANK.INC('Clean data'!Q2253:Q7118,'Director Analysis'!C2221)</f>
        <v>4.2999999999999997E-2</v>
      </c>
    </row>
    <row r="2222" spans="1:4" x14ac:dyDescent="0.3">
      <c r="A2222" s="3" t="s">
        <v>23131</v>
      </c>
      <c r="B2222" s="4">
        <v>4.5</v>
      </c>
      <c r="C2222">
        <v>4.5</v>
      </c>
      <c r="D2222">
        <f>_xlfn.PERCENTRANK.INC('Clean data'!Q2254:Q7119,'Director Analysis'!C2222)</f>
        <v>4.2999999999999997E-2</v>
      </c>
    </row>
    <row r="2223" spans="1:4" x14ac:dyDescent="0.3">
      <c r="A2223" s="3" t="s">
        <v>14189</v>
      </c>
      <c r="B2223" s="4">
        <v>4.5</v>
      </c>
      <c r="C2223">
        <v>4.5</v>
      </c>
      <c r="D2223">
        <f>_xlfn.PERCENTRANK.INC('Clean data'!Q2255:Q7120,'Director Analysis'!C2223)</f>
        <v>4.2999999999999997E-2</v>
      </c>
    </row>
    <row r="2224" spans="1:4" x14ac:dyDescent="0.3">
      <c r="A2224" s="3" t="s">
        <v>20590</v>
      </c>
      <c r="B2224" s="4">
        <v>4.5</v>
      </c>
      <c r="C2224">
        <v>4.5</v>
      </c>
      <c r="D2224">
        <f>_xlfn.PERCENTRANK.INC('Clean data'!Q2256:Q7121,'Director Analysis'!C2224)</f>
        <v>4.2999999999999997E-2</v>
      </c>
    </row>
    <row r="2225" spans="1:4" x14ac:dyDescent="0.3">
      <c r="A2225" s="3" t="s">
        <v>23797</v>
      </c>
      <c r="B2225" s="4">
        <v>4.5</v>
      </c>
      <c r="C2225">
        <v>4.5</v>
      </c>
      <c r="D2225">
        <f>_xlfn.PERCENTRANK.INC('Clean data'!Q2257:Q7122,'Director Analysis'!C2225)</f>
        <v>4.2999999999999997E-2</v>
      </c>
    </row>
    <row r="2226" spans="1:4" x14ac:dyDescent="0.3">
      <c r="A2226" s="3" t="s">
        <v>6788</v>
      </c>
      <c r="B2226" s="4">
        <v>4.4499999999999993</v>
      </c>
      <c r="C2226">
        <v>4.4499999999999993</v>
      </c>
      <c r="D2226">
        <f>_xlfn.PERCENTRANK.INC('Clean data'!Q2258:Q7123,'Director Analysis'!C2226)</f>
        <v>4.2999999999999997E-2</v>
      </c>
    </row>
    <row r="2227" spans="1:4" x14ac:dyDescent="0.3">
      <c r="A2227" s="3" t="s">
        <v>17782</v>
      </c>
      <c r="B2227" s="4">
        <v>4.4333333333333336</v>
      </c>
      <c r="C2227">
        <v>4.4333333333333336</v>
      </c>
      <c r="D2227">
        <f>_xlfn.PERCENTRANK.INC('Clean data'!Q2259:Q7124,'Director Analysis'!C2227)</f>
        <v>4.2000000000000003E-2</v>
      </c>
    </row>
    <row r="2228" spans="1:4" x14ac:dyDescent="0.3">
      <c r="A2228" s="3" t="s">
        <v>5279</v>
      </c>
      <c r="B2228" s="4">
        <v>4.4000000000000004</v>
      </c>
      <c r="C2228">
        <v>4.4000000000000004</v>
      </c>
      <c r="D2228">
        <f>_xlfn.PERCENTRANK.INC('Clean data'!Q2260:Q7125,'Director Analysis'!C2228)</f>
        <v>3.9E-2</v>
      </c>
    </row>
    <row r="2229" spans="1:4" x14ac:dyDescent="0.3">
      <c r="A2229" s="3" t="s">
        <v>18075</v>
      </c>
      <c r="B2229" s="4">
        <v>4.4000000000000004</v>
      </c>
      <c r="C2229">
        <v>4.4000000000000004</v>
      </c>
      <c r="D2229">
        <f>_xlfn.PERCENTRANK.INC('Clean data'!Q2261:Q7126,'Director Analysis'!C2229)</f>
        <v>3.9E-2</v>
      </c>
    </row>
    <row r="2230" spans="1:4" x14ac:dyDescent="0.3">
      <c r="A2230" s="3" t="s">
        <v>17547</v>
      </c>
      <c r="B2230" s="4">
        <v>4.4000000000000004</v>
      </c>
      <c r="C2230">
        <v>4.4000000000000004</v>
      </c>
      <c r="D2230">
        <f>_xlfn.PERCENTRANK.INC('Clean data'!Q2262:Q7127,'Director Analysis'!C2230)</f>
        <v>3.9E-2</v>
      </c>
    </row>
    <row r="2231" spans="1:4" x14ac:dyDescent="0.3">
      <c r="A2231" s="3" t="s">
        <v>20578</v>
      </c>
      <c r="B2231" s="4">
        <v>4.4000000000000004</v>
      </c>
      <c r="C2231">
        <v>4.4000000000000004</v>
      </c>
      <c r="D2231">
        <f>_xlfn.PERCENTRANK.INC('Clean data'!Q2263:Q7128,'Director Analysis'!C2231)</f>
        <v>3.9E-2</v>
      </c>
    </row>
    <row r="2232" spans="1:4" x14ac:dyDescent="0.3">
      <c r="A2232" s="3" t="s">
        <v>19362</v>
      </c>
      <c r="B2232" s="4">
        <v>4.4000000000000004</v>
      </c>
      <c r="C2232">
        <v>4.4000000000000004</v>
      </c>
      <c r="D2232">
        <f>_xlfn.PERCENTRANK.INC('Clean data'!Q2264:Q7129,'Director Analysis'!C2232)</f>
        <v>3.9E-2</v>
      </c>
    </row>
    <row r="2233" spans="1:4" x14ac:dyDescent="0.3">
      <c r="A2233" s="3" t="s">
        <v>6844</v>
      </c>
      <c r="B2233" s="4">
        <v>4.4000000000000004</v>
      </c>
      <c r="C2233">
        <v>4.4000000000000004</v>
      </c>
      <c r="D2233">
        <f>_xlfn.PERCENTRANK.INC('Clean data'!Q2265:Q7130,'Director Analysis'!C2233)</f>
        <v>3.9E-2</v>
      </c>
    </row>
    <row r="2234" spans="1:4" x14ac:dyDescent="0.3">
      <c r="A2234" s="3" t="s">
        <v>17934</v>
      </c>
      <c r="B2234" s="4">
        <v>4.4000000000000004</v>
      </c>
      <c r="C2234">
        <v>4.4000000000000004</v>
      </c>
      <c r="D2234">
        <f>_xlfn.PERCENTRANK.INC('Clean data'!Q2266:Q7131,'Director Analysis'!C2234)</f>
        <v>3.9E-2</v>
      </c>
    </row>
    <row r="2235" spans="1:4" x14ac:dyDescent="0.3">
      <c r="A2235" s="3" t="s">
        <v>13483</v>
      </c>
      <c r="B2235" s="4">
        <v>4.4000000000000004</v>
      </c>
      <c r="C2235">
        <v>4.4000000000000004</v>
      </c>
      <c r="D2235">
        <f>_xlfn.PERCENTRANK.INC('Clean data'!Q2267:Q7132,'Director Analysis'!C2235)</f>
        <v>3.9E-2</v>
      </c>
    </row>
    <row r="2236" spans="1:4" x14ac:dyDescent="0.3">
      <c r="A2236" s="3" t="s">
        <v>12569</v>
      </c>
      <c r="B2236" s="4">
        <v>4.4000000000000004</v>
      </c>
      <c r="C2236">
        <v>4.4000000000000004</v>
      </c>
      <c r="D2236">
        <f>_xlfn.PERCENTRANK.INC('Clean data'!Q2268:Q7133,'Director Analysis'!C2236)</f>
        <v>3.9E-2</v>
      </c>
    </row>
    <row r="2237" spans="1:4" x14ac:dyDescent="0.3">
      <c r="A2237" s="3" t="s">
        <v>2906</v>
      </c>
      <c r="B2237" s="4">
        <v>4.4000000000000004</v>
      </c>
      <c r="C2237">
        <v>4.4000000000000004</v>
      </c>
      <c r="D2237">
        <f>_xlfn.PERCENTRANK.INC('Clean data'!Q2269:Q7134,'Director Analysis'!C2237)</f>
        <v>3.9E-2</v>
      </c>
    </row>
    <row r="2238" spans="1:4" x14ac:dyDescent="0.3">
      <c r="A2238" s="3" t="s">
        <v>23305</v>
      </c>
      <c r="B2238" s="4">
        <v>4.4000000000000004</v>
      </c>
      <c r="C2238">
        <v>4.4000000000000004</v>
      </c>
      <c r="D2238">
        <f>_xlfn.PERCENTRANK.INC('Clean data'!Q2270:Q7135,'Director Analysis'!C2238)</f>
        <v>3.9E-2</v>
      </c>
    </row>
    <row r="2239" spans="1:4" x14ac:dyDescent="0.3">
      <c r="A2239" s="3" t="s">
        <v>12474</v>
      </c>
      <c r="B2239" s="4">
        <v>4.3999999999999995</v>
      </c>
      <c r="C2239">
        <v>4.3999999999999995</v>
      </c>
      <c r="D2239">
        <f>_xlfn.PERCENTRANK.INC('Clean data'!Q2271:Q7136,'Director Analysis'!C2239)</f>
        <v>3.9E-2</v>
      </c>
    </row>
    <row r="2240" spans="1:4" x14ac:dyDescent="0.3">
      <c r="A2240" s="3" t="s">
        <v>21200</v>
      </c>
      <c r="B2240" s="4">
        <v>4.3</v>
      </c>
      <c r="C2240">
        <v>4.3</v>
      </c>
      <c r="D2240">
        <f>_xlfn.PERCENTRANK.INC('Clean data'!Q2272:Q7137,'Director Analysis'!C2240)</f>
        <v>3.4000000000000002E-2</v>
      </c>
    </row>
    <row r="2241" spans="1:4" x14ac:dyDescent="0.3">
      <c r="A2241" s="3" t="s">
        <v>1976</v>
      </c>
      <c r="B2241" s="4">
        <v>4.3</v>
      </c>
      <c r="C2241">
        <v>4.3</v>
      </c>
      <c r="D2241">
        <f>_xlfn.PERCENTRANK.INC('Clean data'!Q2273:Q7138,'Director Analysis'!C2241)</f>
        <v>3.4000000000000002E-2</v>
      </c>
    </row>
    <row r="2242" spans="1:4" x14ac:dyDescent="0.3">
      <c r="A2242" s="3" t="s">
        <v>23153</v>
      </c>
      <c r="B2242" s="4">
        <v>4.3</v>
      </c>
      <c r="C2242">
        <v>4.3</v>
      </c>
      <c r="D2242">
        <f>_xlfn.PERCENTRANK.INC('Clean data'!Q2274:Q7139,'Director Analysis'!C2242)</f>
        <v>3.4000000000000002E-2</v>
      </c>
    </row>
    <row r="2243" spans="1:4" x14ac:dyDescent="0.3">
      <c r="A2243" s="3" t="s">
        <v>14691</v>
      </c>
      <c r="B2243" s="4">
        <v>4.3</v>
      </c>
      <c r="C2243">
        <v>4.3</v>
      </c>
      <c r="D2243">
        <f>_xlfn.PERCENTRANK.INC('Clean data'!Q2275:Q7140,'Director Analysis'!C2243)</f>
        <v>3.4000000000000002E-2</v>
      </c>
    </row>
    <row r="2244" spans="1:4" x14ac:dyDescent="0.3">
      <c r="A2244" s="3" t="s">
        <v>23124</v>
      </c>
      <c r="B2244" s="4">
        <v>4.3</v>
      </c>
      <c r="C2244">
        <v>4.3</v>
      </c>
      <c r="D2244">
        <f>_xlfn.PERCENTRANK.INC('Clean data'!Q2276:Q7141,'Director Analysis'!C2244)</f>
        <v>3.4000000000000002E-2</v>
      </c>
    </row>
    <row r="2245" spans="1:4" x14ac:dyDescent="0.3">
      <c r="A2245" s="3" t="s">
        <v>18463</v>
      </c>
      <c r="B2245" s="4">
        <v>4.3</v>
      </c>
      <c r="C2245">
        <v>4.3</v>
      </c>
      <c r="D2245">
        <f>_xlfn.PERCENTRANK.INC('Clean data'!Q2277:Q7142,'Director Analysis'!C2245)</f>
        <v>3.4000000000000002E-2</v>
      </c>
    </row>
    <row r="2246" spans="1:4" x14ac:dyDescent="0.3">
      <c r="A2246" s="3" t="s">
        <v>20035</v>
      </c>
      <c r="B2246" s="4">
        <v>4.3</v>
      </c>
      <c r="C2246">
        <v>4.3</v>
      </c>
      <c r="D2246">
        <f>_xlfn.PERCENTRANK.INC('Clean data'!Q2278:Q7143,'Director Analysis'!C2246)</f>
        <v>3.4000000000000002E-2</v>
      </c>
    </row>
    <row r="2247" spans="1:4" x14ac:dyDescent="0.3">
      <c r="A2247" s="3" t="s">
        <v>20827</v>
      </c>
      <c r="B2247" s="4">
        <v>4.3</v>
      </c>
      <c r="C2247">
        <v>4.3</v>
      </c>
      <c r="D2247">
        <f>_xlfn.PERCENTRANK.INC('Clean data'!Q2279:Q7144,'Director Analysis'!C2247)</f>
        <v>3.3000000000000002E-2</v>
      </c>
    </row>
    <row r="2248" spans="1:4" x14ac:dyDescent="0.3">
      <c r="A2248" s="3" t="s">
        <v>14116</v>
      </c>
      <c r="B2248" s="4">
        <v>4.3</v>
      </c>
      <c r="C2248">
        <v>4.3</v>
      </c>
      <c r="D2248">
        <f>_xlfn.PERCENTRANK.INC('Clean data'!Q2280:Q7145,'Director Analysis'!C2248)</f>
        <v>3.3000000000000002E-2</v>
      </c>
    </row>
    <row r="2249" spans="1:4" x14ac:dyDescent="0.3">
      <c r="A2249" s="3" t="s">
        <v>18517</v>
      </c>
      <c r="B2249" s="4">
        <v>4.3</v>
      </c>
      <c r="C2249">
        <v>4.3</v>
      </c>
      <c r="D2249">
        <f>_xlfn.PERCENTRANK.INC('Clean data'!Q2281:Q7146,'Director Analysis'!C2249)</f>
        <v>3.3000000000000002E-2</v>
      </c>
    </row>
    <row r="2250" spans="1:4" x14ac:dyDescent="0.3">
      <c r="A2250" s="3" t="s">
        <v>11214</v>
      </c>
      <c r="B2250" s="4">
        <v>4.3</v>
      </c>
      <c r="C2250">
        <v>4.3</v>
      </c>
      <c r="D2250">
        <f>_xlfn.PERCENTRANK.INC('Clean data'!Q2282:Q7147,'Director Analysis'!C2250)</f>
        <v>3.3000000000000002E-2</v>
      </c>
    </row>
    <row r="2251" spans="1:4" x14ac:dyDescent="0.3">
      <c r="A2251" s="3" t="s">
        <v>23181</v>
      </c>
      <c r="B2251" s="4">
        <v>4.3</v>
      </c>
      <c r="C2251">
        <v>4.3</v>
      </c>
      <c r="D2251">
        <f>_xlfn.PERCENTRANK.INC('Clean data'!Q2283:Q7148,'Director Analysis'!C2251)</f>
        <v>3.3000000000000002E-2</v>
      </c>
    </row>
    <row r="2252" spans="1:4" x14ac:dyDescent="0.3">
      <c r="A2252" s="3" t="s">
        <v>17364</v>
      </c>
      <c r="B2252" s="4">
        <v>4.3</v>
      </c>
      <c r="C2252">
        <v>4.3</v>
      </c>
      <c r="D2252">
        <f>_xlfn.PERCENTRANK.INC('Clean data'!Q2284:Q7149,'Director Analysis'!C2252)</f>
        <v>3.3000000000000002E-2</v>
      </c>
    </row>
    <row r="2253" spans="1:4" x14ac:dyDescent="0.3">
      <c r="A2253" s="3" t="s">
        <v>19264</v>
      </c>
      <c r="B2253" s="4">
        <v>4.3</v>
      </c>
      <c r="C2253">
        <v>4.3</v>
      </c>
      <c r="D2253">
        <f>_xlfn.PERCENTRANK.INC('Clean data'!Q2285:Q7150,'Director Analysis'!C2253)</f>
        <v>3.3000000000000002E-2</v>
      </c>
    </row>
    <row r="2254" spans="1:4" x14ac:dyDescent="0.3">
      <c r="A2254" s="3" t="s">
        <v>23213</v>
      </c>
      <c r="B2254" s="4">
        <v>4.3</v>
      </c>
      <c r="C2254">
        <v>4.3</v>
      </c>
      <c r="D2254">
        <f>_xlfn.PERCENTRANK.INC('Clean data'!Q2286:Q7151,'Director Analysis'!C2254)</f>
        <v>3.3000000000000002E-2</v>
      </c>
    </row>
    <row r="2255" spans="1:4" x14ac:dyDescent="0.3">
      <c r="A2255" s="3" t="s">
        <v>22775</v>
      </c>
      <c r="B2255" s="4">
        <v>4.3</v>
      </c>
      <c r="C2255">
        <v>4.3</v>
      </c>
      <c r="D2255">
        <f>_xlfn.PERCENTRANK.INC('Clean data'!Q2287:Q7152,'Director Analysis'!C2255)</f>
        <v>3.3000000000000002E-2</v>
      </c>
    </row>
    <row r="2256" spans="1:4" x14ac:dyDescent="0.3">
      <c r="A2256" s="3" t="s">
        <v>9327</v>
      </c>
      <c r="B2256" s="4">
        <v>4.3</v>
      </c>
      <c r="C2256">
        <v>4.3</v>
      </c>
      <c r="D2256">
        <f>_xlfn.PERCENTRANK.INC('Clean data'!Q2288:Q7153,'Director Analysis'!C2256)</f>
        <v>3.3000000000000002E-2</v>
      </c>
    </row>
    <row r="2257" spans="1:4" x14ac:dyDescent="0.3">
      <c r="A2257" s="3" t="s">
        <v>23686</v>
      </c>
      <c r="B2257" s="4">
        <v>4.2</v>
      </c>
      <c r="C2257">
        <v>4.2</v>
      </c>
      <c r="D2257">
        <f>_xlfn.PERCENTRANK.INC('Clean data'!Q2289:Q7154,'Director Analysis'!C2257)</f>
        <v>0.03</v>
      </c>
    </row>
    <row r="2258" spans="1:4" x14ac:dyDescent="0.3">
      <c r="A2258" s="3" t="s">
        <v>15779</v>
      </c>
      <c r="B2258" s="4">
        <v>4.2</v>
      </c>
      <c r="C2258">
        <v>4.2</v>
      </c>
      <c r="D2258">
        <f>_xlfn.PERCENTRANK.INC('Clean data'!Q2290:Q7155,'Director Analysis'!C2258)</f>
        <v>0.03</v>
      </c>
    </row>
    <row r="2259" spans="1:4" x14ac:dyDescent="0.3">
      <c r="A2259" s="3" t="s">
        <v>16306</v>
      </c>
      <c r="B2259" s="4">
        <v>4.2</v>
      </c>
      <c r="C2259">
        <v>4.2</v>
      </c>
      <c r="D2259">
        <f>_xlfn.PERCENTRANK.INC('Clean data'!Q2291:Q7156,'Director Analysis'!C2259)</f>
        <v>0.03</v>
      </c>
    </row>
    <row r="2260" spans="1:4" x14ac:dyDescent="0.3">
      <c r="A2260" s="3" t="s">
        <v>21416</v>
      </c>
      <c r="B2260" s="4">
        <v>4.2</v>
      </c>
      <c r="C2260">
        <v>4.2</v>
      </c>
      <c r="D2260">
        <f>_xlfn.PERCENTRANK.INC('Clean data'!Q2292:Q7157,'Director Analysis'!C2260)</f>
        <v>0.03</v>
      </c>
    </row>
    <row r="2261" spans="1:4" x14ac:dyDescent="0.3">
      <c r="A2261" s="3" t="s">
        <v>6742</v>
      </c>
      <c r="B2261" s="4">
        <v>4.2</v>
      </c>
      <c r="C2261">
        <v>4.2</v>
      </c>
      <c r="D2261">
        <f>_xlfn.PERCENTRANK.INC('Clean data'!Q2293:Q7158,'Director Analysis'!C2261)</f>
        <v>0.03</v>
      </c>
    </row>
    <row r="2262" spans="1:4" x14ac:dyDescent="0.3">
      <c r="A2262" s="3" t="s">
        <v>22200</v>
      </c>
      <c r="B2262" s="4">
        <v>4.2</v>
      </c>
      <c r="C2262">
        <v>4.2</v>
      </c>
      <c r="D2262">
        <f>_xlfn.PERCENTRANK.INC('Clean data'!Q2294:Q7159,'Director Analysis'!C2262)</f>
        <v>0.03</v>
      </c>
    </row>
    <row r="2263" spans="1:4" x14ac:dyDescent="0.3">
      <c r="A2263" s="3" t="s">
        <v>15154</v>
      </c>
      <c r="B2263" s="4">
        <v>4.2</v>
      </c>
      <c r="C2263">
        <v>4.2</v>
      </c>
      <c r="D2263">
        <f>_xlfn.PERCENTRANK.INC('Clean data'!Q2295:Q7160,'Director Analysis'!C2263)</f>
        <v>0.03</v>
      </c>
    </row>
    <row r="2264" spans="1:4" x14ac:dyDescent="0.3">
      <c r="A2264" s="3" t="s">
        <v>10464</v>
      </c>
      <c r="B2264" s="4">
        <v>4.166666666666667</v>
      </c>
      <c r="C2264">
        <v>4.166666666666667</v>
      </c>
      <c r="D2264">
        <f>_xlfn.PERCENTRANK.INC('Clean data'!Q2296:Q7161,'Director Analysis'!C2264)</f>
        <v>0.03</v>
      </c>
    </row>
    <row r="2265" spans="1:4" x14ac:dyDescent="0.3">
      <c r="A2265" s="3" t="s">
        <v>12337</v>
      </c>
      <c r="B2265" s="4">
        <v>4.0999999999999996</v>
      </c>
      <c r="C2265">
        <v>4.0999999999999996</v>
      </c>
      <c r="D2265">
        <f>_xlfn.PERCENTRANK.INC('Clean data'!Q2297:Q7162,'Director Analysis'!C2265)</f>
        <v>2.5000000000000001E-2</v>
      </c>
    </row>
    <row r="2266" spans="1:4" x14ac:dyDescent="0.3">
      <c r="A2266" s="3" t="s">
        <v>16563</v>
      </c>
      <c r="B2266" s="4">
        <v>4.0999999999999996</v>
      </c>
      <c r="C2266">
        <v>4.0999999999999996</v>
      </c>
      <c r="D2266">
        <f>_xlfn.PERCENTRANK.INC('Clean data'!Q2298:Q7163,'Director Analysis'!C2266)</f>
        <v>2.5000000000000001E-2</v>
      </c>
    </row>
    <row r="2267" spans="1:4" x14ac:dyDescent="0.3">
      <c r="A2267" s="3" t="s">
        <v>12837</v>
      </c>
      <c r="B2267" s="4">
        <v>4.0999999999999996</v>
      </c>
      <c r="C2267">
        <v>4.0999999999999996</v>
      </c>
      <c r="D2267">
        <f>_xlfn.PERCENTRANK.INC('Clean data'!Q2299:Q7164,'Director Analysis'!C2267)</f>
        <v>2.5000000000000001E-2</v>
      </c>
    </row>
    <row r="2268" spans="1:4" x14ac:dyDescent="0.3">
      <c r="A2268" s="3" t="s">
        <v>13712</v>
      </c>
      <c r="B2268" s="4">
        <v>4.0999999999999996</v>
      </c>
      <c r="C2268">
        <v>4.0999999999999996</v>
      </c>
      <c r="D2268">
        <f>_xlfn.PERCENTRANK.INC('Clean data'!Q2300:Q7165,'Director Analysis'!C2268)</f>
        <v>2.5000000000000001E-2</v>
      </c>
    </row>
    <row r="2269" spans="1:4" x14ac:dyDescent="0.3">
      <c r="A2269" s="3" t="s">
        <v>23950</v>
      </c>
      <c r="B2269" s="4">
        <v>4.0999999999999996</v>
      </c>
      <c r="C2269">
        <v>4.0999999999999996</v>
      </c>
      <c r="D2269">
        <f>_xlfn.PERCENTRANK.INC('Clean data'!Q2301:Q7166,'Director Analysis'!C2269)</f>
        <v>2.5000000000000001E-2</v>
      </c>
    </row>
    <row r="2270" spans="1:4" x14ac:dyDescent="0.3">
      <c r="A2270" s="3" t="s">
        <v>6809</v>
      </c>
      <c r="B2270" s="4">
        <v>4.0999999999999996</v>
      </c>
      <c r="C2270">
        <v>4.0999999999999996</v>
      </c>
      <c r="D2270">
        <f>_xlfn.PERCENTRANK.INC('Clean data'!Q2302:Q7167,'Director Analysis'!C2270)</f>
        <v>2.5000000000000001E-2</v>
      </c>
    </row>
    <row r="2271" spans="1:4" x14ac:dyDescent="0.3">
      <c r="A2271" s="3" t="s">
        <v>8747</v>
      </c>
      <c r="B2271" s="4">
        <v>4.0999999999999996</v>
      </c>
      <c r="C2271">
        <v>4.0999999999999996</v>
      </c>
      <c r="D2271">
        <f>_xlfn.PERCENTRANK.INC('Clean data'!Q2303:Q7168,'Director Analysis'!C2271)</f>
        <v>2.5000000000000001E-2</v>
      </c>
    </row>
    <row r="2272" spans="1:4" x14ac:dyDescent="0.3">
      <c r="A2272" s="3" t="s">
        <v>23819</v>
      </c>
      <c r="B2272" s="4">
        <v>4.0999999999999996</v>
      </c>
      <c r="C2272">
        <v>4.0999999999999996</v>
      </c>
      <c r="D2272">
        <f>_xlfn.PERCENTRANK.INC('Clean data'!Q2304:Q7169,'Director Analysis'!C2272)</f>
        <v>2.5000000000000001E-2</v>
      </c>
    </row>
    <row r="2273" spans="1:4" x14ac:dyDescent="0.3">
      <c r="A2273" s="3" t="s">
        <v>9957</v>
      </c>
      <c r="B2273" s="4">
        <v>4.0999999999999996</v>
      </c>
      <c r="C2273">
        <v>4.0999999999999996</v>
      </c>
      <c r="D2273">
        <f>_xlfn.PERCENTRANK.INC('Clean data'!Q2305:Q7170,'Director Analysis'!C2273)</f>
        <v>2.5000000000000001E-2</v>
      </c>
    </row>
    <row r="2274" spans="1:4" x14ac:dyDescent="0.3">
      <c r="A2274" s="3" t="s">
        <v>12932</v>
      </c>
      <c r="B2274" s="4">
        <v>4.0999999999999996</v>
      </c>
      <c r="C2274">
        <v>4.0999999999999996</v>
      </c>
      <c r="D2274">
        <f>_xlfn.PERCENTRANK.INC('Clean data'!Q2306:Q7171,'Director Analysis'!C2274)</f>
        <v>2.5000000000000001E-2</v>
      </c>
    </row>
    <row r="2275" spans="1:4" x14ac:dyDescent="0.3">
      <c r="A2275" s="3" t="s">
        <v>9974</v>
      </c>
      <c r="B2275" s="4">
        <v>4.0999999999999996</v>
      </c>
      <c r="C2275">
        <v>4.0999999999999996</v>
      </c>
      <c r="D2275">
        <f>_xlfn.PERCENTRANK.INC('Clean data'!Q2307:Q7172,'Director Analysis'!C2275)</f>
        <v>2.5000000000000001E-2</v>
      </c>
    </row>
    <row r="2276" spans="1:4" x14ac:dyDescent="0.3">
      <c r="A2276" s="3" t="s">
        <v>22823</v>
      </c>
      <c r="B2276" s="4">
        <v>4.0999999999999996</v>
      </c>
      <c r="C2276">
        <v>4.0999999999999996</v>
      </c>
      <c r="D2276">
        <f>_xlfn.PERCENTRANK.INC('Clean data'!Q2308:Q7173,'Director Analysis'!C2276)</f>
        <v>2.5000000000000001E-2</v>
      </c>
    </row>
    <row r="2277" spans="1:4" x14ac:dyDescent="0.3">
      <c r="A2277" s="3" t="s">
        <v>19511</v>
      </c>
      <c r="B2277" s="4">
        <v>4.0999999999999996</v>
      </c>
      <c r="C2277">
        <v>4.0999999999999996</v>
      </c>
      <c r="D2277">
        <f>_xlfn.PERCENTRANK.INC('Clean data'!Q2309:Q7174,'Director Analysis'!C2277)</f>
        <v>2.5000000000000001E-2</v>
      </c>
    </row>
    <row r="2278" spans="1:4" x14ac:dyDescent="0.3">
      <c r="A2278" s="3" t="s">
        <v>8596</v>
      </c>
      <c r="B2278" s="4">
        <v>4.0999999999999996</v>
      </c>
      <c r="C2278">
        <v>4.0999999999999996</v>
      </c>
      <c r="D2278">
        <f>_xlfn.PERCENTRANK.INC('Clean data'!Q2310:Q7175,'Director Analysis'!C2278)</f>
        <v>2.5000000000000001E-2</v>
      </c>
    </row>
    <row r="2279" spans="1:4" x14ac:dyDescent="0.3">
      <c r="A2279" s="3" t="s">
        <v>2959</v>
      </c>
      <c r="B2279" s="4">
        <v>4.0999999999999996</v>
      </c>
      <c r="C2279">
        <v>4.0999999999999996</v>
      </c>
      <c r="D2279">
        <f>_xlfn.PERCENTRANK.INC('Clean data'!Q2311:Q7176,'Director Analysis'!C2279)</f>
        <v>2.5000000000000001E-2</v>
      </c>
    </row>
    <row r="2280" spans="1:4" x14ac:dyDescent="0.3">
      <c r="A2280" s="3" t="s">
        <v>3035</v>
      </c>
      <c r="B2280" s="4">
        <v>4.0999999999999996</v>
      </c>
      <c r="C2280">
        <v>4.0999999999999996</v>
      </c>
      <c r="D2280">
        <f>_xlfn.PERCENTRANK.INC('Clean data'!Q2312:Q7177,'Director Analysis'!C2280)</f>
        <v>2.4E-2</v>
      </c>
    </row>
    <row r="2281" spans="1:4" x14ac:dyDescent="0.3">
      <c r="A2281" s="3" t="s">
        <v>756</v>
      </c>
      <c r="B2281" s="4">
        <v>4</v>
      </c>
      <c r="C2281">
        <v>4</v>
      </c>
      <c r="D2281">
        <f>_xlfn.PERCENTRANK.INC('Clean data'!Q2313:Q7178,'Director Analysis'!C2281)</f>
        <v>2.3E-2</v>
      </c>
    </row>
    <row r="2282" spans="1:4" x14ac:dyDescent="0.3">
      <c r="A2282" s="3" t="s">
        <v>22724</v>
      </c>
      <c r="B2282" s="4">
        <v>4</v>
      </c>
      <c r="C2282">
        <v>4</v>
      </c>
      <c r="D2282">
        <f>_xlfn.PERCENTRANK.INC('Clean data'!Q2314:Q7179,'Director Analysis'!C2282)</f>
        <v>2.3E-2</v>
      </c>
    </row>
    <row r="2283" spans="1:4" x14ac:dyDescent="0.3">
      <c r="A2283" s="3" t="s">
        <v>11107</v>
      </c>
      <c r="B2283" s="4">
        <v>4</v>
      </c>
      <c r="C2283">
        <v>4</v>
      </c>
      <c r="D2283">
        <f>_xlfn.PERCENTRANK.INC('Clean data'!Q2315:Q7180,'Director Analysis'!C2283)</f>
        <v>2.3E-2</v>
      </c>
    </row>
    <row r="2284" spans="1:4" x14ac:dyDescent="0.3">
      <c r="A2284" s="3" t="s">
        <v>16180</v>
      </c>
      <c r="B2284" s="4">
        <v>4</v>
      </c>
      <c r="C2284">
        <v>4</v>
      </c>
      <c r="D2284">
        <f>_xlfn.PERCENTRANK.INC('Clean data'!Q2316:Q7181,'Director Analysis'!C2284)</f>
        <v>2.3E-2</v>
      </c>
    </row>
    <row r="2285" spans="1:4" x14ac:dyDescent="0.3">
      <c r="A2285" s="3" t="s">
        <v>16533</v>
      </c>
      <c r="B2285" s="4">
        <v>4</v>
      </c>
      <c r="C2285">
        <v>4</v>
      </c>
      <c r="D2285">
        <f>_xlfn.PERCENTRANK.INC('Clean data'!Q2317:Q7182,'Director Analysis'!C2285)</f>
        <v>2.3E-2</v>
      </c>
    </row>
    <row r="2286" spans="1:4" x14ac:dyDescent="0.3">
      <c r="A2286" s="3" t="s">
        <v>24049</v>
      </c>
      <c r="B2286" s="4">
        <v>4</v>
      </c>
      <c r="C2286">
        <v>4</v>
      </c>
      <c r="D2286">
        <f>_xlfn.PERCENTRANK.INC('Clean data'!Q2318:Q7183,'Director Analysis'!C2286)</f>
        <v>2.3E-2</v>
      </c>
    </row>
    <row r="2287" spans="1:4" x14ac:dyDescent="0.3">
      <c r="A2287" s="3" t="s">
        <v>12888</v>
      </c>
      <c r="B2287" s="4">
        <v>4</v>
      </c>
      <c r="C2287">
        <v>4</v>
      </c>
      <c r="D2287">
        <f>_xlfn.PERCENTRANK.INC('Clean data'!Q2319:Q7184,'Director Analysis'!C2287)</f>
        <v>2.3E-2</v>
      </c>
    </row>
    <row r="2288" spans="1:4" x14ac:dyDescent="0.3">
      <c r="A2288" s="3" t="s">
        <v>23342</v>
      </c>
      <c r="B2288" s="4">
        <v>4</v>
      </c>
      <c r="C2288">
        <v>4</v>
      </c>
      <c r="D2288">
        <f>_xlfn.PERCENTRANK.INC('Clean data'!Q2320:Q7185,'Director Analysis'!C2288)</f>
        <v>2.3E-2</v>
      </c>
    </row>
    <row r="2289" spans="1:4" x14ac:dyDescent="0.3">
      <c r="A2289" s="3" t="s">
        <v>22320</v>
      </c>
      <c r="B2289" s="4">
        <v>4</v>
      </c>
      <c r="C2289">
        <v>4</v>
      </c>
      <c r="D2289">
        <f>_xlfn.PERCENTRANK.INC('Clean data'!Q2321:Q7186,'Director Analysis'!C2289)</f>
        <v>2.3E-2</v>
      </c>
    </row>
    <row r="2290" spans="1:4" x14ac:dyDescent="0.3">
      <c r="A2290" s="3" t="s">
        <v>19655</v>
      </c>
      <c r="B2290" s="4">
        <v>4</v>
      </c>
      <c r="C2290">
        <v>4</v>
      </c>
      <c r="D2290">
        <f>_xlfn.PERCENTRANK.INC('Clean data'!Q2322:Q7187,'Director Analysis'!C2290)</f>
        <v>2.3E-2</v>
      </c>
    </row>
    <row r="2291" spans="1:4" x14ac:dyDescent="0.3">
      <c r="A2291" s="3" t="s">
        <v>18503</v>
      </c>
      <c r="B2291" s="4">
        <v>4</v>
      </c>
      <c r="C2291">
        <v>4</v>
      </c>
      <c r="D2291">
        <f>_xlfn.PERCENTRANK.INC('Clean data'!Q2323:Q7188,'Director Analysis'!C2291)</f>
        <v>2.3E-2</v>
      </c>
    </row>
    <row r="2292" spans="1:4" x14ac:dyDescent="0.3">
      <c r="A2292" s="3" t="s">
        <v>6156</v>
      </c>
      <c r="B2292" s="4">
        <v>4</v>
      </c>
      <c r="C2292">
        <v>4</v>
      </c>
      <c r="D2292">
        <f>_xlfn.PERCENTRANK.INC('Clean data'!Q2324:Q7189,'Director Analysis'!C2292)</f>
        <v>2.3E-2</v>
      </c>
    </row>
    <row r="2293" spans="1:4" x14ac:dyDescent="0.3">
      <c r="A2293" s="3" t="s">
        <v>23362</v>
      </c>
      <c r="B2293" s="4">
        <v>4</v>
      </c>
      <c r="C2293">
        <v>4</v>
      </c>
      <c r="D2293">
        <f>_xlfn.PERCENTRANK.INC('Clean data'!Q2325:Q7190,'Director Analysis'!C2293)</f>
        <v>2.3E-2</v>
      </c>
    </row>
    <row r="2294" spans="1:4" x14ac:dyDescent="0.3">
      <c r="A2294" s="3" t="s">
        <v>8680</v>
      </c>
      <c r="B2294" s="4">
        <v>3.95</v>
      </c>
      <c r="C2294">
        <v>3.95</v>
      </c>
      <c r="D2294">
        <f>_xlfn.PERCENTRANK.INC('Clean data'!Q2326:Q7191,'Director Analysis'!C2294)</f>
        <v>2.1999999999999999E-2</v>
      </c>
    </row>
    <row r="2295" spans="1:4" x14ac:dyDescent="0.3">
      <c r="A2295" s="3" t="s">
        <v>13527</v>
      </c>
      <c r="B2295" s="4">
        <v>3.9</v>
      </c>
      <c r="C2295">
        <v>3.9</v>
      </c>
      <c r="D2295">
        <f>_xlfn.PERCENTRANK.INC('Clean data'!Q2327:Q7192,'Director Analysis'!C2295)</f>
        <v>1.9E-2</v>
      </c>
    </row>
    <row r="2296" spans="1:4" x14ac:dyDescent="0.3">
      <c r="A2296" s="3" t="s">
        <v>22369</v>
      </c>
      <c r="B2296" s="4">
        <v>3.9</v>
      </c>
      <c r="C2296">
        <v>3.9</v>
      </c>
      <c r="D2296">
        <f>_xlfn.PERCENTRANK.INC('Clean data'!Q2328:Q7193,'Director Analysis'!C2296)</f>
        <v>1.9E-2</v>
      </c>
    </row>
    <row r="2297" spans="1:4" x14ac:dyDescent="0.3">
      <c r="A2297" s="3" t="s">
        <v>20508</v>
      </c>
      <c r="B2297" s="4">
        <v>3.9</v>
      </c>
      <c r="C2297">
        <v>3.9</v>
      </c>
      <c r="D2297">
        <f>_xlfn.PERCENTRANK.INC('Clean data'!Q2329:Q7194,'Director Analysis'!C2297)</f>
        <v>1.9E-2</v>
      </c>
    </row>
    <row r="2298" spans="1:4" x14ac:dyDescent="0.3">
      <c r="A2298" s="3" t="s">
        <v>18922</v>
      </c>
      <c r="B2298" s="4">
        <v>3.9</v>
      </c>
      <c r="C2298">
        <v>3.9</v>
      </c>
      <c r="D2298">
        <f>_xlfn.PERCENTRANK.INC('Clean data'!Q2330:Q7195,'Director Analysis'!C2298)</f>
        <v>1.9E-2</v>
      </c>
    </row>
    <row r="2299" spans="1:4" x14ac:dyDescent="0.3">
      <c r="A2299" s="3" t="s">
        <v>10931</v>
      </c>
      <c r="B2299" s="4">
        <v>3.9</v>
      </c>
      <c r="C2299">
        <v>3.9</v>
      </c>
      <c r="D2299">
        <f>_xlfn.PERCENTRANK.INC('Clean data'!Q2331:Q7196,'Director Analysis'!C2299)</f>
        <v>1.9E-2</v>
      </c>
    </row>
    <row r="2300" spans="1:4" x14ac:dyDescent="0.3">
      <c r="A2300" s="3" t="s">
        <v>10460</v>
      </c>
      <c r="B2300" s="4">
        <v>3.9</v>
      </c>
      <c r="C2300">
        <v>3.9</v>
      </c>
      <c r="D2300">
        <f>_xlfn.PERCENTRANK.INC('Clean data'!Q2332:Q7197,'Director Analysis'!C2300)</f>
        <v>1.9E-2</v>
      </c>
    </row>
    <row r="2301" spans="1:4" x14ac:dyDescent="0.3">
      <c r="A2301" s="3" t="s">
        <v>19590</v>
      </c>
      <c r="B2301" s="4">
        <v>3.9</v>
      </c>
      <c r="C2301">
        <v>3.9</v>
      </c>
      <c r="D2301">
        <f>_xlfn.PERCENTRANK.INC('Clean data'!Q2333:Q7198,'Director Analysis'!C2301)</f>
        <v>1.9E-2</v>
      </c>
    </row>
    <row r="2302" spans="1:4" x14ac:dyDescent="0.3">
      <c r="A2302" s="3" t="s">
        <v>21979</v>
      </c>
      <c r="B2302" s="4">
        <v>3.9</v>
      </c>
      <c r="C2302">
        <v>3.9</v>
      </c>
      <c r="D2302">
        <f>_xlfn.PERCENTRANK.INC('Clean data'!Q2334:Q7199,'Director Analysis'!C2302)</f>
        <v>1.9E-2</v>
      </c>
    </row>
    <row r="2303" spans="1:4" x14ac:dyDescent="0.3">
      <c r="A2303" s="3" t="s">
        <v>19980</v>
      </c>
      <c r="B2303" s="4">
        <v>3.9</v>
      </c>
      <c r="C2303">
        <v>3.9</v>
      </c>
      <c r="D2303">
        <f>_xlfn.PERCENTRANK.INC('Clean data'!Q2335:Q7200,'Director Analysis'!C2303)</f>
        <v>1.9E-2</v>
      </c>
    </row>
    <row r="2304" spans="1:4" x14ac:dyDescent="0.3">
      <c r="A2304" s="3" t="s">
        <v>15997</v>
      </c>
      <c r="B2304" s="4">
        <v>3.85</v>
      </c>
      <c r="C2304">
        <v>3.85</v>
      </c>
      <c r="D2304">
        <f>_xlfn.PERCENTRANK.INC('Clean data'!Q2336:Q7201,'Director Analysis'!C2304)</f>
        <v>1.9E-2</v>
      </c>
    </row>
    <row r="2305" spans="1:4" x14ac:dyDescent="0.3">
      <c r="A2305" s="3" t="s">
        <v>7451</v>
      </c>
      <c r="B2305" s="4">
        <v>3.8</v>
      </c>
      <c r="C2305">
        <v>3.8</v>
      </c>
      <c r="D2305">
        <f>_xlfn.PERCENTRANK.INC('Clean data'!Q2337:Q7202,'Director Analysis'!C2305)</f>
        <v>1.7000000000000001E-2</v>
      </c>
    </row>
    <row r="2306" spans="1:4" x14ac:dyDescent="0.3">
      <c r="A2306" s="3" t="s">
        <v>17217</v>
      </c>
      <c r="B2306" s="4">
        <v>3.8</v>
      </c>
      <c r="C2306">
        <v>3.8</v>
      </c>
      <c r="D2306">
        <f>_xlfn.PERCENTRANK.INC('Clean data'!Q2338:Q7203,'Director Analysis'!C2306)</f>
        <v>1.7000000000000001E-2</v>
      </c>
    </row>
    <row r="2307" spans="1:4" x14ac:dyDescent="0.3">
      <c r="A2307" s="3" t="s">
        <v>17726</v>
      </c>
      <c r="B2307" s="4">
        <v>3.8</v>
      </c>
      <c r="C2307">
        <v>3.8</v>
      </c>
      <c r="D2307">
        <f>_xlfn.PERCENTRANK.INC('Clean data'!Q2339:Q7204,'Director Analysis'!C2307)</f>
        <v>1.7000000000000001E-2</v>
      </c>
    </row>
    <row r="2308" spans="1:4" x14ac:dyDescent="0.3">
      <c r="A2308" s="3" t="s">
        <v>3896</v>
      </c>
      <c r="B2308" s="4">
        <v>3.8</v>
      </c>
      <c r="C2308">
        <v>3.8</v>
      </c>
      <c r="D2308">
        <f>_xlfn.PERCENTRANK.INC('Clean data'!Q2340:Q7205,'Director Analysis'!C2308)</f>
        <v>1.7000000000000001E-2</v>
      </c>
    </row>
    <row r="2309" spans="1:4" x14ac:dyDescent="0.3">
      <c r="A2309" s="3" t="s">
        <v>4674</v>
      </c>
      <c r="B2309" s="4">
        <v>3.8</v>
      </c>
      <c r="C2309">
        <v>3.8</v>
      </c>
      <c r="D2309">
        <f>_xlfn.PERCENTRANK.INC('Clean data'!Q2341:Q7206,'Director Analysis'!C2309)</f>
        <v>1.7000000000000001E-2</v>
      </c>
    </row>
    <row r="2310" spans="1:4" x14ac:dyDescent="0.3">
      <c r="A2310" s="3" t="s">
        <v>1638</v>
      </c>
      <c r="B2310" s="4">
        <v>3.8</v>
      </c>
      <c r="C2310">
        <v>3.8</v>
      </c>
      <c r="D2310">
        <f>_xlfn.PERCENTRANK.INC('Clean data'!Q2342:Q7207,'Director Analysis'!C2310)</f>
        <v>1.7000000000000001E-2</v>
      </c>
    </row>
    <row r="2311" spans="1:4" x14ac:dyDescent="0.3">
      <c r="A2311" s="3" t="s">
        <v>21393</v>
      </c>
      <c r="B2311" s="4">
        <v>3.8</v>
      </c>
      <c r="C2311">
        <v>3.8</v>
      </c>
      <c r="D2311">
        <f>_xlfn.PERCENTRANK.INC('Clean data'!Q2343:Q7208,'Director Analysis'!C2311)</f>
        <v>1.7000000000000001E-2</v>
      </c>
    </row>
    <row r="2312" spans="1:4" x14ac:dyDescent="0.3">
      <c r="A2312" s="3" t="s">
        <v>21378</v>
      </c>
      <c r="B2312" s="4">
        <v>3.8</v>
      </c>
      <c r="C2312">
        <v>3.8</v>
      </c>
      <c r="D2312">
        <f>_xlfn.PERCENTRANK.INC('Clean data'!Q2344:Q7209,'Director Analysis'!C2312)</f>
        <v>1.7000000000000001E-2</v>
      </c>
    </row>
    <row r="2313" spans="1:4" x14ac:dyDescent="0.3">
      <c r="A2313" s="3" t="s">
        <v>4408</v>
      </c>
      <c r="B2313" s="4">
        <v>3.72</v>
      </c>
      <c r="C2313">
        <v>3.72</v>
      </c>
      <c r="D2313">
        <f>_xlfn.PERCENTRANK.INC('Clean data'!Q2345:Q7210,'Director Analysis'!C2313)</f>
        <v>1.7000000000000001E-2</v>
      </c>
    </row>
    <row r="2314" spans="1:4" x14ac:dyDescent="0.3">
      <c r="A2314" s="3" t="s">
        <v>20873</v>
      </c>
      <c r="B2314" s="4">
        <v>3.7</v>
      </c>
      <c r="C2314">
        <v>3.7</v>
      </c>
      <c r="D2314">
        <f>_xlfn.PERCENTRANK.INC('Clean data'!Q2346:Q7211,'Director Analysis'!C2314)</f>
        <v>1.7000000000000001E-2</v>
      </c>
    </row>
    <row r="2315" spans="1:4" x14ac:dyDescent="0.3">
      <c r="A2315" s="3" t="s">
        <v>1889</v>
      </c>
      <c r="B2315" s="4">
        <v>3.7</v>
      </c>
      <c r="C2315">
        <v>3.7</v>
      </c>
      <c r="D2315">
        <f>_xlfn.PERCENTRANK.INC('Clean data'!Q2347:Q7212,'Director Analysis'!C2315)</f>
        <v>1.7000000000000001E-2</v>
      </c>
    </row>
    <row r="2316" spans="1:4" x14ac:dyDescent="0.3">
      <c r="A2316" s="3" t="s">
        <v>21251</v>
      </c>
      <c r="B2316" s="4">
        <v>3.7</v>
      </c>
      <c r="C2316">
        <v>3.7</v>
      </c>
      <c r="D2316">
        <f>_xlfn.PERCENTRANK.INC('Clean data'!Q2348:Q7213,'Director Analysis'!C2316)</f>
        <v>1.7000000000000001E-2</v>
      </c>
    </row>
    <row r="2317" spans="1:4" x14ac:dyDescent="0.3">
      <c r="A2317" s="3" t="s">
        <v>23939</v>
      </c>
      <c r="B2317" s="4">
        <v>3.7</v>
      </c>
      <c r="C2317">
        <v>3.7</v>
      </c>
      <c r="D2317">
        <f>_xlfn.PERCENTRANK.INC('Clean data'!Q2349:Q7214,'Director Analysis'!C2317)</f>
        <v>1.7000000000000001E-2</v>
      </c>
    </row>
    <row r="2318" spans="1:4" x14ac:dyDescent="0.3">
      <c r="A2318" s="3" t="s">
        <v>3483</v>
      </c>
      <c r="B2318" s="4">
        <v>3.6</v>
      </c>
      <c r="C2318">
        <v>3.6</v>
      </c>
      <c r="D2318">
        <f>_xlfn.PERCENTRANK.INC('Clean data'!Q2350:Q7215,'Director Analysis'!C2318)</f>
        <v>1.4999999999999999E-2</v>
      </c>
    </row>
    <row r="2319" spans="1:4" x14ac:dyDescent="0.3">
      <c r="A2319" s="3" t="s">
        <v>12276</v>
      </c>
      <c r="B2319" s="4">
        <v>3.6</v>
      </c>
      <c r="C2319">
        <v>3.6</v>
      </c>
      <c r="D2319">
        <f>_xlfn.PERCENTRANK.INC('Clean data'!Q2351:Q7216,'Director Analysis'!C2319)</f>
        <v>1.4999999999999999E-2</v>
      </c>
    </row>
    <row r="2320" spans="1:4" x14ac:dyDescent="0.3">
      <c r="A2320" s="3" t="s">
        <v>21094</v>
      </c>
      <c r="B2320" s="4">
        <v>3.6</v>
      </c>
      <c r="C2320">
        <v>3.6</v>
      </c>
      <c r="D2320">
        <f>_xlfn.PERCENTRANK.INC('Clean data'!Q2352:Q7217,'Director Analysis'!C2320)</f>
        <v>1.4999999999999999E-2</v>
      </c>
    </row>
    <row r="2321" spans="1:4" x14ac:dyDescent="0.3">
      <c r="A2321" s="3" t="s">
        <v>23754</v>
      </c>
      <c r="B2321" s="4">
        <v>3.6</v>
      </c>
      <c r="C2321">
        <v>3.6</v>
      </c>
      <c r="D2321">
        <f>_xlfn.PERCENTRANK.INC('Clean data'!Q2353:Q7218,'Director Analysis'!C2321)</f>
        <v>1.4999999999999999E-2</v>
      </c>
    </row>
    <row r="2322" spans="1:4" x14ac:dyDescent="0.3">
      <c r="A2322" s="3" t="s">
        <v>21724</v>
      </c>
      <c r="B2322" s="4">
        <v>3.6</v>
      </c>
      <c r="C2322">
        <v>3.6</v>
      </c>
      <c r="D2322">
        <f>_xlfn.PERCENTRANK.INC('Clean data'!Q2354:Q7219,'Director Analysis'!C2322)</f>
        <v>1.4999999999999999E-2</v>
      </c>
    </row>
    <row r="2323" spans="1:4" x14ac:dyDescent="0.3">
      <c r="A2323" s="3" t="s">
        <v>16895</v>
      </c>
      <c r="B2323" s="4">
        <v>3.6</v>
      </c>
      <c r="C2323">
        <v>3.6</v>
      </c>
      <c r="D2323">
        <f>_xlfn.PERCENTRANK.INC('Clean data'!Q2355:Q7220,'Director Analysis'!C2323)</f>
        <v>1.4999999999999999E-2</v>
      </c>
    </row>
    <row r="2324" spans="1:4" x14ac:dyDescent="0.3">
      <c r="A2324" s="3" t="s">
        <v>12519</v>
      </c>
      <c r="B2324" s="4">
        <v>3.6</v>
      </c>
      <c r="C2324">
        <v>3.6</v>
      </c>
      <c r="D2324">
        <f>_xlfn.PERCENTRANK.INC('Clean data'!Q2356:Q7221,'Director Analysis'!C2324)</f>
        <v>1.4999999999999999E-2</v>
      </c>
    </row>
    <row r="2325" spans="1:4" x14ac:dyDescent="0.3">
      <c r="A2325" s="3" t="s">
        <v>7997</v>
      </c>
      <c r="B2325" s="4">
        <v>3.6</v>
      </c>
      <c r="C2325">
        <v>3.6</v>
      </c>
      <c r="D2325">
        <f>_xlfn.PERCENTRANK.INC('Clean data'!Q2357:Q7222,'Director Analysis'!C2325)</f>
        <v>1.4999999999999999E-2</v>
      </c>
    </row>
    <row r="2326" spans="1:4" x14ac:dyDescent="0.3">
      <c r="A2326" s="3" t="s">
        <v>13578</v>
      </c>
      <c r="B2326" s="4">
        <v>3.6</v>
      </c>
      <c r="C2326">
        <v>3.6</v>
      </c>
      <c r="D2326">
        <f>_xlfn.PERCENTRANK.INC('Clean data'!Q2358:Q7223,'Director Analysis'!C2326)</f>
        <v>1.4999999999999999E-2</v>
      </c>
    </row>
    <row r="2327" spans="1:4" x14ac:dyDescent="0.3">
      <c r="A2327" s="3" t="s">
        <v>11620</v>
      </c>
      <c r="B2327" s="4">
        <v>3.6</v>
      </c>
      <c r="C2327">
        <v>3.6</v>
      </c>
      <c r="D2327">
        <f>_xlfn.PERCENTRANK.INC('Clean data'!Q2359:Q7224,'Director Analysis'!C2327)</f>
        <v>1.4999999999999999E-2</v>
      </c>
    </row>
    <row r="2328" spans="1:4" x14ac:dyDescent="0.3">
      <c r="A2328" s="3" t="s">
        <v>16435</v>
      </c>
      <c r="B2328" s="4">
        <v>3.5</v>
      </c>
      <c r="C2328">
        <v>3.5</v>
      </c>
      <c r="D2328">
        <f>_xlfn.PERCENTRANK.INC('Clean data'!Q2360:Q7225,'Director Analysis'!C2328)</f>
        <v>1.2E-2</v>
      </c>
    </row>
    <row r="2329" spans="1:4" x14ac:dyDescent="0.3">
      <c r="A2329" s="3" t="s">
        <v>22696</v>
      </c>
      <c r="B2329" s="4">
        <v>3.5</v>
      </c>
      <c r="C2329">
        <v>3.5</v>
      </c>
      <c r="D2329">
        <f>_xlfn.PERCENTRANK.INC('Clean data'!Q2361:Q7226,'Director Analysis'!C2329)</f>
        <v>1.2E-2</v>
      </c>
    </row>
    <row r="2330" spans="1:4" x14ac:dyDescent="0.3">
      <c r="A2330" s="3" t="s">
        <v>21998</v>
      </c>
      <c r="B2330" s="4">
        <v>3.5</v>
      </c>
      <c r="C2330">
        <v>3.5</v>
      </c>
      <c r="D2330">
        <f>_xlfn.PERCENTRANK.INC('Clean data'!Q2362:Q7227,'Director Analysis'!C2330)</f>
        <v>1.2E-2</v>
      </c>
    </row>
    <row r="2331" spans="1:4" x14ac:dyDescent="0.3">
      <c r="A2331" s="3" t="s">
        <v>18874</v>
      </c>
      <c r="B2331" s="4">
        <v>3.5</v>
      </c>
      <c r="C2331">
        <v>3.5</v>
      </c>
      <c r="D2331">
        <f>_xlfn.PERCENTRANK.INC('Clean data'!Q2363:Q7228,'Director Analysis'!C2331)</f>
        <v>1.2E-2</v>
      </c>
    </row>
    <row r="2332" spans="1:4" x14ac:dyDescent="0.3">
      <c r="A2332" s="3" t="s">
        <v>11984</v>
      </c>
      <c r="B2332" s="4">
        <v>3.5</v>
      </c>
      <c r="C2332">
        <v>3.5</v>
      </c>
      <c r="D2332">
        <f>_xlfn.PERCENTRANK.INC('Clean data'!Q2364:Q7229,'Director Analysis'!C2332)</f>
        <v>1.2E-2</v>
      </c>
    </row>
    <row r="2333" spans="1:4" x14ac:dyDescent="0.3">
      <c r="A2333" s="3" t="s">
        <v>20832</v>
      </c>
      <c r="B2333" s="4">
        <v>3.5</v>
      </c>
      <c r="C2333">
        <v>3.5</v>
      </c>
      <c r="D2333">
        <f>_xlfn.PERCENTRANK.INC('Clean data'!Q2365:Q7230,'Director Analysis'!C2333)</f>
        <v>1.2E-2</v>
      </c>
    </row>
    <row r="2334" spans="1:4" x14ac:dyDescent="0.3">
      <c r="A2334" s="3" t="s">
        <v>9687</v>
      </c>
      <c r="B2334" s="4">
        <v>3.5</v>
      </c>
      <c r="C2334">
        <v>3.5</v>
      </c>
      <c r="D2334">
        <f>_xlfn.PERCENTRANK.INC('Clean data'!Q2366:Q7231,'Director Analysis'!C2334)</f>
        <v>1.2E-2</v>
      </c>
    </row>
    <row r="2335" spans="1:4" x14ac:dyDescent="0.3">
      <c r="A2335" s="3" t="s">
        <v>15381</v>
      </c>
      <c r="B2335" s="4">
        <v>3.5</v>
      </c>
      <c r="C2335">
        <v>3.5</v>
      </c>
      <c r="D2335">
        <f>_xlfn.PERCENTRANK.INC('Clean data'!Q2367:Q7232,'Director Analysis'!C2335)</f>
        <v>1.2E-2</v>
      </c>
    </row>
    <row r="2336" spans="1:4" x14ac:dyDescent="0.3">
      <c r="A2336" s="3" t="s">
        <v>17413</v>
      </c>
      <c r="B2336" s="4">
        <v>3.4</v>
      </c>
      <c r="C2336">
        <v>3.4</v>
      </c>
      <c r="D2336">
        <f>_xlfn.PERCENTRANK.INC('Clean data'!Q2368:Q7233,'Director Analysis'!C2336)</f>
        <v>1.0999999999999999E-2</v>
      </c>
    </row>
    <row r="2337" spans="1:4" x14ac:dyDescent="0.3">
      <c r="A2337" s="3" t="s">
        <v>20739</v>
      </c>
      <c r="B2337" s="4">
        <v>3.4</v>
      </c>
      <c r="C2337">
        <v>3.4</v>
      </c>
      <c r="D2337">
        <f>_xlfn.PERCENTRANK.INC('Clean data'!Q2369:Q7234,'Director Analysis'!C2337)</f>
        <v>1.0999999999999999E-2</v>
      </c>
    </row>
    <row r="2338" spans="1:4" x14ac:dyDescent="0.3">
      <c r="A2338" s="3" t="s">
        <v>18096</v>
      </c>
      <c r="B2338" s="4">
        <v>3.4</v>
      </c>
      <c r="C2338">
        <v>3.4</v>
      </c>
      <c r="D2338">
        <f>_xlfn.PERCENTRANK.INC('Clean data'!Q2370:Q7235,'Director Analysis'!C2338)</f>
        <v>1.0999999999999999E-2</v>
      </c>
    </row>
    <row r="2339" spans="1:4" x14ac:dyDescent="0.3">
      <c r="A2339" s="3" t="s">
        <v>8461</v>
      </c>
      <c r="B2339" s="4">
        <v>3.4</v>
      </c>
      <c r="C2339">
        <v>3.4</v>
      </c>
      <c r="D2339">
        <f>_xlfn.PERCENTRANK.INC('Clean data'!Q2371:Q7236,'Director Analysis'!C2339)</f>
        <v>0.01</v>
      </c>
    </row>
    <row r="2340" spans="1:4" x14ac:dyDescent="0.3">
      <c r="A2340" s="3" t="s">
        <v>23864</v>
      </c>
      <c r="B2340" s="4">
        <v>3.4</v>
      </c>
      <c r="C2340">
        <v>3.4</v>
      </c>
      <c r="D2340">
        <f>_xlfn.PERCENTRANK.INC('Clean data'!Q2372:Q7237,'Director Analysis'!C2340)</f>
        <v>0.01</v>
      </c>
    </row>
    <row r="2341" spans="1:4" x14ac:dyDescent="0.3">
      <c r="A2341" s="3" t="s">
        <v>20583</v>
      </c>
      <c r="B2341" s="4">
        <v>3.4</v>
      </c>
      <c r="C2341">
        <v>3.4</v>
      </c>
      <c r="D2341">
        <f>_xlfn.PERCENTRANK.INC('Clean data'!Q2373:Q7238,'Director Analysis'!C2341)</f>
        <v>1.0999999999999999E-2</v>
      </c>
    </row>
    <row r="2342" spans="1:4" x14ac:dyDescent="0.3">
      <c r="A2342" s="3" t="s">
        <v>21958</v>
      </c>
      <c r="B2342" s="4">
        <v>3.4</v>
      </c>
      <c r="C2342">
        <v>3.4</v>
      </c>
      <c r="D2342">
        <f>_xlfn.PERCENTRANK.INC('Clean data'!Q2374:Q7239,'Director Analysis'!C2342)</f>
        <v>1.0999999999999999E-2</v>
      </c>
    </row>
    <row r="2343" spans="1:4" x14ac:dyDescent="0.3">
      <c r="A2343" s="3" t="s">
        <v>20593</v>
      </c>
      <c r="B2343" s="4">
        <v>3.4</v>
      </c>
      <c r="C2343">
        <v>3.4</v>
      </c>
      <c r="D2343">
        <f>_xlfn.PERCENTRANK.INC('Clean data'!Q2375:Q7240,'Director Analysis'!C2343)</f>
        <v>1.0999999999999999E-2</v>
      </c>
    </row>
    <row r="2344" spans="1:4" x14ac:dyDescent="0.3">
      <c r="A2344" s="3" t="s">
        <v>21548</v>
      </c>
      <c r="B2344" s="4">
        <v>3.4</v>
      </c>
      <c r="C2344">
        <v>3.4</v>
      </c>
      <c r="D2344">
        <f>_xlfn.PERCENTRANK.INC('Clean data'!Q2376:Q7241,'Director Analysis'!C2344)</f>
        <v>1.0999999999999999E-2</v>
      </c>
    </row>
    <row r="2345" spans="1:4" x14ac:dyDescent="0.3">
      <c r="A2345" s="3" t="s">
        <v>22989</v>
      </c>
      <c r="B2345" s="4">
        <v>3.4</v>
      </c>
      <c r="C2345">
        <v>3.4</v>
      </c>
      <c r="D2345">
        <f>_xlfn.PERCENTRANK.INC('Clean data'!Q2377:Q7242,'Director Analysis'!C2345)</f>
        <v>1.0999999999999999E-2</v>
      </c>
    </row>
    <row r="2346" spans="1:4" x14ac:dyDescent="0.3">
      <c r="A2346" s="3" t="s">
        <v>15216</v>
      </c>
      <c r="B2346" s="4">
        <v>3.3</v>
      </c>
      <c r="C2346">
        <v>3.3</v>
      </c>
      <c r="D2346">
        <f>_xlfn.PERCENTRANK.INC('Clean data'!Q2378:Q7243,'Director Analysis'!C2346)</f>
        <v>8.0000000000000002E-3</v>
      </c>
    </row>
    <row r="2347" spans="1:4" x14ac:dyDescent="0.3">
      <c r="A2347" s="3" t="s">
        <v>21088</v>
      </c>
      <c r="B2347" s="4">
        <v>3.3</v>
      </c>
      <c r="C2347">
        <v>3.3</v>
      </c>
      <c r="D2347">
        <f>_xlfn.PERCENTRANK.INC('Clean data'!Q2379:Q7244,'Director Analysis'!C2347)</f>
        <v>8.0000000000000002E-3</v>
      </c>
    </row>
    <row r="2348" spans="1:4" x14ac:dyDescent="0.3">
      <c r="A2348" s="3" t="s">
        <v>19534</v>
      </c>
      <c r="B2348" s="4">
        <v>3.3</v>
      </c>
      <c r="C2348">
        <v>3.3</v>
      </c>
      <c r="D2348">
        <f>_xlfn.PERCENTRANK.INC('Clean data'!Q2380:Q7245,'Director Analysis'!C2348)</f>
        <v>8.0000000000000002E-3</v>
      </c>
    </row>
    <row r="2349" spans="1:4" x14ac:dyDescent="0.3">
      <c r="A2349" s="3" t="s">
        <v>1858</v>
      </c>
      <c r="B2349" s="4">
        <v>3.3</v>
      </c>
      <c r="C2349">
        <v>3.3</v>
      </c>
      <c r="D2349">
        <f>_xlfn.PERCENTRANK.INC('Clean data'!Q2381:Q7246,'Director Analysis'!C2349)</f>
        <v>8.0000000000000002E-3</v>
      </c>
    </row>
    <row r="2350" spans="1:4" x14ac:dyDescent="0.3">
      <c r="A2350" s="3" t="s">
        <v>12419</v>
      </c>
      <c r="B2350" s="4">
        <v>3.3</v>
      </c>
      <c r="C2350">
        <v>3.3</v>
      </c>
      <c r="D2350">
        <f>_xlfn.PERCENTRANK.INC('Clean data'!Q2382:Q7247,'Director Analysis'!C2350)</f>
        <v>8.0000000000000002E-3</v>
      </c>
    </row>
    <row r="2351" spans="1:4" x14ac:dyDescent="0.3">
      <c r="A2351" s="3" t="s">
        <v>18009</v>
      </c>
      <c r="B2351" s="4">
        <v>3.3</v>
      </c>
      <c r="C2351">
        <v>3.3</v>
      </c>
      <c r="D2351">
        <f>_xlfn.PERCENTRANK.INC('Clean data'!Q2383:Q7248,'Director Analysis'!C2351)</f>
        <v>8.0000000000000002E-3</v>
      </c>
    </row>
    <row r="2352" spans="1:4" x14ac:dyDescent="0.3">
      <c r="A2352" s="3" t="s">
        <v>12280</v>
      </c>
      <c r="B2352" s="4">
        <v>3.3</v>
      </c>
      <c r="C2352">
        <v>3.3</v>
      </c>
      <c r="D2352">
        <f>_xlfn.PERCENTRANK.INC('Clean data'!Q2384:Q7249,'Director Analysis'!C2352)</f>
        <v>8.0000000000000002E-3</v>
      </c>
    </row>
    <row r="2353" spans="1:4" x14ac:dyDescent="0.3">
      <c r="A2353" s="3" t="s">
        <v>20303</v>
      </c>
      <c r="B2353" s="4">
        <v>3.3</v>
      </c>
      <c r="C2353">
        <v>3.3</v>
      </c>
      <c r="D2353">
        <f>_xlfn.PERCENTRANK.INC('Clean data'!Q2385:Q7250,'Director Analysis'!C2353)</f>
        <v>8.0000000000000002E-3</v>
      </c>
    </row>
    <row r="2354" spans="1:4" x14ac:dyDescent="0.3">
      <c r="A2354" s="3" t="s">
        <v>9773</v>
      </c>
      <c r="B2354" s="4">
        <v>3.3</v>
      </c>
      <c r="C2354">
        <v>3.3</v>
      </c>
      <c r="D2354">
        <f>_xlfn.PERCENTRANK.INC('Clean data'!Q2386:Q7251,'Director Analysis'!C2354)</f>
        <v>8.0000000000000002E-3</v>
      </c>
    </row>
    <row r="2355" spans="1:4" x14ac:dyDescent="0.3">
      <c r="A2355" s="3" t="s">
        <v>15363</v>
      </c>
      <c r="B2355" s="4">
        <v>3.3</v>
      </c>
      <c r="C2355">
        <v>3.3</v>
      </c>
      <c r="D2355">
        <f>_xlfn.PERCENTRANK.INC('Clean data'!Q2387:Q7252,'Director Analysis'!C2355)</f>
        <v>8.0000000000000002E-3</v>
      </c>
    </row>
    <row r="2356" spans="1:4" x14ac:dyDescent="0.3">
      <c r="A2356" s="3" t="s">
        <v>9674</v>
      </c>
      <c r="B2356" s="4">
        <v>3.3</v>
      </c>
      <c r="C2356">
        <v>3.3</v>
      </c>
      <c r="D2356">
        <f>_xlfn.PERCENTRANK.INC('Clean data'!Q2388:Q7253,'Director Analysis'!C2356)</f>
        <v>8.0000000000000002E-3</v>
      </c>
    </row>
    <row r="2357" spans="1:4" x14ac:dyDescent="0.3">
      <c r="A2357" s="3" t="s">
        <v>18960</v>
      </c>
      <c r="B2357" s="4">
        <v>3.3</v>
      </c>
      <c r="C2357">
        <v>3.3</v>
      </c>
      <c r="D2357">
        <f>_xlfn.PERCENTRANK.INC('Clean data'!Q2389:Q7254,'Director Analysis'!C2357)</f>
        <v>8.0000000000000002E-3</v>
      </c>
    </row>
    <row r="2358" spans="1:4" x14ac:dyDescent="0.3">
      <c r="A2358" s="3" t="s">
        <v>21210</v>
      </c>
      <c r="B2358" s="4">
        <v>3.3</v>
      </c>
      <c r="C2358">
        <v>3.3</v>
      </c>
      <c r="D2358">
        <f>_xlfn.PERCENTRANK.INC('Clean data'!Q2390:Q7255,'Director Analysis'!C2358)</f>
        <v>8.0000000000000002E-3</v>
      </c>
    </row>
    <row r="2359" spans="1:4" x14ac:dyDescent="0.3">
      <c r="A2359" s="3" t="s">
        <v>23930</v>
      </c>
      <c r="B2359" s="4">
        <v>3.25</v>
      </c>
      <c r="C2359">
        <v>3.25</v>
      </c>
      <c r="D2359">
        <f>_xlfn.PERCENTRANK.INC('Clean data'!Q2391:Q7256,'Director Analysis'!C2359)</f>
        <v>8.0000000000000002E-3</v>
      </c>
    </row>
    <row r="2360" spans="1:4" x14ac:dyDescent="0.3">
      <c r="A2360" s="3" t="s">
        <v>23724</v>
      </c>
      <c r="B2360" s="4">
        <v>3.2</v>
      </c>
      <c r="C2360">
        <v>3.2</v>
      </c>
      <c r="D2360">
        <f>_xlfn.PERCENTRANK.INC('Clean data'!Q2392:Q7257,'Director Analysis'!C2360)</f>
        <v>8.0000000000000002E-3</v>
      </c>
    </row>
    <row r="2361" spans="1:4" x14ac:dyDescent="0.3">
      <c r="A2361" s="3" t="s">
        <v>22139</v>
      </c>
      <c r="B2361" s="4">
        <v>3.2</v>
      </c>
      <c r="C2361">
        <v>3.2</v>
      </c>
      <c r="D2361">
        <f>_xlfn.PERCENTRANK.INC('Clean data'!Q2393:Q7258,'Director Analysis'!C2361)</f>
        <v>8.0000000000000002E-3</v>
      </c>
    </row>
    <row r="2362" spans="1:4" x14ac:dyDescent="0.3">
      <c r="A2362" s="3" t="s">
        <v>14414</v>
      </c>
      <c r="B2362" s="4">
        <v>3.2</v>
      </c>
      <c r="C2362">
        <v>3.2</v>
      </c>
      <c r="D2362">
        <f>_xlfn.PERCENTRANK.INC('Clean data'!Q2394:Q7259,'Director Analysis'!C2362)</f>
        <v>8.0000000000000002E-3</v>
      </c>
    </row>
    <row r="2363" spans="1:4" x14ac:dyDescent="0.3">
      <c r="A2363" s="3" t="s">
        <v>18170</v>
      </c>
      <c r="B2363" s="4">
        <v>3.2</v>
      </c>
      <c r="C2363">
        <v>3.2</v>
      </c>
      <c r="D2363">
        <f>_xlfn.PERCENTRANK.INC('Clean data'!Q2395:Q7260,'Director Analysis'!C2363)</f>
        <v>8.0000000000000002E-3</v>
      </c>
    </row>
    <row r="2364" spans="1:4" x14ac:dyDescent="0.3">
      <c r="A2364" s="3" t="s">
        <v>19329</v>
      </c>
      <c r="B2364" s="4">
        <v>3.2</v>
      </c>
      <c r="C2364">
        <v>3.2</v>
      </c>
      <c r="D2364">
        <f>_xlfn.PERCENTRANK.INC('Clean data'!Q2396:Q7261,'Director Analysis'!C2364)</f>
        <v>8.0000000000000002E-3</v>
      </c>
    </row>
    <row r="2365" spans="1:4" x14ac:dyDescent="0.3">
      <c r="A2365" s="3" t="s">
        <v>23089</v>
      </c>
      <c r="B2365" s="4">
        <v>3.2</v>
      </c>
      <c r="C2365">
        <v>3.2</v>
      </c>
      <c r="D2365">
        <f>_xlfn.PERCENTRANK.INC('Clean data'!Q2397:Q7262,'Director Analysis'!C2365)</f>
        <v>8.0000000000000002E-3</v>
      </c>
    </row>
    <row r="2366" spans="1:4" x14ac:dyDescent="0.3">
      <c r="A2366" s="3" t="s">
        <v>12240</v>
      </c>
      <c r="B2366" s="4">
        <v>3.1</v>
      </c>
      <c r="C2366">
        <v>3.1</v>
      </c>
      <c r="D2366">
        <f>_xlfn.PERCENTRANK.INC('Clean data'!Q2398:Q7263,'Director Analysis'!C2366)</f>
        <v>7.0000000000000001E-3</v>
      </c>
    </row>
    <row r="2367" spans="1:4" x14ac:dyDescent="0.3">
      <c r="A2367" s="3" t="s">
        <v>11748</v>
      </c>
      <c r="B2367" s="4">
        <v>3.1</v>
      </c>
      <c r="C2367">
        <v>3.1</v>
      </c>
      <c r="D2367">
        <f>_xlfn.PERCENTRANK.INC('Clean data'!Q2399:Q7264,'Director Analysis'!C2367)</f>
        <v>7.0000000000000001E-3</v>
      </c>
    </row>
    <row r="2368" spans="1:4" x14ac:dyDescent="0.3">
      <c r="A2368" s="3" t="s">
        <v>21084</v>
      </c>
      <c r="B2368" s="4">
        <v>3.1</v>
      </c>
      <c r="C2368">
        <v>3.1</v>
      </c>
      <c r="D2368">
        <f>_xlfn.PERCENTRANK.INC('Clean data'!Q2400:Q7265,'Director Analysis'!C2368)</f>
        <v>7.0000000000000001E-3</v>
      </c>
    </row>
    <row r="2369" spans="1:4" x14ac:dyDescent="0.3">
      <c r="A2369" s="3" t="s">
        <v>22281</v>
      </c>
      <c r="B2369" s="4">
        <v>3.1</v>
      </c>
      <c r="C2369">
        <v>3.1</v>
      </c>
      <c r="D2369">
        <f>_xlfn.PERCENTRANK.INC('Clean data'!Q2401:Q7266,'Director Analysis'!C2369)</f>
        <v>7.0000000000000001E-3</v>
      </c>
    </row>
    <row r="2370" spans="1:4" x14ac:dyDescent="0.3">
      <c r="A2370" s="3" t="s">
        <v>19970</v>
      </c>
      <c r="B2370" s="4">
        <v>3.1</v>
      </c>
      <c r="C2370">
        <v>3.1</v>
      </c>
      <c r="D2370">
        <f>_xlfn.PERCENTRANK.INC('Clean data'!Q2402:Q7267,'Director Analysis'!C2370)</f>
        <v>7.0000000000000001E-3</v>
      </c>
    </row>
    <row r="2371" spans="1:4" x14ac:dyDescent="0.3">
      <c r="A2371" s="3" t="s">
        <v>16363</v>
      </c>
      <c r="B2371" s="4">
        <v>3.1</v>
      </c>
      <c r="C2371">
        <v>3.1</v>
      </c>
      <c r="D2371">
        <f>_xlfn.PERCENTRANK.INC('Clean data'!Q2403:Q7268,'Director Analysis'!C2371)</f>
        <v>7.0000000000000001E-3</v>
      </c>
    </row>
    <row r="2372" spans="1:4" x14ac:dyDescent="0.3">
      <c r="A2372" s="3" t="s">
        <v>19041</v>
      </c>
      <c r="B2372" s="4">
        <v>3.1</v>
      </c>
      <c r="C2372">
        <v>3.1</v>
      </c>
      <c r="D2372">
        <f>_xlfn.PERCENTRANK.INC('Clean data'!Q2404:Q7269,'Director Analysis'!C2372)</f>
        <v>7.0000000000000001E-3</v>
      </c>
    </row>
    <row r="2373" spans="1:4" x14ac:dyDescent="0.3">
      <c r="A2373" s="3" t="s">
        <v>19318</v>
      </c>
      <c r="B2373" s="4">
        <v>3</v>
      </c>
      <c r="C2373">
        <v>3</v>
      </c>
      <c r="D2373">
        <f>_xlfn.PERCENTRANK.INC('Clean data'!Q2405:Q7270,'Director Analysis'!C2373)</f>
        <v>6.0000000000000001E-3</v>
      </c>
    </row>
    <row r="2374" spans="1:4" x14ac:dyDescent="0.3">
      <c r="A2374" s="3" t="s">
        <v>21475</v>
      </c>
      <c r="B2374" s="4">
        <v>3</v>
      </c>
      <c r="C2374">
        <v>3</v>
      </c>
      <c r="D2374">
        <f>_xlfn.PERCENTRANK.INC('Clean data'!Q2406:Q7271,'Director Analysis'!C2374)</f>
        <v>6.0000000000000001E-3</v>
      </c>
    </row>
    <row r="2375" spans="1:4" x14ac:dyDescent="0.3">
      <c r="A2375" s="3" t="s">
        <v>12295</v>
      </c>
      <c r="B2375" s="4">
        <v>3</v>
      </c>
      <c r="C2375">
        <v>3</v>
      </c>
      <c r="D2375">
        <f>_xlfn.PERCENTRANK.INC('Clean data'!Q2407:Q7272,'Director Analysis'!C2375)</f>
        <v>6.0000000000000001E-3</v>
      </c>
    </row>
    <row r="2376" spans="1:4" x14ac:dyDescent="0.3">
      <c r="A2376" s="3" t="s">
        <v>21941</v>
      </c>
      <c r="B2376" s="4">
        <v>3</v>
      </c>
      <c r="C2376">
        <v>3</v>
      </c>
      <c r="D2376">
        <f>_xlfn.PERCENTRANK.INC('Clean data'!Q2408:Q7273,'Director Analysis'!C2376)</f>
        <v>6.0000000000000001E-3</v>
      </c>
    </row>
    <row r="2377" spans="1:4" x14ac:dyDescent="0.3">
      <c r="A2377" s="3" t="s">
        <v>24027</v>
      </c>
      <c r="B2377" s="4">
        <v>3</v>
      </c>
      <c r="C2377">
        <v>3</v>
      </c>
      <c r="D2377">
        <f>_xlfn.PERCENTRANK.INC('Clean data'!Q2409:Q7274,'Director Analysis'!C2377)</f>
        <v>6.0000000000000001E-3</v>
      </c>
    </row>
    <row r="2378" spans="1:4" x14ac:dyDescent="0.3">
      <c r="A2378" s="3" t="s">
        <v>10037</v>
      </c>
      <c r="B2378" s="4">
        <v>2.9</v>
      </c>
      <c r="C2378">
        <v>2.9</v>
      </c>
      <c r="D2378">
        <f>_xlfn.PERCENTRANK.INC('Clean data'!Q2410:Q7275,'Director Analysis'!C2378)</f>
        <v>5.0000000000000001E-3</v>
      </c>
    </row>
    <row r="2379" spans="1:4" x14ac:dyDescent="0.3">
      <c r="A2379" s="3" t="s">
        <v>17058</v>
      </c>
      <c r="B2379" s="4">
        <v>2.9</v>
      </c>
      <c r="C2379">
        <v>2.9</v>
      </c>
      <c r="D2379">
        <f>_xlfn.PERCENTRANK.INC('Clean data'!Q2411:Q7276,'Director Analysis'!C2379)</f>
        <v>5.0000000000000001E-3</v>
      </c>
    </row>
    <row r="2380" spans="1:4" x14ac:dyDescent="0.3">
      <c r="A2380" s="3" t="s">
        <v>13045</v>
      </c>
      <c r="B2380" s="4">
        <v>2.8</v>
      </c>
      <c r="C2380">
        <v>2.8</v>
      </c>
      <c r="D2380">
        <f>_xlfn.PERCENTRANK.INC('Clean data'!Q2412:Q7277,'Director Analysis'!C2380)</f>
        <v>5.0000000000000001E-3</v>
      </c>
    </row>
    <row r="2381" spans="1:4" x14ac:dyDescent="0.3">
      <c r="A2381" s="3" t="s">
        <v>21914</v>
      </c>
      <c r="B2381" s="4">
        <v>2.8</v>
      </c>
      <c r="C2381">
        <v>2.8</v>
      </c>
      <c r="D2381">
        <f>_xlfn.PERCENTRANK.INC('Clean data'!Q2413:Q7278,'Director Analysis'!C2381)</f>
        <v>5.0000000000000001E-3</v>
      </c>
    </row>
    <row r="2382" spans="1:4" x14ac:dyDescent="0.3">
      <c r="A2382" s="3" t="s">
        <v>20380</v>
      </c>
      <c r="B2382" s="4">
        <v>2.8</v>
      </c>
      <c r="C2382">
        <v>2.8</v>
      </c>
      <c r="D2382">
        <f>_xlfn.PERCENTRANK.INC('Clean data'!Q2414:Q7279,'Director Analysis'!C2382)</f>
        <v>5.0000000000000001E-3</v>
      </c>
    </row>
    <row r="2383" spans="1:4" x14ac:dyDescent="0.3">
      <c r="A2383" s="3" t="s">
        <v>10259</v>
      </c>
      <c r="B2383" s="4">
        <v>2.8</v>
      </c>
      <c r="C2383">
        <v>2.8</v>
      </c>
      <c r="D2383">
        <f>_xlfn.PERCENTRANK.INC('Clean data'!Q2415:Q7280,'Director Analysis'!C2383)</f>
        <v>5.0000000000000001E-3</v>
      </c>
    </row>
    <row r="2384" spans="1:4" x14ac:dyDescent="0.3">
      <c r="A2384" s="3" t="s">
        <v>12551</v>
      </c>
      <c r="B2384" s="4">
        <v>2.8</v>
      </c>
      <c r="C2384">
        <v>2.8</v>
      </c>
      <c r="D2384">
        <f>_xlfn.PERCENTRANK.INC('Clean data'!Q2416:Q7281,'Director Analysis'!C2384)</f>
        <v>5.0000000000000001E-3</v>
      </c>
    </row>
    <row r="2385" spans="1:4" x14ac:dyDescent="0.3">
      <c r="A2385" s="3" t="s">
        <v>21074</v>
      </c>
      <c r="B2385" s="4">
        <v>2.8</v>
      </c>
      <c r="C2385">
        <v>2.8</v>
      </c>
      <c r="D2385">
        <f>_xlfn.PERCENTRANK.INC('Clean data'!Q2417:Q7282,'Director Analysis'!C2385)</f>
        <v>5.0000000000000001E-3</v>
      </c>
    </row>
    <row r="2386" spans="1:4" x14ac:dyDescent="0.3">
      <c r="A2386" s="3" t="s">
        <v>14451</v>
      </c>
      <c r="B2386" s="4">
        <v>2.8</v>
      </c>
      <c r="C2386">
        <v>2.8</v>
      </c>
      <c r="D2386">
        <f>_xlfn.PERCENTRANK.INC('Clean data'!Q2418:Q7283,'Director Analysis'!C2386)</f>
        <v>5.0000000000000001E-3</v>
      </c>
    </row>
    <row r="2387" spans="1:4" x14ac:dyDescent="0.3">
      <c r="A2387" s="3" t="s">
        <v>11295</v>
      </c>
      <c r="B2387" s="4">
        <v>2.8</v>
      </c>
      <c r="C2387">
        <v>2.8</v>
      </c>
      <c r="D2387">
        <f>_xlfn.PERCENTRANK.INC('Clean data'!Q2419:Q7284,'Director Analysis'!C2387)</f>
        <v>5.0000000000000001E-3</v>
      </c>
    </row>
    <row r="2388" spans="1:4" x14ac:dyDescent="0.3">
      <c r="A2388" s="3" t="s">
        <v>18572</v>
      </c>
      <c r="B2388" s="4">
        <v>2.7</v>
      </c>
      <c r="C2388">
        <v>2.7</v>
      </c>
      <c r="D2388">
        <f>_xlfn.PERCENTRANK.INC('Clean data'!Q2420:Q7285,'Director Analysis'!C2388)</f>
        <v>4.0000000000000001E-3</v>
      </c>
    </row>
    <row r="2389" spans="1:4" x14ac:dyDescent="0.3">
      <c r="A2389" s="3" t="s">
        <v>10756</v>
      </c>
      <c r="B2389" s="4">
        <v>2.7</v>
      </c>
      <c r="C2389">
        <v>2.7</v>
      </c>
      <c r="D2389">
        <f>_xlfn.PERCENTRANK.INC('Clean data'!Q2421:Q7286,'Director Analysis'!C2389)</f>
        <v>4.0000000000000001E-3</v>
      </c>
    </row>
    <row r="2390" spans="1:4" x14ac:dyDescent="0.3">
      <c r="A2390" s="3" t="s">
        <v>19558</v>
      </c>
      <c r="B2390" s="4">
        <v>2.6500000000000004</v>
      </c>
      <c r="C2390">
        <v>2.6500000000000004</v>
      </c>
      <c r="D2390">
        <f>_xlfn.PERCENTRANK.INC('Clean data'!Q2422:Q7287,'Director Analysis'!C2390)</f>
        <v>4.0000000000000001E-3</v>
      </c>
    </row>
    <row r="2391" spans="1:4" x14ac:dyDescent="0.3">
      <c r="A2391" s="3" t="s">
        <v>21479</v>
      </c>
      <c r="B2391" s="4">
        <v>2.6</v>
      </c>
      <c r="C2391">
        <v>2.6</v>
      </c>
      <c r="D2391">
        <f>_xlfn.PERCENTRANK.INC('Clean data'!Q2423:Q7288,'Director Analysis'!C2391)</f>
        <v>4.0000000000000001E-3</v>
      </c>
    </row>
    <row r="2392" spans="1:4" x14ac:dyDescent="0.3">
      <c r="A2392" s="3" t="s">
        <v>8382</v>
      </c>
      <c r="B2392" s="4">
        <v>2.6</v>
      </c>
      <c r="C2392">
        <v>2.6</v>
      </c>
      <c r="D2392">
        <f>_xlfn.PERCENTRANK.INC('Clean data'!Q2424:Q7289,'Director Analysis'!C2392)</f>
        <v>4.0000000000000001E-3</v>
      </c>
    </row>
    <row r="2393" spans="1:4" x14ac:dyDescent="0.3">
      <c r="A2393" s="3" t="s">
        <v>23261</v>
      </c>
      <c r="B2393" s="4">
        <v>2.5</v>
      </c>
      <c r="C2393">
        <v>2.5</v>
      </c>
      <c r="D2393">
        <f>_xlfn.PERCENTRANK.INC('Clean data'!Q2425:Q7290,'Director Analysis'!C2393)</f>
        <v>4.0000000000000001E-3</v>
      </c>
    </row>
    <row r="2394" spans="1:4" x14ac:dyDescent="0.3">
      <c r="A2394" s="3" t="s">
        <v>2837</v>
      </c>
      <c r="B2394" s="4">
        <v>2.4</v>
      </c>
      <c r="C2394">
        <v>2.4</v>
      </c>
      <c r="D2394">
        <f>_xlfn.PERCENTRANK.INC('Clean data'!Q2426:Q7291,'Director Analysis'!C2394)</f>
        <v>3.0000000000000001E-3</v>
      </c>
    </row>
    <row r="2395" spans="1:4" x14ac:dyDescent="0.3">
      <c r="A2395" s="3" t="s">
        <v>16698</v>
      </c>
      <c r="B2395" s="4">
        <v>2.2999999999999998</v>
      </c>
      <c r="C2395">
        <v>2.2999999999999998</v>
      </c>
      <c r="D2395">
        <f>_xlfn.PERCENTRANK.INC('Clean data'!Q2427:Q7292,'Director Analysis'!C2395)</f>
        <v>2E-3</v>
      </c>
    </row>
    <row r="2396" spans="1:4" x14ac:dyDescent="0.3">
      <c r="A2396" s="3" t="s">
        <v>22707</v>
      </c>
      <c r="B2396" s="4">
        <v>2.2000000000000002</v>
      </c>
      <c r="C2396">
        <v>2.2000000000000002</v>
      </c>
      <c r="D2396">
        <f>_xlfn.PERCENTRANK.INC('Clean data'!Q2428:Q7293,'Director Analysis'!C2396)</f>
        <v>2E-3</v>
      </c>
    </row>
    <row r="2397" spans="1:4" x14ac:dyDescent="0.3">
      <c r="A2397" s="3" t="s">
        <v>12123</v>
      </c>
      <c r="B2397" s="4">
        <v>2.1</v>
      </c>
      <c r="C2397">
        <v>2.1</v>
      </c>
      <c r="D2397">
        <f>_xlfn.PERCENTRANK.INC('Clean data'!Q2429:Q7294,'Director Analysis'!C2397)</f>
        <v>1E-3</v>
      </c>
    </row>
    <row r="2398" spans="1:4" x14ac:dyDescent="0.3">
      <c r="A2398" s="3" t="s">
        <v>8737</v>
      </c>
      <c r="B2398" s="4">
        <v>2</v>
      </c>
      <c r="C2398">
        <v>2</v>
      </c>
      <c r="D2398">
        <f>_xlfn.PERCENTRANK.INC('Clean data'!Q2430:Q7295,'Director Analysis'!C2398)</f>
        <v>0</v>
      </c>
    </row>
    <row r="2399" spans="1:4" x14ac:dyDescent="0.3">
      <c r="A2399" s="3" t="s">
        <v>21865</v>
      </c>
      <c r="B2399" s="4">
        <v>1.9</v>
      </c>
      <c r="C2399">
        <v>1.9</v>
      </c>
      <c r="D2399">
        <f>_xlfn.PERCENTRANK.INC('Clean data'!Q2431:Q7296,'Director Analysis'!C2399)</f>
        <v>0</v>
      </c>
    </row>
    <row r="2400" spans="1:4" x14ac:dyDescent="0.3">
      <c r="A2400" s="3" t="s">
        <v>5997</v>
      </c>
      <c r="B2400" s="4">
        <v>1.7</v>
      </c>
      <c r="C2400">
        <v>1.7</v>
      </c>
      <c r="D2400">
        <f>_xlfn.PERCENTRANK.INC('Clean data'!Q2432:Q7297,'Director Analysis'!C2400)</f>
        <v>0</v>
      </c>
    </row>
    <row r="2401" spans="1:2" x14ac:dyDescent="0.3">
      <c r="A2401" s="3" t="s">
        <v>24190</v>
      </c>
      <c r="B2401" s="4">
        <v>6.4143717549324899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10B8-BC78-424C-A85B-B0C29341527D}">
  <dimension ref="A1:Q4918"/>
  <sheetViews>
    <sheetView tabSelected="1" topLeftCell="G1" zoomScaleNormal="100" workbookViewId="0">
      <selection activeCell="R136" sqref="R136"/>
    </sheetView>
  </sheetViews>
  <sheetFormatPr defaultRowHeight="14.4" x14ac:dyDescent="0.3"/>
  <cols>
    <col min="1" max="1" width="29.6640625" bestFit="1" customWidth="1"/>
    <col min="2" max="2" width="10.44140625" bestFit="1" customWidth="1"/>
    <col min="3" max="3" width="10" bestFit="1" customWidth="1"/>
    <col min="4" max="4" width="12.77734375" customWidth="1"/>
    <col min="5" max="5" width="11" customWidth="1"/>
    <col min="6" max="6" width="13.44140625" customWidth="1"/>
    <col min="7" max="7" width="13.6640625" customWidth="1"/>
    <col min="8" max="8" width="14.6640625" customWidth="1"/>
    <col min="9" max="9" width="13" customWidth="1"/>
    <col min="10" max="10" width="14.33203125" customWidth="1"/>
    <col min="11" max="11" width="12.88671875" customWidth="1"/>
    <col min="12" max="12" width="49.77734375" customWidth="1"/>
    <col min="13" max="13" width="13.5546875" customWidth="1"/>
    <col min="14" max="14" width="17" customWidth="1"/>
    <col min="15" max="15" width="13.33203125" customWidth="1"/>
    <col min="16" max="16" width="16.6640625" customWidth="1"/>
    <col min="17" max="17" width="12.109375" customWidth="1"/>
    <col min="18" max="18" width="13.44140625" customWidth="1"/>
    <col min="19" max="19" width="10.77734375" customWidth="1"/>
    <col min="20" max="20" width="14.21875" customWidth="1"/>
  </cols>
  <sheetData>
    <row r="1" spans="1:17" x14ac:dyDescent="0.3">
      <c r="A1" t="s">
        <v>1</v>
      </c>
      <c r="B1" t="s">
        <v>3</v>
      </c>
      <c r="C1" t="s">
        <v>8</v>
      </c>
      <c r="D1" t="s">
        <v>24171</v>
      </c>
      <c r="E1" t="s">
        <v>24172</v>
      </c>
      <c r="F1" t="s">
        <v>24173</v>
      </c>
      <c r="G1" t="s">
        <v>24174</v>
      </c>
      <c r="H1" t="s">
        <v>24175</v>
      </c>
      <c r="I1" t="s">
        <v>24176</v>
      </c>
      <c r="J1" t="s">
        <v>24177</v>
      </c>
      <c r="K1" t="s">
        <v>24178</v>
      </c>
      <c r="L1" t="s">
        <v>11</v>
      </c>
      <c r="M1" t="s">
        <v>19</v>
      </c>
      <c r="N1" t="s">
        <v>20</v>
      </c>
      <c r="O1" t="s">
        <v>22</v>
      </c>
      <c r="P1" t="s">
        <v>24199</v>
      </c>
      <c r="Q1" t="s">
        <v>25</v>
      </c>
    </row>
    <row r="2" spans="1:17" hidden="1" x14ac:dyDescent="0.3">
      <c r="B2">
        <v>7</v>
      </c>
      <c r="D2" t="s">
        <v>2966</v>
      </c>
      <c r="L2" t="s">
        <v>9741</v>
      </c>
      <c r="M2" t="s">
        <v>37</v>
      </c>
      <c r="N2" t="s">
        <v>56</v>
      </c>
      <c r="P2">
        <f t="shared" ref="P2:P65" si="0">+C2-O2</f>
        <v>0</v>
      </c>
      <c r="Q2">
        <v>8.3000000000000007</v>
      </c>
    </row>
    <row r="3" spans="1:17" hidden="1" x14ac:dyDescent="0.3">
      <c r="A3" t="s">
        <v>11496</v>
      </c>
      <c r="B3">
        <v>7</v>
      </c>
      <c r="D3" t="s">
        <v>11498</v>
      </c>
      <c r="L3" t="s">
        <v>11500</v>
      </c>
      <c r="M3" t="s">
        <v>37</v>
      </c>
      <c r="N3" t="s">
        <v>38</v>
      </c>
      <c r="O3">
        <v>13000</v>
      </c>
      <c r="P3">
        <f t="shared" si="0"/>
        <v>-13000</v>
      </c>
      <c r="Q3">
        <v>5.2</v>
      </c>
    </row>
    <row r="4" spans="1:17" hidden="1" x14ac:dyDescent="0.3">
      <c r="A4" t="s">
        <v>65</v>
      </c>
      <c r="B4">
        <v>11</v>
      </c>
      <c r="D4" t="s">
        <v>18041</v>
      </c>
      <c r="L4" t="s">
        <v>19308</v>
      </c>
      <c r="M4" t="s">
        <v>37</v>
      </c>
      <c r="N4" t="s">
        <v>38</v>
      </c>
      <c r="P4">
        <f t="shared" si="0"/>
        <v>0</v>
      </c>
      <c r="Q4">
        <v>7.8</v>
      </c>
    </row>
    <row r="5" spans="1:17" hidden="1" x14ac:dyDescent="0.3">
      <c r="A5" t="s">
        <v>22221</v>
      </c>
      <c r="B5">
        <v>14</v>
      </c>
      <c r="D5" t="s">
        <v>22223</v>
      </c>
      <c r="L5" t="s">
        <v>22225</v>
      </c>
      <c r="M5" t="s">
        <v>37</v>
      </c>
      <c r="N5" t="s">
        <v>38</v>
      </c>
      <c r="P5">
        <f t="shared" si="0"/>
        <v>0</v>
      </c>
      <c r="Q5">
        <v>6.2</v>
      </c>
    </row>
    <row r="6" spans="1:17" hidden="1" x14ac:dyDescent="0.3">
      <c r="A6" t="s">
        <v>21051</v>
      </c>
      <c r="B6">
        <v>20</v>
      </c>
      <c r="D6" t="s">
        <v>68</v>
      </c>
      <c r="L6" t="s">
        <v>21054</v>
      </c>
      <c r="M6" t="s">
        <v>37</v>
      </c>
      <c r="N6" t="s">
        <v>38</v>
      </c>
      <c r="O6">
        <v>1500000</v>
      </c>
      <c r="P6">
        <f t="shared" si="0"/>
        <v>-1500000</v>
      </c>
      <c r="Q6">
        <v>6.8</v>
      </c>
    </row>
    <row r="7" spans="1:17" hidden="1" x14ac:dyDescent="0.3">
      <c r="A7" t="s">
        <v>1670</v>
      </c>
      <c r="B7">
        <v>22</v>
      </c>
      <c r="D7" t="s">
        <v>1671</v>
      </c>
      <c r="L7" t="s">
        <v>1673</v>
      </c>
      <c r="M7" t="s">
        <v>65</v>
      </c>
      <c r="N7" t="s">
        <v>65</v>
      </c>
      <c r="P7">
        <f t="shared" si="0"/>
        <v>0</v>
      </c>
      <c r="Q7">
        <v>7.2</v>
      </c>
    </row>
    <row r="8" spans="1:17" hidden="1" x14ac:dyDescent="0.3">
      <c r="A8" t="s">
        <v>65</v>
      </c>
      <c r="B8">
        <v>22</v>
      </c>
      <c r="D8" t="s">
        <v>1681</v>
      </c>
      <c r="L8" t="s">
        <v>4546</v>
      </c>
      <c r="M8" t="s">
        <v>37</v>
      </c>
      <c r="N8" t="s">
        <v>38</v>
      </c>
      <c r="P8">
        <f t="shared" si="0"/>
        <v>0</v>
      </c>
      <c r="Q8">
        <v>6.7</v>
      </c>
    </row>
    <row r="9" spans="1:17" hidden="1" x14ac:dyDescent="0.3">
      <c r="A9" t="s">
        <v>65</v>
      </c>
      <c r="B9">
        <v>22</v>
      </c>
      <c r="D9" t="s">
        <v>20197</v>
      </c>
      <c r="L9" t="s">
        <v>22896</v>
      </c>
      <c r="M9" t="s">
        <v>37</v>
      </c>
      <c r="N9" t="s">
        <v>38</v>
      </c>
      <c r="P9">
        <f t="shared" si="0"/>
        <v>0</v>
      </c>
      <c r="Q9">
        <v>8.1999999999999993</v>
      </c>
    </row>
    <row r="10" spans="1:17" hidden="1" x14ac:dyDescent="0.3">
      <c r="A10" t="s">
        <v>65</v>
      </c>
      <c r="B10">
        <v>22</v>
      </c>
      <c r="D10" t="s">
        <v>1671</v>
      </c>
      <c r="L10" t="s">
        <v>9254</v>
      </c>
      <c r="M10" t="s">
        <v>37</v>
      </c>
      <c r="N10" t="s">
        <v>38</v>
      </c>
      <c r="P10">
        <f t="shared" si="0"/>
        <v>0</v>
      </c>
      <c r="Q10">
        <v>8.8000000000000007</v>
      </c>
    </row>
    <row r="11" spans="1:17" hidden="1" x14ac:dyDescent="0.3">
      <c r="A11" t="s">
        <v>65</v>
      </c>
      <c r="B11">
        <v>22</v>
      </c>
      <c r="D11" t="s">
        <v>1681</v>
      </c>
      <c r="L11" t="s">
        <v>4145</v>
      </c>
      <c r="M11" t="s">
        <v>37</v>
      </c>
      <c r="N11" t="s">
        <v>38</v>
      </c>
      <c r="P11">
        <f t="shared" si="0"/>
        <v>0</v>
      </c>
      <c r="Q11">
        <v>7.3</v>
      </c>
    </row>
    <row r="12" spans="1:17" hidden="1" x14ac:dyDescent="0.3">
      <c r="A12" t="s">
        <v>65</v>
      </c>
      <c r="B12">
        <v>22</v>
      </c>
      <c r="D12" t="s">
        <v>515</v>
      </c>
      <c r="L12" t="s">
        <v>4458</v>
      </c>
      <c r="M12" t="s">
        <v>37</v>
      </c>
      <c r="N12" t="s">
        <v>38</v>
      </c>
      <c r="O12">
        <v>3000000</v>
      </c>
      <c r="P12">
        <f t="shared" si="0"/>
        <v>-3000000</v>
      </c>
      <c r="Q12">
        <v>6.6</v>
      </c>
    </row>
    <row r="13" spans="1:17" hidden="1" x14ac:dyDescent="0.3">
      <c r="A13" t="s">
        <v>65</v>
      </c>
      <c r="B13">
        <v>22</v>
      </c>
      <c r="D13" t="s">
        <v>1671</v>
      </c>
      <c r="L13" t="s">
        <v>20286</v>
      </c>
      <c r="M13" t="s">
        <v>37</v>
      </c>
      <c r="N13" t="s">
        <v>38</v>
      </c>
      <c r="P13">
        <f t="shared" si="0"/>
        <v>0</v>
      </c>
      <c r="Q13">
        <v>8.1</v>
      </c>
    </row>
    <row r="14" spans="1:17" hidden="1" x14ac:dyDescent="0.3">
      <c r="A14" t="s">
        <v>65</v>
      </c>
      <c r="B14">
        <v>23</v>
      </c>
      <c r="D14" t="s">
        <v>2717</v>
      </c>
      <c r="L14" t="s">
        <v>18702</v>
      </c>
      <c r="M14" t="s">
        <v>37</v>
      </c>
      <c r="N14" t="s">
        <v>38</v>
      </c>
      <c r="P14">
        <f t="shared" si="0"/>
        <v>0</v>
      </c>
      <c r="Q14">
        <v>6.1</v>
      </c>
    </row>
    <row r="15" spans="1:17" hidden="1" x14ac:dyDescent="0.3">
      <c r="A15" t="s">
        <v>65</v>
      </c>
      <c r="B15">
        <v>23</v>
      </c>
      <c r="D15" t="s">
        <v>15828</v>
      </c>
      <c r="L15" t="s">
        <v>15829</v>
      </c>
      <c r="M15" t="s">
        <v>37</v>
      </c>
      <c r="N15" t="s">
        <v>38</v>
      </c>
      <c r="P15">
        <f t="shared" si="0"/>
        <v>0</v>
      </c>
      <c r="Q15">
        <v>7.9</v>
      </c>
    </row>
    <row r="16" spans="1:17" hidden="1" x14ac:dyDescent="0.3">
      <c r="A16" t="s">
        <v>65</v>
      </c>
      <c r="B16">
        <v>24</v>
      </c>
      <c r="D16" t="s">
        <v>1671</v>
      </c>
      <c r="L16" t="s">
        <v>14751</v>
      </c>
      <c r="M16" t="s">
        <v>37</v>
      </c>
      <c r="N16" t="s">
        <v>56</v>
      </c>
      <c r="P16">
        <f t="shared" si="0"/>
        <v>0</v>
      </c>
      <c r="Q16">
        <v>7.9</v>
      </c>
    </row>
    <row r="17" spans="1:17" hidden="1" x14ac:dyDescent="0.3">
      <c r="A17" t="s">
        <v>65</v>
      </c>
      <c r="B17">
        <v>24</v>
      </c>
      <c r="D17" t="s">
        <v>1853</v>
      </c>
      <c r="L17" t="s">
        <v>11029</v>
      </c>
      <c r="M17" t="s">
        <v>676</v>
      </c>
      <c r="N17" t="s">
        <v>677</v>
      </c>
      <c r="P17">
        <f t="shared" si="0"/>
        <v>0</v>
      </c>
      <c r="Q17">
        <v>7</v>
      </c>
    </row>
    <row r="18" spans="1:17" hidden="1" x14ac:dyDescent="0.3">
      <c r="A18" t="s">
        <v>1919</v>
      </c>
      <c r="B18">
        <v>25</v>
      </c>
      <c r="D18" t="s">
        <v>2966</v>
      </c>
      <c r="L18" t="s">
        <v>23604</v>
      </c>
      <c r="M18" t="s">
        <v>37</v>
      </c>
      <c r="N18" t="s">
        <v>38</v>
      </c>
      <c r="O18">
        <v>150000</v>
      </c>
      <c r="P18">
        <f t="shared" si="0"/>
        <v>-150000</v>
      </c>
      <c r="Q18">
        <v>8.4</v>
      </c>
    </row>
    <row r="19" spans="1:17" hidden="1" x14ac:dyDescent="0.3">
      <c r="A19" t="s">
        <v>65</v>
      </c>
      <c r="B19">
        <v>25</v>
      </c>
      <c r="D19" t="s">
        <v>515</v>
      </c>
      <c r="L19" t="s">
        <v>2745</v>
      </c>
      <c r="M19" t="s">
        <v>37</v>
      </c>
      <c r="N19" t="s">
        <v>38</v>
      </c>
      <c r="P19">
        <f t="shared" si="0"/>
        <v>0</v>
      </c>
      <c r="Q19">
        <v>7.6</v>
      </c>
    </row>
    <row r="20" spans="1:17" hidden="1" x14ac:dyDescent="0.3">
      <c r="A20" t="s">
        <v>65</v>
      </c>
      <c r="B20">
        <v>25</v>
      </c>
      <c r="D20" t="s">
        <v>11841</v>
      </c>
      <c r="L20" t="s">
        <v>18853</v>
      </c>
      <c r="M20" t="s">
        <v>37</v>
      </c>
      <c r="N20" t="s">
        <v>38</v>
      </c>
      <c r="P20">
        <f t="shared" si="0"/>
        <v>0</v>
      </c>
      <c r="Q20">
        <v>8.4</v>
      </c>
    </row>
    <row r="21" spans="1:17" hidden="1" x14ac:dyDescent="0.3">
      <c r="A21" t="s">
        <v>65</v>
      </c>
      <c r="B21">
        <v>25</v>
      </c>
      <c r="D21" t="s">
        <v>1681</v>
      </c>
      <c r="L21" t="s">
        <v>17345</v>
      </c>
      <c r="M21" t="s">
        <v>37</v>
      </c>
      <c r="N21" t="s">
        <v>56</v>
      </c>
      <c r="P21">
        <f t="shared" si="0"/>
        <v>0</v>
      </c>
      <c r="Q21">
        <v>8.4</v>
      </c>
    </row>
    <row r="22" spans="1:17" hidden="1" x14ac:dyDescent="0.3">
      <c r="A22" t="s">
        <v>65</v>
      </c>
      <c r="B22">
        <v>27</v>
      </c>
      <c r="D22" t="s">
        <v>3409</v>
      </c>
      <c r="L22" t="s">
        <v>21269</v>
      </c>
      <c r="M22" t="s">
        <v>37</v>
      </c>
      <c r="N22" t="s">
        <v>38</v>
      </c>
      <c r="P22">
        <f t="shared" si="0"/>
        <v>0</v>
      </c>
      <c r="Q22">
        <v>7.3</v>
      </c>
    </row>
    <row r="23" spans="1:17" hidden="1" x14ac:dyDescent="0.3">
      <c r="A23" t="s">
        <v>65</v>
      </c>
      <c r="B23">
        <v>28</v>
      </c>
      <c r="D23" t="s">
        <v>2527</v>
      </c>
      <c r="L23" t="s">
        <v>8427</v>
      </c>
      <c r="M23" t="s">
        <v>37</v>
      </c>
      <c r="N23" t="s">
        <v>38</v>
      </c>
      <c r="P23">
        <f t="shared" si="0"/>
        <v>0</v>
      </c>
      <c r="Q23">
        <v>8.5</v>
      </c>
    </row>
    <row r="24" spans="1:17" hidden="1" x14ac:dyDescent="0.3">
      <c r="A24" t="s">
        <v>65</v>
      </c>
      <c r="B24">
        <v>30</v>
      </c>
      <c r="D24" t="s">
        <v>2966</v>
      </c>
      <c r="L24" t="s">
        <v>6604</v>
      </c>
      <c r="M24" t="s">
        <v>37</v>
      </c>
      <c r="N24" t="s">
        <v>268</v>
      </c>
      <c r="P24">
        <f t="shared" si="0"/>
        <v>0</v>
      </c>
      <c r="Q24">
        <v>7.4</v>
      </c>
    </row>
    <row r="25" spans="1:17" hidden="1" x14ac:dyDescent="0.3">
      <c r="A25" t="s">
        <v>65</v>
      </c>
      <c r="B25">
        <v>30</v>
      </c>
      <c r="D25" t="s">
        <v>1671</v>
      </c>
      <c r="L25" t="s">
        <v>11103</v>
      </c>
      <c r="M25" t="s">
        <v>37</v>
      </c>
      <c r="N25" t="s">
        <v>38</v>
      </c>
      <c r="P25">
        <f t="shared" si="0"/>
        <v>0</v>
      </c>
      <c r="Q25">
        <v>6.7</v>
      </c>
    </row>
    <row r="26" spans="1:17" hidden="1" x14ac:dyDescent="0.3">
      <c r="A26" t="s">
        <v>65</v>
      </c>
      <c r="B26">
        <v>30</v>
      </c>
      <c r="D26" t="s">
        <v>1671</v>
      </c>
      <c r="L26" t="s">
        <v>22021</v>
      </c>
      <c r="M26" t="s">
        <v>37</v>
      </c>
      <c r="N26" t="s">
        <v>38</v>
      </c>
      <c r="P26">
        <f t="shared" si="0"/>
        <v>0</v>
      </c>
      <c r="Q26">
        <v>5.9</v>
      </c>
    </row>
    <row r="27" spans="1:17" hidden="1" x14ac:dyDescent="0.3">
      <c r="A27" t="s">
        <v>65</v>
      </c>
      <c r="B27">
        <v>30</v>
      </c>
      <c r="D27" t="s">
        <v>1671</v>
      </c>
      <c r="L27" t="s">
        <v>3609</v>
      </c>
      <c r="M27" t="s">
        <v>37</v>
      </c>
      <c r="N27" t="s">
        <v>38</v>
      </c>
      <c r="P27">
        <f t="shared" si="0"/>
        <v>0</v>
      </c>
      <c r="Q27">
        <v>7.4</v>
      </c>
    </row>
    <row r="28" spans="1:17" hidden="1" x14ac:dyDescent="0.3">
      <c r="A28" t="s">
        <v>65</v>
      </c>
      <c r="B28">
        <v>30</v>
      </c>
      <c r="D28" t="s">
        <v>6190</v>
      </c>
      <c r="L28" t="s">
        <v>6191</v>
      </c>
      <c r="M28" t="s">
        <v>37</v>
      </c>
      <c r="N28" t="s">
        <v>38</v>
      </c>
      <c r="P28">
        <f t="shared" si="0"/>
        <v>0</v>
      </c>
      <c r="Q28">
        <v>7.5</v>
      </c>
    </row>
    <row r="29" spans="1:17" hidden="1" x14ac:dyDescent="0.3">
      <c r="A29" t="s">
        <v>65</v>
      </c>
      <c r="B29">
        <v>30</v>
      </c>
      <c r="D29" t="s">
        <v>1671</v>
      </c>
      <c r="L29" t="s">
        <v>10803</v>
      </c>
      <c r="M29" t="s">
        <v>37</v>
      </c>
      <c r="N29" t="s">
        <v>38</v>
      </c>
      <c r="P29">
        <f t="shared" si="0"/>
        <v>0</v>
      </c>
      <c r="Q29">
        <v>3.5</v>
      </c>
    </row>
    <row r="30" spans="1:17" hidden="1" x14ac:dyDescent="0.3">
      <c r="A30" t="s">
        <v>65</v>
      </c>
      <c r="B30">
        <v>30</v>
      </c>
      <c r="D30" t="s">
        <v>1681</v>
      </c>
      <c r="L30" t="s">
        <v>4509</v>
      </c>
      <c r="M30" t="s">
        <v>37</v>
      </c>
      <c r="N30" t="s">
        <v>38</v>
      </c>
      <c r="P30">
        <f t="shared" si="0"/>
        <v>0</v>
      </c>
      <c r="Q30">
        <v>7</v>
      </c>
    </row>
    <row r="31" spans="1:17" hidden="1" x14ac:dyDescent="0.3">
      <c r="A31" t="s">
        <v>65</v>
      </c>
      <c r="B31">
        <v>30</v>
      </c>
      <c r="D31" t="s">
        <v>214</v>
      </c>
      <c r="L31" t="s">
        <v>15706</v>
      </c>
      <c r="M31" t="s">
        <v>37</v>
      </c>
      <c r="N31" t="s">
        <v>38</v>
      </c>
      <c r="P31">
        <f t="shared" si="0"/>
        <v>0</v>
      </c>
      <c r="Q31">
        <v>3.5</v>
      </c>
    </row>
    <row r="32" spans="1:17" hidden="1" x14ac:dyDescent="0.3">
      <c r="A32" t="s">
        <v>65</v>
      </c>
      <c r="B32">
        <v>30</v>
      </c>
      <c r="D32" t="s">
        <v>7144</v>
      </c>
      <c r="L32" t="s">
        <v>11485</v>
      </c>
      <c r="M32" t="s">
        <v>37</v>
      </c>
      <c r="N32" t="s">
        <v>56</v>
      </c>
      <c r="P32">
        <f t="shared" si="0"/>
        <v>0</v>
      </c>
      <c r="Q32">
        <v>7.2</v>
      </c>
    </row>
    <row r="33" spans="1:17" hidden="1" x14ac:dyDescent="0.3">
      <c r="A33" t="s">
        <v>65</v>
      </c>
      <c r="B33">
        <v>30</v>
      </c>
      <c r="D33" t="s">
        <v>3057</v>
      </c>
      <c r="L33" t="s">
        <v>9150</v>
      </c>
      <c r="M33" t="s">
        <v>37</v>
      </c>
      <c r="N33" t="s">
        <v>38</v>
      </c>
      <c r="P33">
        <f t="shared" si="0"/>
        <v>0</v>
      </c>
      <c r="Q33">
        <v>8.6999999999999993</v>
      </c>
    </row>
    <row r="34" spans="1:17" hidden="1" x14ac:dyDescent="0.3">
      <c r="A34" t="s">
        <v>65</v>
      </c>
      <c r="B34">
        <v>30</v>
      </c>
      <c r="D34" t="s">
        <v>9866</v>
      </c>
      <c r="L34" t="s">
        <v>9867</v>
      </c>
      <c r="M34" t="s">
        <v>37</v>
      </c>
      <c r="N34" t="s">
        <v>38</v>
      </c>
      <c r="P34">
        <f t="shared" si="0"/>
        <v>0</v>
      </c>
      <c r="Q34">
        <v>7.2</v>
      </c>
    </row>
    <row r="35" spans="1:17" hidden="1" x14ac:dyDescent="0.3">
      <c r="A35" t="s">
        <v>65</v>
      </c>
      <c r="B35">
        <v>30</v>
      </c>
      <c r="D35" t="s">
        <v>2527</v>
      </c>
      <c r="L35" t="s">
        <v>20518</v>
      </c>
      <c r="M35" t="s">
        <v>37</v>
      </c>
      <c r="N35" t="s">
        <v>38</v>
      </c>
      <c r="P35">
        <f t="shared" si="0"/>
        <v>0</v>
      </c>
      <c r="Q35">
        <v>7.3</v>
      </c>
    </row>
    <row r="36" spans="1:17" x14ac:dyDescent="0.3">
      <c r="A36" t="s">
        <v>8439</v>
      </c>
      <c r="B36">
        <v>79</v>
      </c>
      <c r="C36">
        <v>31743332</v>
      </c>
      <c r="D36" t="s">
        <v>1325</v>
      </c>
      <c r="E36" t="s">
        <v>953</v>
      </c>
      <c r="F36" t="s">
        <v>11526</v>
      </c>
      <c r="G36" t="s">
        <v>3409</v>
      </c>
      <c r="H36" t="s">
        <v>24165</v>
      </c>
      <c r="I36" t="s">
        <v>12332</v>
      </c>
      <c r="J36" t="s">
        <v>10413</v>
      </c>
      <c r="L36" t="s">
        <v>8442</v>
      </c>
      <c r="M36" t="s">
        <v>37</v>
      </c>
      <c r="N36" t="s">
        <v>38</v>
      </c>
      <c r="O36">
        <v>30000000</v>
      </c>
      <c r="P36">
        <f t="shared" si="0"/>
        <v>1743332</v>
      </c>
      <c r="Q36">
        <v>7.1</v>
      </c>
    </row>
    <row r="37" spans="1:17" hidden="1" x14ac:dyDescent="0.3">
      <c r="A37" t="s">
        <v>23286</v>
      </c>
      <c r="B37">
        <v>35</v>
      </c>
      <c r="D37" t="s">
        <v>1671</v>
      </c>
      <c r="E37" t="s">
        <v>24162</v>
      </c>
      <c r="L37" t="s">
        <v>23290</v>
      </c>
      <c r="M37" t="s">
        <v>37</v>
      </c>
      <c r="N37" t="s">
        <v>38</v>
      </c>
      <c r="P37">
        <f t="shared" si="0"/>
        <v>0</v>
      </c>
      <c r="Q37">
        <v>6.9</v>
      </c>
    </row>
    <row r="38" spans="1:17" x14ac:dyDescent="0.3">
      <c r="A38" t="s">
        <v>12976</v>
      </c>
      <c r="B38">
        <v>79</v>
      </c>
      <c r="C38">
        <v>2275557</v>
      </c>
      <c r="D38" t="s">
        <v>1325</v>
      </c>
      <c r="E38" t="s">
        <v>1671</v>
      </c>
      <c r="F38" t="s">
        <v>24164</v>
      </c>
      <c r="G38" t="s">
        <v>10413</v>
      </c>
      <c r="L38" t="s">
        <v>16154</v>
      </c>
      <c r="M38" t="s">
        <v>37</v>
      </c>
      <c r="N38" t="s">
        <v>38</v>
      </c>
      <c r="O38">
        <v>8000000</v>
      </c>
      <c r="P38">
        <f t="shared" si="0"/>
        <v>-5724443</v>
      </c>
      <c r="Q38">
        <v>6</v>
      </c>
    </row>
    <row r="39" spans="1:17" hidden="1" x14ac:dyDescent="0.3">
      <c r="A39" t="s">
        <v>65</v>
      </c>
      <c r="B39">
        <v>40</v>
      </c>
      <c r="D39" t="s">
        <v>1671</v>
      </c>
      <c r="E39" t="s">
        <v>24164</v>
      </c>
      <c r="F39" t="s">
        <v>3409</v>
      </c>
      <c r="G39" t="s">
        <v>24165</v>
      </c>
      <c r="H39" t="s">
        <v>19711</v>
      </c>
      <c r="L39" t="s">
        <v>15111</v>
      </c>
      <c r="M39" t="s">
        <v>37</v>
      </c>
      <c r="N39" t="s">
        <v>38</v>
      </c>
      <c r="P39">
        <f t="shared" si="0"/>
        <v>0</v>
      </c>
      <c r="Q39">
        <v>7.9</v>
      </c>
    </row>
    <row r="40" spans="1:17" x14ac:dyDescent="0.3">
      <c r="A40" t="s">
        <v>1939</v>
      </c>
      <c r="B40">
        <v>80</v>
      </c>
      <c r="C40">
        <v>84961</v>
      </c>
      <c r="D40" t="s">
        <v>1325</v>
      </c>
      <c r="E40" t="s">
        <v>953</v>
      </c>
      <c r="F40" t="s">
        <v>22704</v>
      </c>
      <c r="L40" t="s">
        <v>6167</v>
      </c>
      <c r="M40" t="s">
        <v>1946</v>
      </c>
      <c r="N40" t="s">
        <v>892</v>
      </c>
      <c r="O40">
        <v>31000000</v>
      </c>
      <c r="P40">
        <f t="shared" si="0"/>
        <v>-30915039</v>
      </c>
      <c r="Q40">
        <v>7.9</v>
      </c>
    </row>
    <row r="41" spans="1:17" hidden="1" x14ac:dyDescent="0.3">
      <c r="A41" t="s">
        <v>65</v>
      </c>
      <c r="B41">
        <v>41</v>
      </c>
      <c r="D41" t="s">
        <v>1325</v>
      </c>
      <c r="E41" t="s">
        <v>24164</v>
      </c>
      <c r="F41" t="s">
        <v>3409</v>
      </c>
      <c r="G41" t="s">
        <v>10413</v>
      </c>
      <c r="L41" t="s">
        <v>13621</v>
      </c>
      <c r="M41" t="s">
        <v>13605</v>
      </c>
      <c r="N41" t="s">
        <v>13606</v>
      </c>
      <c r="P41">
        <f t="shared" si="0"/>
        <v>0</v>
      </c>
      <c r="Q41">
        <v>7.4</v>
      </c>
    </row>
    <row r="42" spans="1:17" hidden="1" x14ac:dyDescent="0.3">
      <c r="A42" t="s">
        <v>65</v>
      </c>
      <c r="B42">
        <v>42</v>
      </c>
      <c r="D42" t="s">
        <v>953</v>
      </c>
      <c r="E42" t="s">
        <v>3409</v>
      </c>
      <c r="F42" t="s">
        <v>24165</v>
      </c>
      <c r="G42" t="s">
        <v>12332</v>
      </c>
      <c r="H42" t="s">
        <v>10413</v>
      </c>
      <c r="L42" t="s">
        <v>8779</v>
      </c>
      <c r="M42" t="s">
        <v>37</v>
      </c>
      <c r="N42" t="s">
        <v>38</v>
      </c>
      <c r="P42">
        <f t="shared" si="0"/>
        <v>0</v>
      </c>
      <c r="Q42">
        <v>7.6</v>
      </c>
    </row>
    <row r="43" spans="1:17" x14ac:dyDescent="0.3">
      <c r="A43" t="s">
        <v>12105</v>
      </c>
      <c r="B43">
        <v>80</v>
      </c>
      <c r="C43">
        <v>51053787</v>
      </c>
      <c r="D43" t="s">
        <v>1325</v>
      </c>
      <c r="E43" t="s">
        <v>11526</v>
      </c>
      <c r="F43" t="s">
        <v>1671</v>
      </c>
      <c r="G43" t="s">
        <v>24164</v>
      </c>
      <c r="H43" t="s">
        <v>18089</v>
      </c>
      <c r="L43" t="s">
        <v>12107</v>
      </c>
      <c r="M43" t="s">
        <v>37</v>
      </c>
      <c r="N43" t="s">
        <v>38</v>
      </c>
      <c r="O43">
        <v>17500000</v>
      </c>
      <c r="P43">
        <f t="shared" si="0"/>
        <v>33553787</v>
      </c>
      <c r="Q43">
        <v>6.5</v>
      </c>
    </row>
    <row r="44" spans="1:17" hidden="1" x14ac:dyDescent="0.3">
      <c r="A44" t="s">
        <v>65</v>
      </c>
      <c r="B44">
        <v>42</v>
      </c>
      <c r="D44" t="s">
        <v>3409</v>
      </c>
      <c r="E44" t="s">
        <v>12038</v>
      </c>
      <c r="L44" t="s">
        <v>18886</v>
      </c>
      <c r="M44" t="s">
        <v>37</v>
      </c>
      <c r="N44" t="s">
        <v>38</v>
      </c>
      <c r="P44">
        <f t="shared" si="0"/>
        <v>0</v>
      </c>
      <c r="Q44">
        <v>7.8</v>
      </c>
    </row>
    <row r="45" spans="1:17" hidden="1" x14ac:dyDescent="0.3">
      <c r="A45" t="s">
        <v>65</v>
      </c>
      <c r="B45">
        <v>42</v>
      </c>
      <c r="D45" t="s">
        <v>24164</v>
      </c>
      <c r="E45" t="s">
        <v>3409</v>
      </c>
      <c r="F45" t="s">
        <v>12332</v>
      </c>
      <c r="G45" t="s">
        <v>10413</v>
      </c>
      <c r="L45" t="s">
        <v>9081</v>
      </c>
      <c r="M45" t="s">
        <v>37</v>
      </c>
      <c r="N45" t="s">
        <v>38</v>
      </c>
      <c r="P45">
        <f t="shared" si="0"/>
        <v>0</v>
      </c>
      <c r="Q45">
        <v>7.9</v>
      </c>
    </row>
    <row r="46" spans="1:17" hidden="1" x14ac:dyDescent="0.3">
      <c r="A46" t="s">
        <v>65</v>
      </c>
      <c r="B46">
        <v>42</v>
      </c>
      <c r="D46" t="s">
        <v>24164</v>
      </c>
      <c r="E46" t="s">
        <v>3409</v>
      </c>
      <c r="F46" t="s">
        <v>24165</v>
      </c>
      <c r="G46" t="s">
        <v>10413</v>
      </c>
      <c r="L46" t="s">
        <v>11305</v>
      </c>
      <c r="M46" t="s">
        <v>37</v>
      </c>
      <c r="N46" t="s">
        <v>38</v>
      </c>
      <c r="P46">
        <f t="shared" si="0"/>
        <v>0</v>
      </c>
      <c r="Q46">
        <v>7.5</v>
      </c>
    </row>
    <row r="47" spans="1:17" hidden="1" x14ac:dyDescent="0.3">
      <c r="A47" t="s">
        <v>65</v>
      </c>
      <c r="B47">
        <v>43</v>
      </c>
      <c r="D47" t="s">
        <v>3409</v>
      </c>
      <c r="E47" t="s">
        <v>1266</v>
      </c>
      <c r="F47" t="s">
        <v>6403</v>
      </c>
      <c r="G47" t="s">
        <v>10413</v>
      </c>
      <c r="L47" t="s">
        <v>3052</v>
      </c>
      <c r="M47" t="s">
        <v>37</v>
      </c>
      <c r="N47" t="s">
        <v>38</v>
      </c>
      <c r="P47">
        <f t="shared" si="0"/>
        <v>0</v>
      </c>
      <c r="Q47">
        <v>7.5</v>
      </c>
    </row>
    <row r="48" spans="1:17" hidden="1" x14ac:dyDescent="0.3">
      <c r="A48" t="s">
        <v>65</v>
      </c>
      <c r="B48">
        <v>43</v>
      </c>
      <c r="D48" t="s">
        <v>1325</v>
      </c>
      <c r="E48" t="s">
        <v>3409</v>
      </c>
      <c r="F48" t="s">
        <v>12332</v>
      </c>
      <c r="L48" t="s">
        <v>5446</v>
      </c>
      <c r="M48" t="s">
        <v>37</v>
      </c>
      <c r="N48" t="s">
        <v>38</v>
      </c>
      <c r="P48">
        <f t="shared" si="0"/>
        <v>0</v>
      </c>
      <c r="Q48">
        <v>7</v>
      </c>
    </row>
    <row r="49" spans="1:17" hidden="1" x14ac:dyDescent="0.3">
      <c r="A49" t="s">
        <v>65</v>
      </c>
      <c r="B49">
        <v>43</v>
      </c>
      <c r="D49" t="s">
        <v>1671</v>
      </c>
      <c r="E49" t="s">
        <v>3409</v>
      </c>
      <c r="F49" t="s">
        <v>24166</v>
      </c>
      <c r="G49" t="s">
        <v>19711</v>
      </c>
      <c r="L49" t="s">
        <v>11616</v>
      </c>
      <c r="M49" t="s">
        <v>37</v>
      </c>
      <c r="N49" t="s">
        <v>65</v>
      </c>
      <c r="P49">
        <f t="shared" si="0"/>
        <v>0</v>
      </c>
      <c r="Q49">
        <v>6.6</v>
      </c>
    </row>
    <row r="50" spans="1:17" hidden="1" x14ac:dyDescent="0.3">
      <c r="A50" t="s">
        <v>65</v>
      </c>
      <c r="B50">
        <v>43</v>
      </c>
      <c r="D50" t="s">
        <v>1325</v>
      </c>
      <c r="E50" t="s">
        <v>953</v>
      </c>
      <c r="F50" t="s">
        <v>3409</v>
      </c>
      <c r="G50" t="s">
        <v>12332</v>
      </c>
      <c r="L50" t="s">
        <v>22986</v>
      </c>
      <c r="M50" t="s">
        <v>37</v>
      </c>
      <c r="N50" t="s">
        <v>38</v>
      </c>
      <c r="P50">
        <f t="shared" si="0"/>
        <v>0</v>
      </c>
      <c r="Q50">
        <v>6.7</v>
      </c>
    </row>
    <row r="51" spans="1:17" hidden="1" x14ac:dyDescent="0.3">
      <c r="A51" t="s">
        <v>65</v>
      </c>
      <c r="B51">
        <v>43</v>
      </c>
      <c r="D51" t="s">
        <v>1325</v>
      </c>
      <c r="E51" t="s">
        <v>1671</v>
      </c>
      <c r="F51" t="s">
        <v>24164</v>
      </c>
      <c r="L51" t="s">
        <v>7264</v>
      </c>
      <c r="M51" t="s">
        <v>37</v>
      </c>
      <c r="N51" t="s">
        <v>38</v>
      </c>
      <c r="P51">
        <f t="shared" si="0"/>
        <v>0</v>
      </c>
      <c r="Q51">
        <v>5.8</v>
      </c>
    </row>
    <row r="52" spans="1:17" hidden="1" x14ac:dyDescent="0.3">
      <c r="A52" t="s">
        <v>65</v>
      </c>
      <c r="B52">
        <v>43</v>
      </c>
      <c r="D52" t="s">
        <v>24164</v>
      </c>
      <c r="E52" t="s">
        <v>3409</v>
      </c>
      <c r="L52" t="s">
        <v>18237</v>
      </c>
      <c r="M52" t="s">
        <v>37</v>
      </c>
      <c r="N52" t="s">
        <v>38</v>
      </c>
      <c r="P52">
        <f t="shared" si="0"/>
        <v>0</v>
      </c>
      <c r="Q52">
        <v>7.7</v>
      </c>
    </row>
    <row r="53" spans="1:17" hidden="1" x14ac:dyDescent="0.3">
      <c r="A53" t="s">
        <v>65</v>
      </c>
      <c r="B53">
        <v>43</v>
      </c>
      <c r="D53" t="s">
        <v>24164</v>
      </c>
      <c r="E53" t="s">
        <v>3409</v>
      </c>
      <c r="F53" t="s">
        <v>24165</v>
      </c>
      <c r="G53" t="s">
        <v>10413</v>
      </c>
      <c r="L53" t="s">
        <v>24144</v>
      </c>
      <c r="M53" t="s">
        <v>37</v>
      </c>
      <c r="N53" t="s">
        <v>38</v>
      </c>
      <c r="P53">
        <f t="shared" si="0"/>
        <v>0</v>
      </c>
      <c r="Q53">
        <v>7.5</v>
      </c>
    </row>
    <row r="54" spans="1:17" hidden="1" x14ac:dyDescent="0.3">
      <c r="A54" t="s">
        <v>65</v>
      </c>
      <c r="B54">
        <v>44</v>
      </c>
      <c r="D54" t="s">
        <v>1671</v>
      </c>
      <c r="E54" t="s">
        <v>3409</v>
      </c>
      <c r="F54" t="s">
        <v>6403</v>
      </c>
      <c r="G54" t="s">
        <v>12332</v>
      </c>
      <c r="H54" t="s">
        <v>10413</v>
      </c>
      <c r="L54" t="s">
        <v>19484</v>
      </c>
      <c r="M54" t="s">
        <v>37</v>
      </c>
      <c r="N54" t="s">
        <v>38</v>
      </c>
      <c r="P54">
        <f t="shared" si="0"/>
        <v>0</v>
      </c>
      <c r="Q54">
        <v>7.9</v>
      </c>
    </row>
    <row r="55" spans="1:17" hidden="1" x14ac:dyDescent="0.3">
      <c r="A55" t="s">
        <v>65</v>
      </c>
      <c r="B55">
        <v>44</v>
      </c>
      <c r="D55" t="s">
        <v>1325</v>
      </c>
      <c r="E55" t="s">
        <v>3409</v>
      </c>
      <c r="F55" t="s">
        <v>1266</v>
      </c>
      <c r="G55" t="s">
        <v>19711</v>
      </c>
      <c r="L55" t="s">
        <v>16548</v>
      </c>
      <c r="M55" t="s">
        <v>37</v>
      </c>
      <c r="N55" t="s">
        <v>38</v>
      </c>
      <c r="O55">
        <v>2300000</v>
      </c>
      <c r="P55">
        <f t="shared" si="0"/>
        <v>-2300000</v>
      </c>
      <c r="Q55">
        <v>8.1999999999999993</v>
      </c>
    </row>
    <row r="56" spans="1:17" hidden="1" x14ac:dyDescent="0.3">
      <c r="A56" t="s">
        <v>65</v>
      </c>
      <c r="B56">
        <v>44</v>
      </c>
      <c r="D56" t="s">
        <v>3409</v>
      </c>
      <c r="E56" t="s">
        <v>24167</v>
      </c>
      <c r="L56" t="s">
        <v>8227</v>
      </c>
      <c r="M56" t="s">
        <v>37</v>
      </c>
      <c r="N56" t="s">
        <v>38</v>
      </c>
      <c r="P56">
        <f t="shared" si="0"/>
        <v>0</v>
      </c>
      <c r="Q56">
        <v>8.6999999999999993</v>
      </c>
    </row>
    <row r="57" spans="1:17" hidden="1" x14ac:dyDescent="0.3">
      <c r="A57" t="s">
        <v>65</v>
      </c>
      <c r="B57">
        <v>44</v>
      </c>
      <c r="D57" t="s">
        <v>24164</v>
      </c>
      <c r="E57" t="s">
        <v>3409</v>
      </c>
      <c r="F57" t="s">
        <v>6403</v>
      </c>
      <c r="G57" t="s">
        <v>24165</v>
      </c>
      <c r="H57" t="s">
        <v>10413</v>
      </c>
      <c r="L57" t="s">
        <v>2350</v>
      </c>
      <c r="M57" t="s">
        <v>37</v>
      </c>
      <c r="N57" t="s">
        <v>38</v>
      </c>
      <c r="P57">
        <f t="shared" si="0"/>
        <v>0</v>
      </c>
      <c r="Q57">
        <v>8.6</v>
      </c>
    </row>
    <row r="58" spans="1:17" hidden="1" x14ac:dyDescent="0.3">
      <c r="A58" t="s">
        <v>65</v>
      </c>
      <c r="B58">
        <v>44</v>
      </c>
      <c r="D58" t="s">
        <v>1671</v>
      </c>
      <c r="E58" t="s">
        <v>24164</v>
      </c>
      <c r="F58" t="s">
        <v>24165</v>
      </c>
      <c r="L58" t="s">
        <v>18050</v>
      </c>
      <c r="M58" t="s">
        <v>37</v>
      </c>
      <c r="N58" t="s">
        <v>38</v>
      </c>
      <c r="P58">
        <f t="shared" si="0"/>
        <v>0</v>
      </c>
      <c r="Q58">
        <v>8.4</v>
      </c>
    </row>
    <row r="59" spans="1:17" hidden="1" x14ac:dyDescent="0.3">
      <c r="A59" t="s">
        <v>65</v>
      </c>
      <c r="B59">
        <v>44</v>
      </c>
      <c r="D59" t="s">
        <v>1325</v>
      </c>
      <c r="E59" t="s">
        <v>953</v>
      </c>
      <c r="F59" t="s">
        <v>3409</v>
      </c>
      <c r="G59" t="s">
        <v>12332</v>
      </c>
      <c r="L59" t="s">
        <v>4657</v>
      </c>
      <c r="M59" t="s">
        <v>37</v>
      </c>
      <c r="N59" t="s">
        <v>38</v>
      </c>
      <c r="O59">
        <v>1400000</v>
      </c>
      <c r="P59">
        <f t="shared" si="0"/>
        <v>-1400000</v>
      </c>
      <c r="Q59">
        <v>8.4</v>
      </c>
    </row>
    <row r="60" spans="1:17" hidden="1" x14ac:dyDescent="0.3">
      <c r="A60" t="s">
        <v>65</v>
      </c>
      <c r="B60">
        <v>44</v>
      </c>
      <c r="D60" t="s">
        <v>1671</v>
      </c>
      <c r="E60" t="s">
        <v>3409</v>
      </c>
      <c r="F60" t="s">
        <v>19711</v>
      </c>
      <c r="L60" t="s">
        <v>11802</v>
      </c>
      <c r="M60" t="s">
        <v>37</v>
      </c>
      <c r="N60" t="s">
        <v>38</v>
      </c>
      <c r="P60">
        <f t="shared" si="0"/>
        <v>0</v>
      </c>
      <c r="Q60">
        <v>7.5</v>
      </c>
    </row>
    <row r="61" spans="1:17" hidden="1" x14ac:dyDescent="0.3">
      <c r="A61" t="s">
        <v>65</v>
      </c>
      <c r="B61">
        <v>44</v>
      </c>
      <c r="D61" t="s">
        <v>24164</v>
      </c>
      <c r="E61" t="s">
        <v>3409</v>
      </c>
      <c r="F61" t="s">
        <v>24165</v>
      </c>
      <c r="L61" t="s">
        <v>17160</v>
      </c>
      <c r="M61" t="s">
        <v>37</v>
      </c>
      <c r="N61" t="s">
        <v>38</v>
      </c>
      <c r="P61">
        <f t="shared" si="0"/>
        <v>0</v>
      </c>
      <c r="Q61">
        <v>8.4</v>
      </c>
    </row>
    <row r="62" spans="1:17" hidden="1" x14ac:dyDescent="0.3">
      <c r="A62" t="s">
        <v>16760</v>
      </c>
      <c r="B62">
        <v>45</v>
      </c>
      <c r="D62" t="s">
        <v>1325</v>
      </c>
      <c r="E62" t="s">
        <v>953</v>
      </c>
      <c r="F62" t="s">
        <v>11526</v>
      </c>
      <c r="G62" t="s">
        <v>1671</v>
      </c>
      <c r="H62" t="s">
        <v>3409</v>
      </c>
      <c r="I62" t="s">
        <v>18089</v>
      </c>
      <c r="J62" t="s">
        <v>1266</v>
      </c>
      <c r="K62" t="s">
        <v>10413</v>
      </c>
      <c r="L62" t="s">
        <v>16764</v>
      </c>
      <c r="M62" t="s">
        <v>65</v>
      </c>
      <c r="N62" t="s">
        <v>38</v>
      </c>
      <c r="O62">
        <v>7000000</v>
      </c>
      <c r="P62">
        <f t="shared" si="0"/>
        <v>-7000000</v>
      </c>
      <c r="Q62">
        <v>6</v>
      </c>
    </row>
    <row r="63" spans="1:17" x14ac:dyDescent="0.3">
      <c r="A63" t="s">
        <v>10176</v>
      </c>
      <c r="B63">
        <v>80</v>
      </c>
      <c r="C63">
        <v>669276</v>
      </c>
      <c r="D63" t="s">
        <v>1325</v>
      </c>
      <c r="E63" t="s">
        <v>953</v>
      </c>
      <c r="F63" t="s">
        <v>11526</v>
      </c>
      <c r="G63" t="s">
        <v>1671</v>
      </c>
      <c r="H63" t="s">
        <v>1266</v>
      </c>
      <c r="L63" t="s">
        <v>10180</v>
      </c>
      <c r="M63" t="s">
        <v>37</v>
      </c>
      <c r="N63" t="s">
        <v>56</v>
      </c>
      <c r="O63">
        <v>28000000</v>
      </c>
      <c r="P63">
        <f t="shared" si="0"/>
        <v>-27330724</v>
      </c>
      <c r="Q63">
        <v>7.2</v>
      </c>
    </row>
    <row r="64" spans="1:17" hidden="1" x14ac:dyDescent="0.3">
      <c r="A64" t="s">
        <v>65</v>
      </c>
      <c r="B64">
        <v>45</v>
      </c>
      <c r="D64" t="s">
        <v>24164</v>
      </c>
      <c r="E64" t="s">
        <v>3409</v>
      </c>
      <c r="F64" t="s">
        <v>24165</v>
      </c>
      <c r="L64" t="s">
        <v>3084</v>
      </c>
      <c r="M64" t="s">
        <v>37</v>
      </c>
      <c r="N64" t="s">
        <v>38</v>
      </c>
      <c r="P64">
        <f t="shared" si="0"/>
        <v>0</v>
      </c>
      <c r="Q64">
        <v>8.3000000000000007</v>
      </c>
    </row>
    <row r="65" spans="1:17" hidden="1" x14ac:dyDescent="0.3">
      <c r="A65" t="s">
        <v>65</v>
      </c>
      <c r="B65">
        <v>45</v>
      </c>
      <c r="D65" t="s">
        <v>1671</v>
      </c>
      <c r="E65" t="s">
        <v>24164</v>
      </c>
      <c r="F65" t="s">
        <v>3409</v>
      </c>
      <c r="L65" t="s">
        <v>12612</v>
      </c>
      <c r="M65" t="s">
        <v>37</v>
      </c>
      <c r="N65" t="s">
        <v>12616</v>
      </c>
      <c r="O65">
        <v>34000000</v>
      </c>
      <c r="P65">
        <f t="shared" si="0"/>
        <v>-34000000</v>
      </c>
      <c r="Q65">
        <v>8.1</v>
      </c>
    </row>
    <row r="66" spans="1:17" hidden="1" x14ac:dyDescent="0.3">
      <c r="A66" t="s">
        <v>65</v>
      </c>
      <c r="B66">
        <v>45</v>
      </c>
      <c r="D66" t="s">
        <v>24164</v>
      </c>
      <c r="E66" t="s">
        <v>3409</v>
      </c>
      <c r="F66" t="s">
        <v>6403</v>
      </c>
      <c r="G66" t="s">
        <v>24165</v>
      </c>
      <c r="H66" t="s">
        <v>10413</v>
      </c>
      <c r="L66" t="s">
        <v>12680</v>
      </c>
      <c r="M66" t="s">
        <v>37</v>
      </c>
      <c r="N66" t="s">
        <v>38</v>
      </c>
      <c r="P66">
        <f t="shared" ref="P66:P129" si="1">+C66-O66</f>
        <v>0</v>
      </c>
      <c r="Q66">
        <v>7.3</v>
      </c>
    </row>
    <row r="67" spans="1:17" hidden="1" x14ac:dyDescent="0.3">
      <c r="A67" t="s">
        <v>65</v>
      </c>
      <c r="B67">
        <v>45</v>
      </c>
      <c r="D67" t="s">
        <v>953</v>
      </c>
      <c r="E67" t="s">
        <v>3409</v>
      </c>
      <c r="F67" t="s">
        <v>1266</v>
      </c>
      <c r="G67" t="s">
        <v>24165</v>
      </c>
      <c r="H67" t="s">
        <v>10413</v>
      </c>
      <c r="L67" t="s">
        <v>3343</v>
      </c>
      <c r="M67" t="s">
        <v>37</v>
      </c>
      <c r="N67" t="s">
        <v>38</v>
      </c>
      <c r="P67">
        <f t="shared" si="1"/>
        <v>0</v>
      </c>
      <c r="Q67">
        <v>7.5</v>
      </c>
    </row>
    <row r="68" spans="1:17" hidden="1" x14ac:dyDescent="0.3">
      <c r="A68" t="s">
        <v>65</v>
      </c>
      <c r="B68">
        <v>45</v>
      </c>
      <c r="D68" t="s">
        <v>3409</v>
      </c>
      <c r="E68" t="s">
        <v>10413</v>
      </c>
      <c r="L68" t="s">
        <v>19008</v>
      </c>
      <c r="M68" t="s">
        <v>37</v>
      </c>
      <c r="N68" t="s">
        <v>56</v>
      </c>
      <c r="P68">
        <f t="shared" si="1"/>
        <v>0</v>
      </c>
      <c r="Q68">
        <v>7.3</v>
      </c>
    </row>
    <row r="69" spans="1:17" hidden="1" x14ac:dyDescent="0.3">
      <c r="A69" t="s">
        <v>65</v>
      </c>
      <c r="B69">
        <v>45</v>
      </c>
      <c r="D69" t="s">
        <v>24164</v>
      </c>
      <c r="E69" t="s">
        <v>3409</v>
      </c>
      <c r="L69" t="s">
        <v>5151</v>
      </c>
      <c r="M69" t="s">
        <v>37</v>
      </c>
      <c r="N69" t="s">
        <v>56</v>
      </c>
      <c r="P69">
        <f t="shared" si="1"/>
        <v>0</v>
      </c>
      <c r="Q69">
        <v>7.9</v>
      </c>
    </row>
    <row r="70" spans="1:17" hidden="1" x14ac:dyDescent="0.3">
      <c r="A70" t="s">
        <v>16527</v>
      </c>
      <c r="B70">
        <v>46</v>
      </c>
      <c r="C70">
        <v>18642318</v>
      </c>
      <c r="D70" t="s">
        <v>68</v>
      </c>
      <c r="E70" t="s">
        <v>24167</v>
      </c>
      <c r="L70" t="s">
        <v>16529</v>
      </c>
      <c r="M70" t="s">
        <v>37</v>
      </c>
      <c r="N70" t="s">
        <v>38</v>
      </c>
      <c r="P70">
        <f t="shared" si="1"/>
        <v>18642318</v>
      </c>
      <c r="Q70">
        <v>7.5</v>
      </c>
    </row>
    <row r="71" spans="1:17" hidden="1" x14ac:dyDescent="0.3">
      <c r="A71" t="s">
        <v>23880</v>
      </c>
      <c r="B71">
        <v>47</v>
      </c>
      <c r="D71" t="s">
        <v>1266</v>
      </c>
      <c r="E71" t="s">
        <v>6403</v>
      </c>
      <c r="F71" t="s">
        <v>24165</v>
      </c>
      <c r="G71" t="s">
        <v>10413</v>
      </c>
      <c r="L71" t="s">
        <v>23883</v>
      </c>
      <c r="M71" t="s">
        <v>37</v>
      </c>
      <c r="N71" t="s">
        <v>38</v>
      </c>
      <c r="O71">
        <v>50000</v>
      </c>
      <c r="P71">
        <f t="shared" si="1"/>
        <v>-50000</v>
      </c>
      <c r="Q71">
        <v>7.3</v>
      </c>
    </row>
    <row r="72" spans="1:17" hidden="1" x14ac:dyDescent="0.3">
      <c r="A72" t="s">
        <v>65</v>
      </c>
      <c r="B72">
        <v>50</v>
      </c>
      <c r="D72" t="s">
        <v>1325</v>
      </c>
      <c r="E72" t="s">
        <v>24164</v>
      </c>
      <c r="F72" t="s">
        <v>3409</v>
      </c>
      <c r="G72" t="s">
        <v>10413</v>
      </c>
      <c r="L72" t="s">
        <v>10303</v>
      </c>
      <c r="M72" t="s">
        <v>37</v>
      </c>
      <c r="N72" t="s">
        <v>38</v>
      </c>
      <c r="P72">
        <f t="shared" si="1"/>
        <v>0</v>
      </c>
      <c r="Q72">
        <v>6.8</v>
      </c>
    </row>
    <row r="73" spans="1:17" hidden="1" x14ac:dyDescent="0.3">
      <c r="A73" t="s">
        <v>22804</v>
      </c>
      <c r="B73">
        <v>52</v>
      </c>
      <c r="D73" t="s">
        <v>68</v>
      </c>
      <c r="L73" t="s">
        <v>22807</v>
      </c>
      <c r="M73" t="s">
        <v>37</v>
      </c>
      <c r="N73" t="s">
        <v>38</v>
      </c>
      <c r="O73">
        <v>450000</v>
      </c>
      <c r="P73">
        <f t="shared" si="1"/>
        <v>-450000</v>
      </c>
      <c r="Q73">
        <v>8.1999999999999993</v>
      </c>
    </row>
    <row r="74" spans="1:17" hidden="1" x14ac:dyDescent="0.3">
      <c r="A74" t="s">
        <v>65</v>
      </c>
      <c r="B74">
        <v>52</v>
      </c>
      <c r="D74" t="s">
        <v>3409</v>
      </c>
      <c r="E74" t="s">
        <v>1266</v>
      </c>
      <c r="F74" t="s">
        <v>6403</v>
      </c>
      <c r="G74" t="s">
        <v>24165</v>
      </c>
      <c r="L74" t="s">
        <v>5981</v>
      </c>
      <c r="M74" t="s">
        <v>1464</v>
      </c>
      <c r="N74" t="s">
        <v>1465</v>
      </c>
      <c r="P74">
        <f t="shared" si="1"/>
        <v>0</v>
      </c>
      <c r="Q74">
        <v>8.3000000000000007</v>
      </c>
    </row>
    <row r="75" spans="1:17" hidden="1" x14ac:dyDescent="0.3">
      <c r="A75" t="s">
        <v>65</v>
      </c>
      <c r="B75">
        <v>53</v>
      </c>
      <c r="D75" t="s">
        <v>24164</v>
      </c>
      <c r="E75" t="s">
        <v>3409</v>
      </c>
      <c r="F75" t="s">
        <v>10413</v>
      </c>
      <c r="L75" t="s">
        <v>16507</v>
      </c>
      <c r="M75" t="s">
        <v>37</v>
      </c>
      <c r="N75" t="s">
        <v>38</v>
      </c>
      <c r="P75">
        <f t="shared" si="1"/>
        <v>0</v>
      </c>
      <c r="Q75">
        <v>9</v>
      </c>
    </row>
    <row r="76" spans="1:17" x14ac:dyDescent="0.3">
      <c r="A76" t="s">
        <v>4903</v>
      </c>
      <c r="B76">
        <v>81</v>
      </c>
      <c r="C76">
        <v>2040920</v>
      </c>
      <c r="D76" t="s">
        <v>1325</v>
      </c>
      <c r="E76" t="s">
        <v>24164</v>
      </c>
      <c r="F76" t="s">
        <v>3409</v>
      </c>
      <c r="G76" t="s">
        <v>19711</v>
      </c>
      <c r="H76" t="s">
        <v>10413</v>
      </c>
      <c r="L76" t="s">
        <v>24120</v>
      </c>
      <c r="M76" t="s">
        <v>2778</v>
      </c>
      <c r="N76" t="s">
        <v>38</v>
      </c>
      <c r="O76">
        <v>7000</v>
      </c>
      <c r="P76">
        <f t="shared" si="1"/>
        <v>2033920</v>
      </c>
      <c r="Q76">
        <v>6.9</v>
      </c>
    </row>
    <row r="77" spans="1:17" hidden="1" x14ac:dyDescent="0.3">
      <c r="A77" t="s">
        <v>65</v>
      </c>
      <c r="B77">
        <v>54</v>
      </c>
      <c r="D77" t="s">
        <v>1325</v>
      </c>
      <c r="E77" t="s">
        <v>953</v>
      </c>
      <c r="F77" t="s">
        <v>24164</v>
      </c>
      <c r="G77" t="s">
        <v>3409</v>
      </c>
      <c r="H77" t="s">
        <v>12332</v>
      </c>
      <c r="I77" t="s">
        <v>10413</v>
      </c>
      <c r="L77" t="s">
        <v>2631</v>
      </c>
      <c r="M77" t="s">
        <v>37</v>
      </c>
      <c r="N77" t="s">
        <v>38</v>
      </c>
      <c r="P77">
        <f t="shared" si="1"/>
        <v>0</v>
      </c>
      <c r="Q77">
        <v>8.8000000000000007</v>
      </c>
    </row>
    <row r="78" spans="1:17" hidden="1" x14ac:dyDescent="0.3">
      <c r="A78" t="s">
        <v>65</v>
      </c>
      <c r="B78">
        <v>55</v>
      </c>
      <c r="C78">
        <v>447093</v>
      </c>
      <c r="D78" t="s">
        <v>3409</v>
      </c>
      <c r="L78" t="s">
        <v>13601</v>
      </c>
      <c r="M78" t="s">
        <v>13605</v>
      </c>
      <c r="N78" t="s">
        <v>13606</v>
      </c>
      <c r="P78">
        <f t="shared" si="1"/>
        <v>447093</v>
      </c>
      <c r="Q78">
        <v>9.1</v>
      </c>
    </row>
    <row r="79" spans="1:17" hidden="1" x14ac:dyDescent="0.3">
      <c r="A79" t="s">
        <v>65</v>
      </c>
      <c r="B79">
        <v>55</v>
      </c>
      <c r="D79" t="s">
        <v>24164</v>
      </c>
      <c r="E79" t="s">
        <v>3409</v>
      </c>
      <c r="F79" t="s">
        <v>10413</v>
      </c>
      <c r="L79" t="s">
        <v>16965</v>
      </c>
      <c r="M79" t="s">
        <v>9795</v>
      </c>
      <c r="N79" t="s">
        <v>7090</v>
      </c>
      <c r="P79">
        <f t="shared" si="1"/>
        <v>0</v>
      </c>
      <c r="Q79">
        <v>8.6999999999999993</v>
      </c>
    </row>
    <row r="80" spans="1:17" hidden="1" x14ac:dyDescent="0.3">
      <c r="A80" t="s">
        <v>65</v>
      </c>
      <c r="B80">
        <v>55</v>
      </c>
      <c r="D80" t="s">
        <v>1325</v>
      </c>
      <c r="E80" t="s">
        <v>953</v>
      </c>
      <c r="F80" t="s">
        <v>13307</v>
      </c>
      <c r="G80" t="s">
        <v>3409</v>
      </c>
      <c r="H80" t="s">
        <v>22704</v>
      </c>
      <c r="L80" t="s">
        <v>14163</v>
      </c>
      <c r="M80" t="s">
        <v>37</v>
      </c>
      <c r="N80" t="s">
        <v>38</v>
      </c>
      <c r="P80">
        <f t="shared" si="1"/>
        <v>0</v>
      </c>
      <c r="Q80">
        <v>8.6</v>
      </c>
    </row>
    <row r="81" spans="1:17" hidden="1" x14ac:dyDescent="0.3">
      <c r="A81" t="s">
        <v>65</v>
      </c>
      <c r="B81">
        <v>58</v>
      </c>
      <c r="D81" t="s">
        <v>24164</v>
      </c>
      <c r="E81" t="s">
        <v>3409</v>
      </c>
      <c r="L81" t="s">
        <v>23234</v>
      </c>
      <c r="M81" t="s">
        <v>37</v>
      </c>
      <c r="N81" t="s">
        <v>56</v>
      </c>
      <c r="P81">
        <f t="shared" si="1"/>
        <v>0</v>
      </c>
      <c r="Q81">
        <v>8.5</v>
      </c>
    </row>
    <row r="82" spans="1:17" hidden="1" x14ac:dyDescent="0.3">
      <c r="A82" t="s">
        <v>23463</v>
      </c>
      <c r="B82">
        <v>59</v>
      </c>
      <c r="D82" t="s">
        <v>68</v>
      </c>
      <c r="L82" t="s">
        <v>23466</v>
      </c>
      <c r="M82" t="s">
        <v>1464</v>
      </c>
      <c r="N82" t="s">
        <v>1465</v>
      </c>
      <c r="O82">
        <v>150000</v>
      </c>
      <c r="P82">
        <f t="shared" si="1"/>
        <v>-150000</v>
      </c>
      <c r="Q82">
        <v>7.4</v>
      </c>
    </row>
    <row r="83" spans="1:17" hidden="1" x14ac:dyDescent="0.3">
      <c r="A83" t="s">
        <v>65</v>
      </c>
      <c r="B83">
        <v>60</v>
      </c>
      <c r="D83" t="s">
        <v>1671</v>
      </c>
      <c r="E83" t="s">
        <v>18089</v>
      </c>
      <c r="F83" t="s">
        <v>12332</v>
      </c>
      <c r="L83" t="s">
        <v>6987</v>
      </c>
      <c r="M83" t="s">
        <v>37</v>
      </c>
      <c r="N83" t="s">
        <v>38</v>
      </c>
      <c r="P83">
        <f t="shared" si="1"/>
        <v>0</v>
      </c>
      <c r="Q83">
        <v>7.8</v>
      </c>
    </row>
    <row r="84" spans="1:17" hidden="1" x14ac:dyDescent="0.3">
      <c r="A84" t="s">
        <v>65</v>
      </c>
      <c r="B84">
        <v>60</v>
      </c>
      <c r="D84" t="s">
        <v>24164</v>
      </c>
      <c r="E84" t="s">
        <v>3409</v>
      </c>
      <c r="L84" t="s">
        <v>18404</v>
      </c>
      <c r="M84" t="s">
        <v>37</v>
      </c>
      <c r="N84" t="s">
        <v>38</v>
      </c>
      <c r="P84">
        <f t="shared" si="1"/>
        <v>0</v>
      </c>
      <c r="Q84">
        <v>8.1</v>
      </c>
    </row>
    <row r="85" spans="1:17" hidden="1" x14ac:dyDescent="0.3">
      <c r="A85" t="s">
        <v>65</v>
      </c>
      <c r="B85">
        <v>60</v>
      </c>
      <c r="D85" t="s">
        <v>1325</v>
      </c>
      <c r="E85" t="s">
        <v>3409</v>
      </c>
      <c r="F85" t="s">
        <v>24165</v>
      </c>
      <c r="G85" t="s">
        <v>12332</v>
      </c>
      <c r="L85" t="s">
        <v>16630</v>
      </c>
      <c r="M85" t="s">
        <v>37</v>
      </c>
      <c r="N85" t="s">
        <v>38</v>
      </c>
      <c r="P85">
        <f t="shared" si="1"/>
        <v>0</v>
      </c>
      <c r="Q85">
        <v>7.4</v>
      </c>
    </row>
    <row r="86" spans="1:17" hidden="1" x14ac:dyDescent="0.3">
      <c r="A86" t="s">
        <v>65</v>
      </c>
      <c r="B86">
        <v>60</v>
      </c>
      <c r="D86" t="s">
        <v>1671</v>
      </c>
      <c r="E86" t="s">
        <v>3409</v>
      </c>
      <c r="F86" t="s">
        <v>12332</v>
      </c>
      <c r="L86" t="s">
        <v>20404</v>
      </c>
      <c r="M86" t="s">
        <v>37</v>
      </c>
      <c r="N86" t="s">
        <v>38</v>
      </c>
      <c r="P86">
        <f t="shared" si="1"/>
        <v>0</v>
      </c>
      <c r="Q86">
        <v>7.9</v>
      </c>
    </row>
    <row r="87" spans="1:17" hidden="1" x14ac:dyDescent="0.3">
      <c r="A87" t="s">
        <v>65</v>
      </c>
      <c r="B87">
        <v>60</v>
      </c>
      <c r="D87" t="s">
        <v>1671</v>
      </c>
      <c r="E87" t="s">
        <v>3409</v>
      </c>
      <c r="F87" t="s">
        <v>19711</v>
      </c>
      <c r="L87" t="s">
        <v>20321</v>
      </c>
      <c r="M87" t="s">
        <v>37</v>
      </c>
      <c r="N87" t="s">
        <v>38</v>
      </c>
      <c r="P87">
        <f t="shared" si="1"/>
        <v>0</v>
      </c>
      <c r="Q87">
        <v>7.3</v>
      </c>
    </row>
    <row r="88" spans="1:17" hidden="1" x14ac:dyDescent="0.3">
      <c r="A88" t="s">
        <v>65</v>
      </c>
      <c r="B88">
        <v>60</v>
      </c>
      <c r="D88" t="s">
        <v>68</v>
      </c>
      <c r="L88" t="s">
        <v>13400</v>
      </c>
      <c r="M88" t="s">
        <v>37</v>
      </c>
      <c r="N88" t="s">
        <v>38</v>
      </c>
      <c r="P88">
        <f t="shared" si="1"/>
        <v>0</v>
      </c>
      <c r="Q88">
        <v>6.6</v>
      </c>
    </row>
    <row r="89" spans="1:17" hidden="1" x14ac:dyDescent="0.3">
      <c r="A89" t="s">
        <v>65</v>
      </c>
      <c r="B89">
        <v>60</v>
      </c>
      <c r="D89" t="s">
        <v>3409</v>
      </c>
      <c r="E89" t="s">
        <v>1266</v>
      </c>
      <c r="F89" t="s">
        <v>12332</v>
      </c>
      <c r="G89" t="s">
        <v>10413</v>
      </c>
      <c r="L89" t="s">
        <v>22865</v>
      </c>
      <c r="M89" t="s">
        <v>37</v>
      </c>
      <c r="N89" t="s">
        <v>38</v>
      </c>
      <c r="P89">
        <f t="shared" si="1"/>
        <v>0</v>
      </c>
      <c r="Q89">
        <v>7.7</v>
      </c>
    </row>
    <row r="90" spans="1:17" hidden="1" x14ac:dyDescent="0.3">
      <c r="A90" t="s">
        <v>65</v>
      </c>
      <c r="B90">
        <v>60</v>
      </c>
      <c r="D90" t="s">
        <v>3409</v>
      </c>
      <c r="E90" t="s">
        <v>19711</v>
      </c>
      <c r="L90" t="s">
        <v>7435</v>
      </c>
      <c r="M90" t="s">
        <v>37</v>
      </c>
      <c r="N90" t="s">
        <v>38</v>
      </c>
      <c r="P90">
        <f t="shared" si="1"/>
        <v>0</v>
      </c>
      <c r="Q90">
        <v>7</v>
      </c>
    </row>
    <row r="91" spans="1:17" hidden="1" x14ac:dyDescent="0.3">
      <c r="A91" t="s">
        <v>65</v>
      </c>
      <c r="B91">
        <v>60</v>
      </c>
      <c r="D91" t="s">
        <v>24164</v>
      </c>
      <c r="E91" t="s">
        <v>3409</v>
      </c>
      <c r="F91" t="s">
        <v>24165</v>
      </c>
      <c r="L91" t="s">
        <v>20130</v>
      </c>
      <c r="M91" t="s">
        <v>37</v>
      </c>
      <c r="N91" t="s">
        <v>38</v>
      </c>
      <c r="P91">
        <f t="shared" si="1"/>
        <v>0</v>
      </c>
      <c r="Q91">
        <v>7.4</v>
      </c>
    </row>
    <row r="92" spans="1:17" hidden="1" x14ac:dyDescent="0.3">
      <c r="A92" t="s">
        <v>65</v>
      </c>
      <c r="B92">
        <v>60</v>
      </c>
      <c r="D92" t="s">
        <v>24164</v>
      </c>
      <c r="E92" t="s">
        <v>3409</v>
      </c>
      <c r="F92" t="s">
        <v>24165</v>
      </c>
      <c r="G92" t="s">
        <v>10413</v>
      </c>
      <c r="L92" t="s">
        <v>7697</v>
      </c>
      <c r="M92" t="s">
        <v>37</v>
      </c>
      <c r="N92" t="s">
        <v>56</v>
      </c>
      <c r="P92">
        <f t="shared" si="1"/>
        <v>0</v>
      </c>
      <c r="Q92">
        <v>8.6</v>
      </c>
    </row>
    <row r="93" spans="1:17" hidden="1" x14ac:dyDescent="0.3">
      <c r="A93" t="s">
        <v>65</v>
      </c>
      <c r="B93">
        <v>60</v>
      </c>
      <c r="D93" t="s">
        <v>1325</v>
      </c>
      <c r="E93" t="s">
        <v>24164</v>
      </c>
      <c r="F93" t="s">
        <v>3409</v>
      </c>
      <c r="G93" t="s">
        <v>24165</v>
      </c>
      <c r="H93" t="s">
        <v>10413</v>
      </c>
      <c r="L93" t="s">
        <v>1122</v>
      </c>
      <c r="M93" t="s">
        <v>37</v>
      </c>
      <c r="N93" t="s">
        <v>38</v>
      </c>
      <c r="O93">
        <v>1500000</v>
      </c>
      <c r="P93">
        <f t="shared" si="1"/>
        <v>-1500000</v>
      </c>
      <c r="Q93">
        <v>7.5</v>
      </c>
    </row>
    <row r="94" spans="1:17" hidden="1" x14ac:dyDescent="0.3">
      <c r="A94" t="s">
        <v>65</v>
      </c>
      <c r="B94">
        <v>60</v>
      </c>
      <c r="D94" t="s">
        <v>1325</v>
      </c>
      <c r="E94" t="s">
        <v>24164</v>
      </c>
      <c r="F94" t="s">
        <v>3409</v>
      </c>
      <c r="G94" t="s">
        <v>10413</v>
      </c>
      <c r="L94" t="s">
        <v>16621</v>
      </c>
      <c r="M94" t="s">
        <v>37</v>
      </c>
      <c r="N94" t="s">
        <v>38</v>
      </c>
      <c r="P94">
        <f t="shared" si="1"/>
        <v>0</v>
      </c>
      <c r="Q94">
        <v>7.7</v>
      </c>
    </row>
    <row r="95" spans="1:17" hidden="1" x14ac:dyDescent="0.3">
      <c r="A95" t="s">
        <v>65</v>
      </c>
      <c r="B95">
        <v>60</v>
      </c>
      <c r="D95" t="s">
        <v>953</v>
      </c>
      <c r="E95" t="s">
        <v>3409</v>
      </c>
      <c r="F95" t="s">
        <v>1266</v>
      </c>
      <c r="G95" t="s">
        <v>24165</v>
      </c>
      <c r="L95" t="s">
        <v>16136</v>
      </c>
      <c r="M95" t="s">
        <v>37</v>
      </c>
      <c r="N95" t="s">
        <v>65</v>
      </c>
      <c r="P95">
        <f t="shared" si="1"/>
        <v>0</v>
      </c>
      <c r="Q95">
        <v>8.3000000000000007</v>
      </c>
    </row>
    <row r="96" spans="1:17" hidden="1" x14ac:dyDescent="0.3">
      <c r="A96" t="s">
        <v>65</v>
      </c>
      <c r="B96">
        <v>60</v>
      </c>
      <c r="D96" t="s">
        <v>3409</v>
      </c>
      <c r="E96" t="s">
        <v>1266</v>
      </c>
      <c r="L96" t="s">
        <v>18014</v>
      </c>
      <c r="M96" t="s">
        <v>37</v>
      </c>
      <c r="N96" t="s">
        <v>38</v>
      </c>
      <c r="P96">
        <f t="shared" si="1"/>
        <v>0</v>
      </c>
      <c r="Q96">
        <v>7.5</v>
      </c>
    </row>
    <row r="97" spans="1:17" hidden="1" x14ac:dyDescent="0.3">
      <c r="A97" t="s">
        <v>65</v>
      </c>
      <c r="B97">
        <v>60</v>
      </c>
      <c r="D97" t="s">
        <v>3409</v>
      </c>
      <c r="E97" t="s">
        <v>12332</v>
      </c>
      <c r="L97" t="s">
        <v>21188</v>
      </c>
      <c r="M97" t="s">
        <v>37</v>
      </c>
      <c r="N97" t="s">
        <v>38</v>
      </c>
      <c r="O97">
        <v>5000000</v>
      </c>
      <c r="P97">
        <f t="shared" si="1"/>
        <v>-5000000</v>
      </c>
      <c r="Q97">
        <v>7.7</v>
      </c>
    </row>
    <row r="98" spans="1:17" hidden="1" x14ac:dyDescent="0.3">
      <c r="A98" t="s">
        <v>24037</v>
      </c>
      <c r="B98">
        <v>60</v>
      </c>
      <c r="D98" t="s">
        <v>3409</v>
      </c>
      <c r="L98" t="s">
        <v>24040</v>
      </c>
      <c r="M98" t="s">
        <v>24043</v>
      </c>
      <c r="N98" t="s">
        <v>24044</v>
      </c>
      <c r="O98">
        <v>15000</v>
      </c>
      <c r="P98">
        <f t="shared" si="1"/>
        <v>-15000</v>
      </c>
      <c r="Q98">
        <v>7.4</v>
      </c>
    </row>
    <row r="99" spans="1:17" hidden="1" x14ac:dyDescent="0.3">
      <c r="A99" t="s">
        <v>65</v>
      </c>
      <c r="B99">
        <v>60</v>
      </c>
      <c r="D99" t="s">
        <v>1325</v>
      </c>
      <c r="E99" t="s">
        <v>953</v>
      </c>
      <c r="F99" t="s">
        <v>24164</v>
      </c>
      <c r="L99" t="s">
        <v>1564</v>
      </c>
      <c r="M99" t="s">
        <v>37</v>
      </c>
      <c r="N99" t="s">
        <v>38</v>
      </c>
      <c r="P99">
        <f t="shared" si="1"/>
        <v>0</v>
      </c>
      <c r="Q99">
        <v>7.6</v>
      </c>
    </row>
    <row r="100" spans="1:17" hidden="1" x14ac:dyDescent="0.3">
      <c r="A100" t="s">
        <v>65</v>
      </c>
      <c r="B100">
        <v>60</v>
      </c>
      <c r="D100" t="s">
        <v>24168</v>
      </c>
      <c r="E100" t="s">
        <v>24166</v>
      </c>
      <c r="F100" t="s">
        <v>19711</v>
      </c>
      <c r="L100" t="s">
        <v>10601</v>
      </c>
      <c r="M100" t="s">
        <v>37</v>
      </c>
      <c r="N100" t="s">
        <v>38</v>
      </c>
      <c r="O100">
        <v>3000000</v>
      </c>
      <c r="P100">
        <f t="shared" si="1"/>
        <v>-3000000</v>
      </c>
      <c r="Q100">
        <v>2.9</v>
      </c>
    </row>
    <row r="101" spans="1:17" hidden="1" x14ac:dyDescent="0.3">
      <c r="A101" t="s">
        <v>65</v>
      </c>
      <c r="B101">
        <v>60</v>
      </c>
      <c r="D101" t="s">
        <v>3409</v>
      </c>
      <c r="E101" t="s">
        <v>1266</v>
      </c>
      <c r="F101" t="s">
        <v>24165</v>
      </c>
      <c r="G101" t="s">
        <v>12332</v>
      </c>
      <c r="L101" t="s">
        <v>13071</v>
      </c>
      <c r="M101" t="s">
        <v>37</v>
      </c>
      <c r="N101" t="s">
        <v>268</v>
      </c>
      <c r="P101">
        <f t="shared" si="1"/>
        <v>0</v>
      </c>
      <c r="Q101">
        <v>7.5</v>
      </c>
    </row>
    <row r="102" spans="1:17" hidden="1" x14ac:dyDescent="0.3">
      <c r="A102" t="s">
        <v>65</v>
      </c>
      <c r="B102">
        <v>60</v>
      </c>
      <c r="D102" t="s">
        <v>3409</v>
      </c>
      <c r="E102" t="s">
        <v>24165</v>
      </c>
      <c r="L102" t="s">
        <v>8407</v>
      </c>
      <c r="M102" t="s">
        <v>37</v>
      </c>
      <c r="N102" t="s">
        <v>38</v>
      </c>
      <c r="P102">
        <f t="shared" si="1"/>
        <v>0</v>
      </c>
      <c r="Q102">
        <v>7.5</v>
      </c>
    </row>
    <row r="103" spans="1:17" hidden="1" x14ac:dyDescent="0.3">
      <c r="A103" t="s">
        <v>65</v>
      </c>
      <c r="B103">
        <v>60</v>
      </c>
      <c r="D103" t="s">
        <v>3409</v>
      </c>
      <c r="L103" t="s">
        <v>19498</v>
      </c>
      <c r="M103" t="s">
        <v>37</v>
      </c>
      <c r="N103" t="s">
        <v>56</v>
      </c>
      <c r="P103">
        <f t="shared" si="1"/>
        <v>0</v>
      </c>
      <c r="Q103">
        <v>7.6</v>
      </c>
    </row>
    <row r="104" spans="1:17" hidden="1" x14ac:dyDescent="0.3">
      <c r="A104" t="s">
        <v>65</v>
      </c>
      <c r="B104">
        <v>60</v>
      </c>
      <c r="D104" t="s">
        <v>3409</v>
      </c>
      <c r="E104" t="s">
        <v>1266</v>
      </c>
      <c r="F104" t="s">
        <v>24165</v>
      </c>
      <c r="G104" t="s">
        <v>10413</v>
      </c>
      <c r="L104" t="s">
        <v>12431</v>
      </c>
      <c r="M104" t="s">
        <v>37</v>
      </c>
      <c r="N104" t="s">
        <v>38</v>
      </c>
      <c r="P104">
        <f t="shared" si="1"/>
        <v>0</v>
      </c>
      <c r="Q104">
        <v>6.6</v>
      </c>
    </row>
    <row r="105" spans="1:17" hidden="1" x14ac:dyDescent="0.3">
      <c r="A105" t="s">
        <v>65</v>
      </c>
      <c r="B105">
        <v>60</v>
      </c>
      <c r="D105" t="s">
        <v>24164</v>
      </c>
      <c r="E105" t="s">
        <v>3409</v>
      </c>
      <c r="F105" t="s">
        <v>24165</v>
      </c>
      <c r="L105" t="s">
        <v>3798</v>
      </c>
      <c r="M105" t="s">
        <v>37</v>
      </c>
      <c r="N105" t="s">
        <v>56</v>
      </c>
      <c r="P105">
        <f t="shared" si="1"/>
        <v>0</v>
      </c>
      <c r="Q105">
        <v>8.1</v>
      </c>
    </row>
    <row r="106" spans="1:17" hidden="1" x14ac:dyDescent="0.3">
      <c r="A106" t="s">
        <v>65</v>
      </c>
      <c r="B106">
        <v>60</v>
      </c>
      <c r="D106" t="s">
        <v>1325</v>
      </c>
      <c r="E106" t="s">
        <v>24164</v>
      </c>
      <c r="F106" t="s">
        <v>3409</v>
      </c>
      <c r="G106" t="s">
        <v>10413</v>
      </c>
      <c r="L106" t="s">
        <v>16054</v>
      </c>
      <c r="M106" t="s">
        <v>37</v>
      </c>
      <c r="N106" t="s">
        <v>38</v>
      </c>
      <c r="P106">
        <f t="shared" si="1"/>
        <v>0</v>
      </c>
      <c r="Q106">
        <v>7.1</v>
      </c>
    </row>
    <row r="107" spans="1:17" hidden="1" x14ac:dyDescent="0.3">
      <c r="A107" t="s">
        <v>65</v>
      </c>
      <c r="B107">
        <v>60</v>
      </c>
      <c r="D107" t="s">
        <v>3409</v>
      </c>
      <c r="E107" t="s">
        <v>24165</v>
      </c>
      <c r="F107" t="s">
        <v>10413</v>
      </c>
      <c r="L107" t="s">
        <v>5375</v>
      </c>
      <c r="M107" t="s">
        <v>37</v>
      </c>
      <c r="N107" t="s">
        <v>38</v>
      </c>
      <c r="P107">
        <f t="shared" si="1"/>
        <v>0</v>
      </c>
      <c r="Q107">
        <v>7.5</v>
      </c>
    </row>
    <row r="108" spans="1:17" hidden="1" x14ac:dyDescent="0.3">
      <c r="A108" t="s">
        <v>65</v>
      </c>
      <c r="B108">
        <v>60</v>
      </c>
      <c r="D108" t="s">
        <v>3409</v>
      </c>
      <c r="E108" t="s">
        <v>24165</v>
      </c>
      <c r="L108" t="s">
        <v>12015</v>
      </c>
      <c r="M108" t="s">
        <v>65</v>
      </c>
      <c r="N108" t="s">
        <v>38</v>
      </c>
      <c r="P108">
        <f t="shared" si="1"/>
        <v>0</v>
      </c>
      <c r="Q108">
        <v>6.7</v>
      </c>
    </row>
    <row r="109" spans="1:17" hidden="1" x14ac:dyDescent="0.3">
      <c r="A109" t="s">
        <v>23644</v>
      </c>
      <c r="B109">
        <v>62</v>
      </c>
      <c r="D109" t="s">
        <v>68</v>
      </c>
      <c r="E109" t="s">
        <v>18089</v>
      </c>
      <c r="L109" t="s">
        <v>23646</v>
      </c>
      <c r="M109" t="s">
        <v>15950</v>
      </c>
      <c r="N109" t="s">
        <v>23649</v>
      </c>
      <c r="O109">
        <v>125000</v>
      </c>
      <c r="P109">
        <f t="shared" si="1"/>
        <v>-125000</v>
      </c>
      <c r="Q109">
        <v>8.1999999999999993</v>
      </c>
    </row>
    <row r="110" spans="1:17" x14ac:dyDescent="0.3">
      <c r="A110" t="s">
        <v>4693</v>
      </c>
      <c r="B110">
        <v>81</v>
      </c>
      <c r="C110">
        <v>10539414</v>
      </c>
      <c r="D110" t="s">
        <v>1325</v>
      </c>
      <c r="E110" t="s">
        <v>3409</v>
      </c>
      <c r="F110" t="s">
        <v>1266</v>
      </c>
      <c r="G110" t="s">
        <v>10413</v>
      </c>
      <c r="H110" t="s">
        <v>15011</v>
      </c>
      <c r="L110" t="s">
        <v>5670</v>
      </c>
      <c r="M110" t="s">
        <v>37</v>
      </c>
      <c r="N110" t="s">
        <v>38</v>
      </c>
      <c r="O110">
        <v>47000000</v>
      </c>
      <c r="P110">
        <f t="shared" si="1"/>
        <v>-36460586</v>
      </c>
      <c r="Q110">
        <v>4.7</v>
      </c>
    </row>
    <row r="111" spans="1:17" hidden="1" x14ac:dyDescent="0.3">
      <c r="A111" t="s">
        <v>65</v>
      </c>
      <c r="B111">
        <v>64</v>
      </c>
      <c r="D111" t="s">
        <v>3409</v>
      </c>
      <c r="E111" t="s">
        <v>19711</v>
      </c>
      <c r="F111" t="s">
        <v>12332</v>
      </c>
      <c r="L111" t="s">
        <v>5500</v>
      </c>
      <c r="M111" t="s">
        <v>37</v>
      </c>
      <c r="N111" t="s">
        <v>38</v>
      </c>
      <c r="P111">
        <f t="shared" si="1"/>
        <v>0</v>
      </c>
      <c r="Q111">
        <v>8.5</v>
      </c>
    </row>
    <row r="112" spans="1:17" hidden="1" x14ac:dyDescent="0.3">
      <c r="A112" t="s">
        <v>19168</v>
      </c>
      <c r="B112">
        <v>65</v>
      </c>
      <c r="D112" t="s">
        <v>1671</v>
      </c>
      <c r="E112" t="s">
        <v>19711</v>
      </c>
      <c r="L112" t="s">
        <v>23005</v>
      </c>
      <c r="M112" t="s">
        <v>37</v>
      </c>
      <c r="N112" t="s">
        <v>38</v>
      </c>
      <c r="O112">
        <v>325000</v>
      </c>
      <c r="P112">
        <f t="shared" si="1"/>
        <v>-325000</v>
      </c>
      <c r="Q112">
        <v>8.1999999999999993</v>
      </c>
    </row>
    <row r="113" spans="1:17" x14ac:dyDescent="0.3">
      <c r="A113" t="s">
        <v>4982</v>
      </c>
      <c r="B113">
        <v>81</v>
      </c>
      <c r="C113">
        <v>16033556</v>
      </c>
      <c r="D113" t="s">
        <v>1325</v>
      </c>
      <c r="E113" t="s">
        <v>1671</v>
      </c>
      <c r="L113" t="s">
        <v>14997</v>
      </c>
      <c r="M113" t="s">
        <v>37</v>
      </c>
      <c r="N113" t="s">
        <v>38</v>
      </c>
      <c r="O113">
        <v>10000000</v>
      </c>
      <c r="P113">
        <f t="shared" si="1"/>
        <v>6033556</v>
      </c>
      <c r="Q113">
        <v>6.2</v>
      </c>
    </row>
    <row r="114" spans="1:17" hidden="1" x14ac:dyDescent="0.3">
      <c r="A114" t="s">
        <v>13366</v>
      </c>
      <c r="B114">
        <v>65</v>
      </c>
      <c r="D114" t="s">
        <v>1671</v>
      </c>
      <c r="L114" t="s">
        <v>13367</v>
      </c>
      <c r="M114" t="s">
        <v>37</v>
      </c>
      <c r="N114" t="s">
        <v>268</v>
      </c>
      <c r="P114">
        <f t="shared" si="1"/>
        <v>0</v>
      </c>
      <c r="Q114">
        <v>9.5</v>
      </c>
    </row>
    <row r="115" spans="1:17" hidden="1" x14ac:dyDescent="0.3">
      <c r="A115" t="s">
        <v>23615</v>
      </c>
      <c r="B115">
        <v>66</v>
      </c>
      <c r="D115" t="s">
        <v>68</v>
      </c>
      <c r="L115" t="s">
        <v>23618</v>
      </c>
      <c r="M115" t="s">
        <v>37</v>
      </c>
      <c r="N115" t="s">
        <v>38</v>
      </c>
      <c r="O115">
        <v>150000</v>
      </c>
      <c r="P115">
        <f t="shared" si="1"/>
        <v>-150000</v>
      </c>
      <c r="Q115">
        <v>5.3</v>
      </c>
    </row>
    <row r="116" spans="1:17" hidden="1" x14ac:dyDescent="0.3">
      <c r="A116" t="s">
        <v>23392</v>
      </c>
      <c r="B116">
        <v>66</v>
      </c>
      <c r="D116" t="s">
        <v>1671</v>
      </c>
      <c r="E116" t="s">
        <v>3409</v>
      </c>
      <c r="F116" t="s">
        <v>22704</v>
      </c>
      <c r="G116" t="s">
        <v>17378</v>
      </c>
      <c r="H116" t="s">
        <v>19711</v>
      </c>
      <c r="L116" t="s">
        <v>23396</v>
      </c>
      <c r="M116" t="s">
        <v>37</v>
      </c>
      <c r="N116" t="s">
        <v>38</v>
      </c>
      <c r="O116">
        <v>200000</v>
      </c>
      <c r="P116">
        <f t="shared" si="1"/>
        <v>-200000</v>
      </c>
      <c r="Q116">
        <v>6.5</v>
      </c>
    </row>
    <row r="117" spans="1:17" x14ac:dyDescent="0.3">
      <c r="A117" t="s">
        <v>18955</v>
      </c>
      <c r="B117">
        <v>81</v>
      </c>
      <c r="C117">
        <v>3293258</v>
      </c>
      <c r="D117" t="s">
        <v>1325</v>
      </c>
      <c r="E117" t="s">
        <v>953</v>
      </c>
      <c r="F117" t="s">
        <v>1671</v>
      </c>
      <c r="G117" t="s">
        <v>17378</v>
      </c>
      <c r="L117" t="s">
        <v>18957</v>
      </c>
      <c r="M117" t="s">
        <v>37</v>
      </c>
      <c r="N117" t="s">
        <v>38</v>
      </c>
      <c r="O117">
        <v>3000000</v>
      </c>
      <c r="P117">
        <f t="shared" si="1"/>
        <v>293258</v>
      </c>
      <c r="Q117">
        <v>5.2</v>
      </c>
    </row>
    <row r="118" spans="1:17" hidden="1" x14ac:dyDescent="0.3">
      <c r="A118" t="s">
        <v>23299</v>
      </c>
      <c r="B118">
        <v>66</v>
      </c>
      <c r="D118" t="s">
        <v>68</v>
      </c>
      <c r="L118" t="s">
        <v>23302</v>
      </c>
      <c r="M118" t="s">
        <v>37</v>
      </c>
      <c r="N118" t="s">
        <v>38</v>
      </c>
      <c r="O118">
        <v>250000</v>
      </c>
      <c r="P118">
        <f t="shared" si="1"/>
        <v>-250000</v>
      </c>
      <c r="Q118">
        <v>7.8</v>
      </c>
    </row>
    <row r="119" spans="1:17" hidden="1" x14ac:dyDescent="0.3">
      <c r="A119" t="s">
        <v>18059</v>
      </c>
      <c r="B119">
        <v>67</v>
      </c>
      <c r="D119" t="s">
        <v>11526</v>
      </c>
      <c r="E119" t="s">
        <v>18089</v>
      </c>
      <c r="L119" t="s">
        <v>18061</v>
      </c>
      <c r="M119" t="s">
        <v>37</v>
      </c>
      <c r="N119" t="s">
        <v>38</v>
      </c>
      <c r="O119">
        <v>10000000</v>
      </c>
      <c r="P119">
        <f t="shared" si="1"/>
        <v>-10000000</v>
      </c>
      <c r="Q119">
        <v>6.7</v>
      </c>
    </row>
    <row r="120" spans="1:17" hidden="1" x14ac:dyDescent="0.3">
      <c r="A120" t="s">
        <v>22369</v>
      </c>
      <c r="B120">
        <v>67</v>
      </c>
      <c r="D120" t="s">
        <v>3409</v>
      </c>
      <c r="E120" t="s">
        <v>10413</v>
      </c>
      <c r="L120" t="s">
        <v>22371</v>
      </c>
      <c r="M120" t="s">
        <v>37</v>
      </c>
      <c r="N120" t="s">
        <v>38</v>
      </c>
      <c r="O120">
        <v>625000</v>
      </c>
      <c r="P120">
        <f t="shared" si="1"/>
        <v>-625000</v>
      </c>
      <c r="Q120">
        <v>3.9</v>
      </c>
    </row>
    <row r="121" spans="1:17" x14ac:dyDescent="0.3">
      <c r="A121" t="s">
        <v>11825</v>
      </c>
      <c r="B121">
        <v>81</v>
      </c>
      <c r="C121">
        <v>26906039</v>
      </c>
      <c r="D121" t="s">
        <v>1325</v>
      </c>
      <c r="E121" t="s">
        <v>1671</v>
      </c>
      <c r="L121" t="s">
        <v>11828</v>
      </c>
      <c r="M121" t="s">
        <v>37</v>
      </c>
      <c r="N121" t="s">
        <v>38</v>
      </c>
      <c r="O121">
        <v>18000000</v>
      </c>
      <c r="P121">
        <f t="shared" si="1"/>
        <v>8906039</v>
      </c>
      <c r="Q121">
        <v>5.3</v>
      </c>
    </row>
    <row r="122" spans="1:17" hidden="1" x14ac:dyDescent="0.3">
      <c r="A122" t="s">
        <v>23748</v>
      </c>
      <c r="B122">
        <v>68</v>
      </c>
      <c r="D122" t="s">
        <v>24164</v>
      </c>
      <c r="E122" t="s">
        <v>3409</v>
      </c>
      <c r="L122" t="s">
        <v>23750</v>
      </c>
      <c r="M122" t="s">
        <v>37</v>
      </c>
      <c r="N122" t="s">
        <v>38</v>
      </c>
      <c r="P122">
        <f t="shared" si="1"/>
        <v>0</v>
      </c>
      <c r="Q122">
        <v>7.1</v>
      </c>
    </row>
    <row r="123" spans="1:17" x14ac:dyDescent="0.3">
      <c r="A123" t="s">
        <v>22747</v>
      </c>
      <c r="B123">
        <v>82</v>
      </c>
      <c r="C123">
        <v>21199</v>
      </c>
      <c r="D123" t="s">
        <v>1325</v>
      </c>
      <c r="E123" t="s">
        <v>13307</v>
      </c>
      <c r="F123" t="s">
        <v>68</v>
      </c>
      <c r="G123" t="s">
        <v>24167</v>
      </c>
      <c r="L123" t="s">
        <v>22751</v>
      </c>
      <c r="M123" t="s">
        <v>37</v>
      </c>
      <c r="N123" t="s">
        <v>38</v>
      </c>
      <c r="O123">
        <v>500000</v>
      </c>
      <c r="P123">
        <f t="shared" si="1"/>
        <v>-478801</v>
      </c>
      <c r="Q123">
        <v>6.8</v>
      </c>
    </row>
    <row r="124" spans="1:17" x14ac:dyDescent="0.3">
      <c r="A124" t="s">
        <v>1511</v>
      </c>
      <c r="B124">
        <v>82</v>
      </c>
      <c r="C124">
        <v>43575716</v>
      </c>
      <c r="D124" t="s">
        <v>1325</v>
      </c>
      <c r="E124" t="s">
        <v>1671</v>
      </c>
      <c r="F124" t="s">
        <v>18089</v>
      </c>
      <c r="G124" t="s">
        <v>1266</v>
      </c>
      <c r="L124" t="s">
        <v>2503</v>
      </c>
      <c r="M124" t="s">
        <v>37</v>
      </c>
      <c r="N124" t="s">
        <v>38</v>
      </c>
      <c r="O124">
        <v>85000000</v>
      </c>
      <c r="P124">
        <f t="shared" si="1"/>
        <v>-41424284</v>
      </c>
      <c r="Q124">
        <v>4.3</v>
      </c>
    </row>
    <row r="125" spans="1:17" hidden="1" x14ac:dyDescent="0.3">
      <c r="A125" t="s">
        <v>2750</v>
      </c>
      <c r="B125">
        <v>70</v>
      </c>
      <c r="C125">
        <v>102797150</v>
      </c>
      <c r="D125" t="s">
        <v>11526</v>
      </c>
      <c r="E125" t="s">
        <v>3409</v>
      </c>
      <c r="F125" t="s">
        <v>18089</v>
      </c>
      <c r="L125" t="s">
        <v>22091</v>
      </c>
      <c r="M125" t="s">
        <v>37</v>
      </c>
      <c r="N125" t="s">
        <v>38</v>
      </c>
      <c r="P125">
        <f t="shared" si="1"/>
        <v>102797150</v>
      </c>
      <c r="Q125">
        <v>7.4</v>
      </c>
    </row>
    <row r="126" spans="1:17" hidden="1" x14ac:dyDescent="0.3">
      <c r="A126" t="s">
        <v>23819</v>
      </c>
      <c r="B126">
        <v>70</v>
      </c>
      <c r="D126" t="s">
        <v>6403</v>
      </c>
      <c r="E126" t="s">
        <v>12332</v>
      </c>
      <c r="L126" t="s">
        <v>23822</v>
      </c>
      <c r="M126" t="s">
        <v>37</v>
      </c>
      <c r="N126" t="s">
        <v>38</v>
      </c>
      <c r="O126">
        <v>62000</v>
      </c>
      <c r="P126">
        <f t="shared" si="1"/>
        <v>-62000</v>
      </c>
      <c r="Q126">
        <v>4.0999999999999996</v>
      </c>
    </row>
    <row r="127" spans="1:17" hidden="1" x14ac:dyDescent="0.3">
      <c r="A127" t="s">
        <v>22358</v>
      </c>
      <c r="B127">
        <v>71</v>
      </c>
      <c r="D127" t="s">
        <v>68</v>
      </c>
      <c r="L127" t="s">
        <v>22360</v>
      </c>
      <c r="M127" t="s">
        <v>37</v>
      </c>
      <c r="N127" t="s">
        <v>38</v>
      </c>
      <c r="O127">
        <v>650000</v>
      </c>
      <c r="P127">
        <f t="shared" si="1"/>
        <v>-650000</v>
      </c>
      <c r="Q127">
        <v>7.4</v>
      </c>
    </row>
    <row r="128" spans="1:17" x14ac:dyDescent="0.3">
      <c r="A128" t="s">
        <v>17799</v>
      </c>
      <c r="B128">
        <v>82</v>
      </c>
      <c r="C128">
        <v>9628751</v>
      </c>
      <c r="D128" t="s">
        <v>1325</v>
      </c>
      <c r="E128" t="s">
        <v>953</v>
      </c>
      <c r="F128" t="s">
        <v>11526</v>
      </c>
      <c r="G128" t="s">
        <v>18089</v>
      </c>
      <c r="H128" t="s">
        <v>12332</v>
      </c>
      <c r="L128" t="s">
        <v>17802</v>
      </c>
      <c r="M128" t="s">
        <v>37</v>
      </c>
      <c r="N128" t="s">
        <v>38</v>
      </c>
      <c r="O128">
        <v>5000000</v>
      </c>
      <c r="P128">
        <f t="shared" si="1"/>
        <v>4628751</v>
      </c>
      <c r="Q128">
        <v>5.9</v>
      </c>
    </row>
    <row r="129" spans="1:17" x14ac:dyDescent="0.3">
      <c r="A129" t="s">
        <v>5873</v>
      </c>
      <c r="B129">
        <v>82</v>
      </c>
      <c r="C129">
        <v>80920948</v>
      </c>
      <c r="D129" t="s">
        <v>1325</v>
      </c>
      <c r="E129" t="s">
        <v>953</v>
      </c>
      <c r="F129" t="s">
        <v>11526</v>
      </c>
      <c r="G129" t="s">
        <v>1671</v>
      </c>
      <c r="H129" t="s">
        <v>18089</v>
      </c>
      <c r="I129" t="s">
        <v>12332</v>
      </c>
      <c r="L129" t="s">
        <v>9435</v>
      </c>
      <c r="M129" t="s">
        <v>37</v>
      </c>
      <c r="N129" t="s">
        <v>38</v>
      </c>
      <c r="O129">
        <v>30000000</v>
      </c>
      <c r="P129">
        <f t="shared" si="1"/>
        <v>50920948</v>
      </c>
      <c r="Q129">
        <v>6</v>
      </c>
    </row>
    <row r="130" spans="1:17" x14ac:dyDescent="0.3">
      <c r="A130" t="s">
        <v>7064</v>
      </c>
      <c r="B130">
        <v>82</v>
      </c>
      <c r="C130">
        <v>31768374</v>
      </c>
      <c r="D130" t="s">
        <v>1325</v>
      </c>
      <c r="E130" t="s">
        <v>1671</v>
      </c>
      <c r="F130" t="s">
        <v>6403</v>
      </c>
      <c r="L130" t="s">
        <v>9121</v>
      </c>
      <c r="M130" t="s">
        <v>37</v>
      </c>
      <c r="N130" t="s">
        <v>38</v>
      </c>
      <c r="O130">
        <v>27000000</v>
      </c>
      <c r="P130">
        <f t="shared" ref="P130:P193" si="2">+C130-O130</f>
        <v>4768374</v>
      </c>
      <c r="Q130">
        <v>5.6</v>
      </c>
    </row>
    <row r="131" spans="1:17" x14ac:dyDescent="0.3">
      <c r="A131" t="s">
        <v>7565</v>
      </c>
      <c r="B131">
        <v>82</v>
      </c>
      <c r="C131">
        <v>25871834</v>
      </c>
      <c r="D131" t="s">
        <v>1325</v>
      </c>
      <c r="E131" t="s">
        <v>1671</v>
      </c>
      <c r="F131" t="s">
        <v>12332</v>
      </c>
      <c r="G131" t="s">
        <v>10413</v>
      </c>
      <c r="L131" t="s">
        <v>7568</v>
      </c>
      <c r="M131" t="s">
        <v>37</v>
      </c>
      <c r="N131" t="s">
        <v>38</v>
      </c>
      <c r="O131">
        <v>35000000</v>
      </c>
      <c r="P131">
        <f t="shared" si="2"/>
        <v>-9128166</v>
      </c>
      <c r="Q131">
        <v>4.5</v>
      </c>
    </row>
    <row r="132" spans="1:17" x14ac:dyDescent="0.3">
      <c r="A132" t="s">
        <v>15118</v>
      </c>
      <c r="B132">
        <v>82</v>
      </c>
      <c r="C132">
        <v>6842058</v>
      </c>
      <c r="D132" t="s">
        <v>1325</v>
      </c>
      <c r="E132" t="s">
        <v>6403</v>
      </c>
      <c r="F132" t="s">
        <v>10413</v>
      </c>
      <c r="L132" t="s">
        <v>15120</v>
      </c>
      <c r="M132" t="s">
        <v>37</v>
      </c>
      <c r="N132" t="s">
        <v>38</v>
      </c>
      <c r="O132">
        <v>10000000</v>
      </c>
      <c r="P132">
        <f t="shared" si="2"/>
        <v>-3157942</v>
      </c>
      <c r="Q132">
        <v>6.1</v>
      </c>
    </row>
    <row r="133" spans="1:17" x14ac:dyDescent="0.3">
      <c r="A133" t="s">
        <v>7565</v>
      </c>
      <c r="B133">
        <v>82</v>
      </c>
      <c r="C133">
        <v>12996</v>
      </c>
      <c r="D133" t="s">
        <v>1325</v>
      </c>
      <c r="E133" t="s">
        <v>1671</v>
      </c>
      <c r="F133" t="s">
        <v>1266</v>
      </c>
      <c r="G133" t="s">
        <v>12332</v>
      </c>
      <c r="L133" t="s">
        <v>21834</v>
      </c>
      <c r="M133" t="s">
        <v>37</v>
      </c>
      <c r="N133" t="s">
        <v>38</v>
      </c>
      <c r="O133">
        <v>1000000</v>
      </c>
      <c r="P133">
        <f t="shared" si="2"/>
        <v>-987004</v>
      </c>
      <c r="Q133">
        <v>6</v>
      </c>
    </row>
    <row r="134" spans="1:17" x14ac:dyDescent="0.3">
      <c r="A134" t="s">
        <v>4212</v>
      </c>
      <c r="B134">
        <v>83</v>
      </c>
      <c r="C134">
        <v>37053924</v>
      </c>
      <c r="D134" t="s">
        <v>1325</v>
      </c>
      <c r="E134" t="s">
        <v>1671</v>
      </c>
      <c r="F134" t="s">
        <v>24164</v>
      </c>
      <c r="L134" t="s">
        <v>8942</v>
      </c>
      <c r="M134" t="s">
        <v>37</v>
      </c>
      <c r="N134" t="s">
        <v>767</v>
      </c>
      <c r="O134">
        <v>28000000</v>
      </c>
      <c r="P134">
        <f t="shared" si="2"/>
        <v>9053924</v>
      </c>
      <c r="Q134">
        <v>6.1</v>
      </c>
    </row>
    <row r="135" spans="1:17" x14ac:dyDescent="0.3">
      <c r="A135" t="s">
        <v>2656</v>
      </c>
      <c r="B135">
        <v>83</v>
      </c>
      <c r="C135">
        <v>8326035</v>
      </c>
      <c r="D135" t="s">
        <v>1325</v>
      </c>
      <c r="E135" t="s">
        <v>1671</v>
      </c>
      <c r="F135" t="s">
        <v>24164</v>
      </c>
      <c r="L135" t="s">
        <v>11271</v>
      </c>
      <c r="M135" t="s">
        <v>37</v>
      </c>
      <c r="N135" t="s">
        <v>767</v>
      </c>
      <c r="O135">
        <v>33000000</v>
      </c>
      <c r="P135">
        <f t="shared" si="2"/>
        <v>-24673965</v>
      </c>
      <c r="Q135">
        <v>5.5</v>
      </c>
    </row>
    <row r="136" spans="1:17" x14ac:dyDescent="0.3">
      <c r="A136" t="s">
        <v>6809</v>
      </c>
      <c r="B136">
        <v>83</v>
      </c>
      <c r="C136">
        <v>10431220</v>
      </c>
      <c r="D136" t="s">
        <v>1325</v>
      </c>
      <c r="E136" t="s">
        <v>12332</v>
      </c>
      <c r="L136" t="s">
        <v>6810</v>
      </c>
      <c r="M136" t="s">
        <v>37</v>
      </c>
      <c r="N136" t="s">
        <v>38</v>
      </c>
      <c r="O136">
        <v>24000000</v>
      </c>
      <c r="P136">
        <f t="shared" si="2"/>
        <v>-13568780</v>
      </c>
      <c r="Q136">
        <v>4.0999999999999996</v>
      </c>
    </row>
    <row r="137" spans="1:17" x14ac:dyDescent="0.3">
      <c r="A137" t="s">
        <v>5111</v>
      </c>
      <c r="B137">
        <v>83</v>
      </c>
      <c r="C137">
        <v>11631245</v>
      </c>
      <c r="D137" t="s">
        <v>1325</v>
      </c>
      <c r="E137" t="s">
        <v>953</v>
      </c>
      <c r="F137" t="s">
        <v>18089</v>
      </c>
      <c r="G137" t="s">
        <v>12332</v>
      </c>
      <c r="L137" t="s">
        <v>7678</v>
      </c>
      <c r="M137" t="s">
        <v>37</v>
      </c>
      <c r="N137" t="s">
        <v>38</v>
      </c>
      <c r="O137">
        <v>35000000</v>
      </c>
      <c r="P137">
        <f t="shared" si="2"/>
        <v>-23368755</v>
      </c>
      <c r="Q137">
        <v>4.2</v>
      </c>
    </row>
    <row r="138" spans="1:17" x14ac:dyDescent="0.3">
      <c r="A138" t="s">
        <v>4965</v>
      </c>
      <c r="B138">
        <v>84</v>
      </c>
      <c r="C138">
        <v>1197786</v>
      </c>
      <c r="D138" t="s">
        <v>1325</v>
      </c>
      <c r="E138" t="s">
        <v>24164</v>
      </c>
      <c r="F138" t="s">
        <v>10413</v>
      </c>
      <c r="L138" t="s">
        <v>13216</v>
      </c>
      <c r="M138" t="s">
        <v>1464</v>
      </c>
      <c r="N138" t="s">
        <v>1465</v>
      </c>
      <c r="O138">
        <v>12000000</v>
      </c>
      <c r="P138">
        <f t="shared" si="2"/>
        <v>-10802214</v>
      </c>
      <c r="Q138">
        <v>7.2</v>
      </c>
    </row>
    <row r="139" spans="1:17" x14ac:dyDescent="0.3">
      <c r="A139" t="s">
        <v>13697</v>
      </c>
      <c r="B139">
        <v>84</v>
      </c>
      <c r="C139">
        <v>27979400</v>
      </c>
      <c r="D139" t="s">
        <v>1325</v>
      </c>
      <c r="E139" t="s">
        <v>1671</v>
      </c>
      <c r="F139" t="s">
        <v>24164</v>
      </c>
      <c r="L139" t="s">
        <v>13698</v>
      </c>
      <c r="M139" t="s">
        <v>37</v>
      </c>
      <c r="N139" t="s">
        <v>38</v>
      </c>
      <c r="O139">
        <v>8200000</v>
      </c>
      <c r="P139">
        <f t="shared" si="2"/>
        <v>19779400</v>
      </c>
      <c r="Q139">
        <v>6.1</v>
      </c>
    </row>
    <row r="140" spans="1:17" x14ac:dyDescent="0.3">
      <c r="A140" t="s">
        <v>19290</v>
      </c>
      <c r="B140">
        <v>84</v>
      </c>
      <c r="C140">
        <v>10017041</v>
      </c>
      <c r="D140" t="s">
        <v>1325</v>
      </c>
      <c r="E140" t="s">
        <v>1671</v>
      </c>
      <c r="F140" t="s">
        <v>24164</v>
      </c>
      <c r="L140" t="s">
        <v>19291</v>
      </c>
      <c r="M140" t="s">
        <v>37</v>
      </c>
      <c r="N140" t="s">
        <v>38</v>
      </c>
      <c r="O140">
        <v>3000000</v>
      </c>
      <c r="P140">
        <f t="shared" si="2"/>
        <v>7017041</v>
      </c>
      <c r="Q140">
        <v>5.9</v>
      </c>
    </row>
    <row r="141" spans="1:17" hidden="1" x14ac:dyDescent="0.3">
      <c r="A141" t="s">
        <v>12976</v>
      </c>
      <c r="B141">
        <v>75</v>
      </c>
      <c r="D141" t="s">
        <v>1325</v>
      </c>
      <c r="E141" t="s">
        <v>953</v>
      </c>
      <c r="F141" t="s">
        <v>10413</v>
      </c>
      <c r="L141" t="s">
        <v>14866</v>
      </c>
      <c r="M141" t="s">
        <v>37</v>
      </c>
      <c r="N141" t="s">
        <v>38</v>
      </c>
      <c r="O141">
        <v>10000000</v>
      </c>
      <c r="P141">
        <f t="shared" si="2"/>
        <v>-10000000</v>
      </c>
      <c r="Q141">
        <v>6.7</v>
      </c>
    </row>
    <row r="142" spans="1:17" x14ac:dyDescent="0.3">
      <c r="A142" t="s">
        <v>11121</v>
      </c>
      <c r="B142">
        <v>84</v>
      </c>
      <c r="C142">
        <v>15712072</v>
      </c>
      <c r="D142" t="s">
        <v>1325</v>
      </c>
      <c r="E142" t="s">
        <v>24164</v>
      </c>
      <c r="F142" t="s">
        <v>3409</v>
      </c>
      <c r="G142" t="s">
        <v>10413</v>
      </c>
      <c r="L142" t="s">
        <v>11123</v>
      </c>
      <c r="M142" t="s">
        <v>37</v>
      </c>
      <c r="N142" t="s">
        <v>38</v>
      </c>
      <c r="O142">
        <v>20000000</v>
      </c>
      <c r="P142">
        <f t="shared" si="2"/>
        <v>-4287928</v>
      </c>
      <c r="Q142">
        <v>5.8</v>
      </c>
    </row>
    <row r="143" spans="1:17" x14ac:dyDescent="0.3">
      <c r="A143" t="s">
        <v>4903</v>
      </c>
      <c r="B143">
        <v>84</v>
      </c>
      <c r="C143">
        <v>111760631</v>
      </c>
      <c r="D143" t="s">
        <v>1325</v>
      </c>
      <c r="E143" t="s">
        <v>953</v>
      </c>
      <c r="F143" t="s">
        <v>1671</v>
      </c>
      <c r="G143" t="s">
        <v>18089</v>
      </c>
      <c r="H143" t="s">
        <v>12332</v>
      </c>
      <c r="L143" t="s">
        <v>6266</v>
      </c>
      <c r="M143" t="s">
        <v>37</v>
      </c>
      <c r="N143" t="s">
        <v>38</v>
      </c>
      <c r="O143">
        <v>38000000</v>
      </c>
      <c r="P143">
        <f t="shared" si="2"/>
        <v>73760631</v>
      </c>
      <c r="Q143">
        <v>4.0999999999999996</v>
      </c>
    </row>
    <row r="144" spans="1:17" hidden="1" x14ac:dyDescent="0.3">
      <c r="A144" t="s">
        <v>21051</v>
      </c>
      <c r="B144">
        <v>75</v>
      </c>
      <c r="D144" t="s">
        <v>68</v>
      </c>
      <c r="E144" t="s">
        <v>24163</v>
      </c>
      <c r="L144" t="s">
        <v>22235</v>
      </c>
      <c r="M144" t="s">
        <v>37</v>
      </c>
      <c r="N144" t="s">
        <v>38</v>
      </c>
      <c r="O144">
        <v>750000</v>
      </c>
      <c r="P144">
        <f t="shared" si="2"/>
        <v>-750000</v>
      </c>
      <c r="Q144">
        <v>7.7</v>
      </c>
    </row>
    <row r="145" spans="1:17" x14ac:dyDescent="0.3">
      <c r="A145" t="s">
        <v>6710</v>
      </c>
      <c r="B145">
        <v>84</v>
      </c>
      <c r="C145">
        <v>21176322</v>
      </c>
      <c r="D145" t="s">
        <v>1325</v>
      </c>
      <c r="E145" t="s">
        <v>1671</v>
      </c>
      <c r="F145" t="s">
        <v>24164</v>
      </c>
      <c r="L145" t="s">
        <v>6712</v>
      </c>
      <c r="M145" t="s">
        <v>37</v>
      </c>
      <c r="N145" t="s">
        <v>38</v>
      </c>
      <c r="O145">
        <v>40000000</v>
      </c>
      <c r="P145">
        <f t="shared" si="2"/>
        <v>-18823678</v>
      </c>
      <c r="Q145">
        <v>4</v>
      </c>
    </row>
    <row r="146" spans="1:17" hidden="1" x14ac:dyDescent="0.3">
      <c r="A146" t="s">
        <v>23939</v>
      </c>
      <c r="B146">
        <v>75</v>
      </c>
      <c r="D146" t="s">
        <v>6403</v>
      </c>
      <c r="E146" t="s">
        <v>10413</v>
      </c>
      <c r="L146" t="s">
        <v>23942</v>
      </c>
      <c r="M146" t="s">
        <v>37</v>
      </c>
      <c r="N146" t="s">
        <v>38</v>
      </c>
      <c r="O146">
        <v>50000</v>
      </c>
      <c r="P146">
        <f t="shared" si="2"/>
        <v>-50000</v>
      </c>
      <c r="Q146">
        <v>3.7</v>
      </c>
    </row>
    <row r="147" spans="1:17" x14ac:dyDescent="0.3">
      <c r="A147" t="s">
        <v>570</v>
      </c>
      <c r="B147">
        <v>85</v>
      </c>
      <c r="C147">
        <v>80034302</v>
      </c>
      <c r="D147" t="s">
        <v>1325</v>
      </c>
      <c r="E147" t="s">
        <v>953</v>
      </c>
      <c r="F147" t="s">
        <v>6403</v>
      </c>
      <c r="G147" t="s">
        <v>12332</v>
      </c>
      <c r="L147" t="s">
        <v>9439</v>
      </c>
      <c r="M147" t="s">
        <v>37</v>
      </c>
      <c r="N147" t="s">
        <v>38</v>
      </c>
      <c r="O147">
        <v>25000000</v>
      </c>
      <c r="P147">
        <f t="shared" si="2"/>
        <v>55034302</v>
      </c>
      <c r="Q147">
        <v>7</v>
      </c>
    </row>
    <row r="148" spans="1:17" x14ac:dyDescent="0.3">
      <c r="A148" t="s">
        <v>13483</v>
      </c>
      <c r="B148">
        <v>85</v>
      </c>
      <c r="C148">
        <v>12610731</v>
      </c>
      <c r="D148" t="s">
        <v>1325</v>
      </c>
      <c r="E148" t="s">
        <v>6403</v>
      </c>
      <c r="F148" t="s">
        <v>12332</v>
      </c>
      <c r="G148" t="s">
        <v>10413</v>
      </c>
      <c r="L148" t="s">
        <v>13485</v>
      </c>
      <c r="M148" t="s">
        <v>37</v>
      </c>
      <c r="N148" t="s">
        <v>38</v>
      </c>
      <c r="O148">
        <v>11000000</v>
      </c>
      <c r="P148">
        <f t="shared" si="2"/>
        <v>1610731</v>
      </c>
      <c r="Q148">
        <v>4.4000000000000004</v>
      </c>
    </row>
    <row r="149" spans="1:17" hidden="1" x14ac:dyDescent="0.3">
      <c r="A149" t="s">
        <v>23222</v>
      </c>
      <c r="B149">
        <v>75</v>
      </c>
      <c r="C149">
        <v>47111</v>
      </c>
      <c r="D149" t="s">
        <v>1671</v>
      </c>
      <c r="E149" t="s">
        <v>3409</v>
      </c>
      <c r="L149" t="s">
        <v>23225</v>
      </c>
      <c r="M149" t="s">
        <v>7241</v>
      </c>
      <c r="N149" t="s">
        <v>38</v>
      </c>
      <c r="P149">
        <f t="shared" si="2"/>
        <v>47111</v>
      </c>
      <c r="Q149">
        <v>6.8</v>
      </c>
    </row>
    <row r="150" spans="1:17" x14ac:dyDescent="0.3">
      <c r="A150" t="s">
        <v>11094</v>
      </c>
      <c r="B150">
        <v>85</v>
      </c>
      <c r="C150">
        <v>488872</v>
      </c>
      <c r="D150" t="s">
        <v>1325</v>
      </c>
      <c r="E150" t="s">
        <v>1671</v>
      </c>
      <c r="F150" t="s">
        <v>24167</v>
      </c>
      <c r="L150" t="s">
        <v>15304</v>
      </c>
      <c r="M150" t="s">
        <v>7241</v>
      </c>
      <c r="N150" t="s">
        <v>3859</v>
      </c>
      <c r="O150">
        <v>10000000</v>
      </c>
      <c r="P150">
        <f t="shared" si="2"/>
        <v>-9511128</v>
      </c>
      <c r="Q150">
        <v>7.3</v>
      </c>
    </row>
    <row r="151" spans="1:17" hidden="1" x14ac:dyDescent="0.3">
      <c r="A151" t="s">
        <v>23826</v>
      </c>
      <c r="B151">
        <v>75</v>
      </c>
      <c r="D151" t="s">
        <v>3409</v>
      </c>
      <c r="L151" t="s">
        <v>23829</v>
      </c>
      <c r="M151" t="s">
        <v>37</v>
      </c>
      <c r="N151" t="s">
        <v>38</v>
      </c>
      <c r="O151">
        <v>100000</v>
      </c>
      <c r="P151">
        <f t="shared" si="2"/>
        <v>-100000</v>
      </c>
      <c r="Q151">
        <v>6.8</v>
      </c>
    </row>
    <row r="152" spans="1:17" hidden="1" x14ac:dyDescent="0.3">
      <c r="A152" t="s">
        <v>24148</v>
      </c>
      <c r="B152">
        <v>76</v>
      </c>
      <c r="D152" t="s">
        <v>3409</v>
      </c>
      <c r="E152" t="s">
        <v>6403</v>
      </c>
      <c r="F152" t="s">
        <v>10413</v>
      </c>
      <c r="L152" t="s">
        <v>24151</v>
      </c>
      <c r="M152" t="s">
        <v>37</v>
      </c>
      <c r="N152" t="s">
        <v>38</v>
      </c>
      <c r="O152">
        <v>1400</v>
      </c>
      <c r="P152">
        <f t="shared" si="2"/>
        <v>-1400</v>
      </c>
      <c r="Q152">
        <v>6.3</v>
      </c>
    </row>
    <row r="153" spans="1:17" x14ac:dyDescent="0.3">
      <c r="A153" t="s">
        <v>5495</v>
      </c>
      <c r="B153">
        <v>85</v>
      </c>
      <c r="C153">
        <v>43905746</v>
      </c>
      <c r="D153" t="s">
        <v>1325</v>
      </c>
      <c r="E153" t="s">
        <v>12332</v>
      </c>
      <c r="F153" t="s">
        <v>10413</v>
      </c>
      <c r="L153" t="s">
        <v>5496</v>
      </c>
      <c r="M153" t="s">
        <v>37</v>
      </c>
      <c r="N153" t="s">
        <v>38</v>
      </c>
      <c r="O153">
        <v>49000000</v>
      </c>
      <c r="P153">
        <f t="shared" si="2"/>
        <v>-5094254</v>
      </c>
      <c r="Q153">
        <v>5.9</v>
      </c>
    </row>
    <row r="154" spans="1:17" hidden="1" x14ac:dyDescent="0.3">
      <c r="A154" t="s">
        <v>15683</v>
      </c>
      <c r="B154">
        <v>76</v>
      </c>
      <c r="C154">
        <v>6126237</v>
      </c>
      <c r="D154" t="s">
        <v>1671</v>
      </c>
      <c r="E154" t="s">
        <v>19711</v>
      </c>
      <c r="L154" t="s">
        <v>15684</v>
      </c>
      <c r="M154" t="s">
        <v>37</v>
      </c>
      <c r="N154" t="s">
        <v>38</v>
      </c>
      <c r="P154">
        <f t="shared" si="2"/>
        <v>6126237</v>
      </c>
      <c r="Q154">
        <v>4.8</v>
      </c>
    </row>
    <row r="155" spans="1:17" hidden="1" x14ac:dyDescent="0.3">
      <c r="A155" t="s">
        <v>21378</v>
      </c>
      <c r="B155">
        <v>76</v>
      </c>
      <c r="D155" t="s">
        <v>1671</v>
      </c>
      <c r="L155" t="s">
        <v>21380</v>
      </c>
      <c r="M155" t="s">
        <v>37</v>
      </c>
      <c r="N155" t="s">
        <v>38</v>
      </c>
      <c r="P155">
        <f t="shared" si="2"/>
        <v>0</v>
      </c>
      <c r="Q155">
        <v>3.8</v>
      </c>
    </row>
    <row r="156" spans="1:17" x14ac:dyDescent="0.3">
      <c r="A156" t="s">
        <v>22239</v>
      </c>
      <c r="B156">
        <v>86</v>
      </c>
      <c r="C156">
        <v>5518918</v>
      </c>
      <c r="D156" t="s">
        <v>1325</v>
      </c>
      <c r="E156" t="s">
        <v>953</v>
      </c>
      <c r="F156" t="s">
        <v>11526</v>
      </c>
      <c r="G156" t="s">
        <v>1671</v>
      </c>
      <c r="H156" t="s">
        <v>1266</v>
      </c>
      <c r="I156" t="s">
        <v>12332</v>
      </c>
      <c r="L156" t="s">
        <v>22241</v>
      </c>
      <c r="M156" t="s">
        <v>37</v>
      </c>
      <c r="N156" t="s">
        <v>38</v>
      </c>
      <c r="O156">
        <v>750000</v>
      </c>
      <c r="P156">
        <f t="shared" si="2"/>
        <v>4768918</v>
      </c>
      <c r="Q156">
        <v>6.9</v>
      </c>
    </row>
    <row r="157" spans="1:17" x14ac:dyDescent="0.3">
      <c r="A157" t="s">
        <v>15340</v>
      </c>
      <c r="B157">
        <v>86</v>
      </c>
      <c r="C157">
        <v>226792</v>
      </c>
      <c r="D157" t="s">
        <v>1325</v>
      </c>
      <c r="E157" t="s">
        <v>1671</v>
      </c>
      <c r="F157" t="s">
        <v>3409</v>
      </c>
      <c r="L157" t="s">
        <v>15343</v>
      </c>
      <c r="M157" t="s">
        <v>37</v>
      </c>
      <c r="N157" t="s">
        <v>56</v>
      </c>
      <c r="O157">
        <v>10000000</v>
      </c>
      <c r="P157">
        <f t="shared" si="2"/>
        <v>-9773208</v>
      </c>
      <c r="Q157">
        <v>6.2</v>
      </c>
    </row>
    <row r="158" spans="1:17" x14ac:dyDescent="0.3">
      <c r="A158" t="s">
        <v>19445</v>
      </c>
      <c r="B158">
        <v>86</v>
      </c>
      <c r="C158">
        <v>703002</v>
      </c>
      <c r="D158" t="s">
        <v>1325</v>
      </c>
      <c r="E158" t="s">
        <v>1671</v>
      </c>
      <c r="F158" t="s">
        <v>10413</v>
      </c>
      <c r="L158" t="s">
        <v>19447</v>
      </c>
      <c r="M158" t="s">
        <v>37</v>
      </c>
      <c r="N158" t="s">
        <v>268</v>
      </c>
      <c r="O158">
        <v>3000000</v>
      </c>
      <c r="P158">
        <f t="shared" si="2"/>
        <v>-2296998</v>
      </c>
      <c r="Q158">
        <v>6.1</v>
      </c>
    </row>
    <row r="159" spans="1:17" hidden="1" x14ac:dyDescent="0.3">
      <c r="A159" t="s">
        <v>21898</v>
      </c>
      <c r="B159">
        <v>76</v>
      </c>
      <c r="D159" t="s">
        <v>3409</v>
      </c>
      <c r="E159" t="s">
        <v>19711</v>
      </c>
      <c r="L159" t="s">
        <v>21900</v>
      </c>
      <c r="M159" t="s">
        <v>37</v>
      </c>
      <c r="N159" t="s">
        <v>38</v>
      </c>
      <c r="O159">
        <v>1000000</v>
      </c>
      <c r="P159">
        <f t="shared" si="2"/>
        <v>-1000000</v>
      </c>
      <c r="Q159">
        <v>6.7</v>
      </c>
    </row>
    <row r="160" spans="1:17" hidden="1" x14ac:dyDescent="0.3">
      <c r="A160" t="s">
        <v>17269</v>
      </c>
      <c r="B160">
        <v>76</v>
      </c>
      <c r="D160" t="s">
        <v>1325</v>
      </c>
      <c r="E160" t="s">
        <v>3409</v>
      </c>
      <c r="F160" t="s">
        <v>10413</v>
      </c>
      <c r="L160" t="s">
        <v>17271</v>
      </c>
      <c r="M160" t="s">
        <v>37</v>
      </c>
      <c r="N160" t="s">
        <v>38</v>
      </c>
      <c r="O160">
        <v>8600000</v>
      </c>
      <c r="P160">
        <f t="shared" si="2"/>
        <v>-8600000</v>
      </c>
      <c r="Q160">
        <v>5.8</v>
      </c>
    </row>
    <row r="161" spans="1:17" x14ac:dyDescent="0.3">
      <c r="A161" t="s">
        <v>6800</v>
      </c>
      <c r="B161">
        <v>86</v>
      </c>
      <c r="C161">
        <v>38230435</v>
      </c>
      <c r="D161" t="s">
        <v>1325</v>
      </c>
      <c r="E161" t="s">
        <v>1671</v>
      </c>
      <c r="L161" t="s">
        <v>9578</v>
      </c>
      <c r="M161" t="s">
        <v>37</v>
      </c>
      <c r="N161" t="s">
        <v>38</v>
      </c>
      <c r="O161">
        <v>25000000</v>
      </c>
      <c r="P161">
        <f t="shared" si="2"/>
        <v>13230435</v>
      </c>
      <c r="Q161">
        <v>5.8</v>
      </c>
    </row>
    <row r="162" spans="1:17" hidden="1" x14ac:dyDescent="0.3">
      <c r="A162" t="s">
        <v>126</v>
      </c>
      <c r="B162">
        <v>76</v>
      </c>
      <c r="C162">
        <v>231186</v>
      </c>
      <c r="D162" t="s">
        <v>24164</v>
      </c>
      <c r="E162" t="s">
        <v>19711</v>
      </c>
      <c r="F162" t="s">
        <v>10413</v>
      </c>
      <c r="L162" t="s">
        <v>21136</v>
      </c>
      <c r="M162" t="s">
        <v>1464</v>
      </c>
      <c r="N162" t="s">
        <v>1465</v>
      </c>
      <c r="P162">
        <f t="shared" si="2"/>
        <v>231186</v>
      </c>
      <c r="Q162">
        <v>6.3</v>
      </c>
    </row>
    <row r="163" spans="1:17" hidden="1" x14ac:dyDescent="0.3">
      <c r="A163" t="s">
        <v>21479</v>
      </c>
      <c r="B163">
        <v>76</v>
      </c>
      <c r="D163" t="s">
        <v>6403</v>
      </c>
      <c r="L163" t="s">
        <v>21482</v>
      </c>
      <c r="M163" t="s">
        <v>37</v>
      </c>
      <c r="N163" t="s">
        <v>7090</v>
      </c>
      <c r="O163">
        <v>1100000</v>
      </c>
      <c r="P163">
        <f t="shared" si="2"/>
        <v>-1100000</v>
      </c>
      <c r="Q163">
        <v>2.6</v>
      </c>
    </row>
    <row r="164" spans="1:17" hidden="1" x14ac:dyDescent="0.3">
      <c r="A164" t="s">
        <v>15803</v>
      </c>
      <c r="B164">
        <v>76</v>
      </c>
      <c r="D164" t="s">
        <v>1325</v>
      </c>
      <c r="E164" t="s">
        <v>11526</v>
      </c>
      <c r="F164" t="s">
        <v>1266</v>
      </c>
      <c r="G164" t="s">
        <v>6403</v>
      </c>
      <c r="H164" t="s">
        <v>24165</v>
      </c>
      <c r="I164" t="s">
        <v>12332</v>
      </c>
      <c r="J164" t="s">
        <v>10413</v>
      </c>
      <c r="L164" t="s">
        <v>15806</v>
      </c>
      <c r="M164" t="s">
        <v>37</v>
      </c>
      <c r="N164" t="s">
        <v>56</v>
      </c>
      <c r="P164">
        <f t="shared" si="2"/>
        <v>0</v>
      </c>
      <c r="Q164">
        <v>5.7</v>
      </c>
    </row>
    <row r="165" spans="1:17" x14ac:dyDescent="0.3">
      <c r="A165" t="s">
        <v>4554</v>
      </c>
      <c r="B165">
        <v>86</v>
      </c>
      <c r="C165">
        <v>45860039</v>
      </c>
      <c r="D165" t="s">
        <v>1325</v>
      </c>
      <c r="E165" t="s">
        <v>24164</v>
      </c>
      <c r="L165" t="s">
        <v>4557</v>
      </c>
      <c r="M165" t="s">
        <v>37</v>
      </c>
      <c r="N165" t="s">
        <v>38</v>
      </c>
      <c r="O165">
        <v>56000000</v>
      </c>
      <c r="P165">
        <f t="shared" si="2"/>
        <v>-10139961</v>
      </c>
      <c r="Q165">
        <v>6.2</v>
      </c>
    </row>
    <row r="166" spans="1:17" hidden="1" x14ac:dyDescent="0.3">
      <c r="A166" t="s">
        <v>20106</v>
      </c>
      <c r="B166">
        <v>77</v>
      </c>
      <c r="D166" t="s">
        <v>6403</v>
      </c>
      <c r="E166" t="s">
        <v>12332</v>
      </c>
      <c r="F166" t="s">
        <v>10413</v>
      </c>
      <c r="L166" t="s">
        <v>20108</v>
      </c>
      <c r="M166" t="s">
        <v>37</v>
      </c>
      <c r="N166" t="s">
        <v>56</v>
      </c>
      <c r="P166">
        <f t="shared" si="2"/>
        <v>0</v>
      </c>
      <c r="Q166">
        <v>4.8</v>
      </c>
    </row>
    <row r="167" spans="1:17" x14ac:dyDescent="0.3">
      <c r="A167" t="s">
        <v>1889</v>
      </c>
      <c r="B167">
        <v>87</v>
      </c>
      <c r="C167">
        <v>93375151</v>
      </c>
      <c r="D167" t="s">
        <v>1325</v>
      </c>
      <c r="E167" t="s">
        <v>1671</v>
      </c>
      <c r="F167" t="s">
        <v>18089</v>
      </c>
      <c r="G167" t="s">
        <v>1266</v>
      </c>
      <c r="L167" t="s">
        <v>3990</v>
      </c>
      <c r="M167" t="s">
        <v>37</v>
      </c>
      <c r="N167" t="s">
        <v>38</v>
      </c>
      <c r="O167">
        <v>60000000</v>
      </c>
      <c r="P167">
        <f t="shared" si="2"/>
        <v>33375151</v>
      </c>
      <c r="Q167">
        <v>5.2</v>
      </c>
    </row>
    <row r="168" spans="1:17" x14ac:dyDescent="0.3">
      <c r="A168" t="s">
        <v>1858</v>
      </c>
      <c r="B168">
        <v>87</v>
      </c>
      <c r="C168">
        <v>40198710</v>
      </c>
      <c r="D168" t="s">
        <v>1325</v>
      </c>
      <c r="E168" t="s">
        <v>24164</v>
      </c>
      <c r="F168" t="s">
        <v>1266</v>
      </c>
      <c r="G168" t="s">
        <v>19711</v>
      </c>
      <c r="H168" t="s">
        <v>10413</v>
      </c>
      <c r="L168" t="s">
        <v>1861</v>
      </c>
      <c r="M168" t="s">
        <v>37</v>
      </c>
      <c r="N168" t="s">
        <v>38</v>
      </c>
      <c r="O168">
        <v>100000000</v>
      </c>
      <c r="P168">
        <f t="shared" si="2"/>
        <v>-59801290</v>
      </c>
      <c r="Q168">
        <v>3.3</v>
      </c>
    </row>
    <row r="169" spans="1:17" x14ac:dyDescent="0.3">
      <c r="A169" t="s">
        <v>8696</v>
      </c>
      <c r="B169">
        <v>87</v>
      </c>
      <c r="C169">
        <v>480314</v>
      </c>
      <c r="D169" t="s">
        <v>1325</v>
      </c>
      <c r="E169" t="s">
        <v>953</v>
      </c>
      <c r="L169" t="s">
        <v>8698</v>
      </c>
      <c r="M169" t="s">
        <v>37</v>
      </c>
      <c r="N169" t="s">
        <v>38</v>
      </c>
      <c r="O169">
        <v>21000000</v>
      </c>
      <c r="P169">
        <f t="shared" si="2"/>
        <v>-20519686</v>
      </c>
      <c r="Q169">
        <v>4.8</v>
      </c>
    </row>
    <row r="170" spans="1:17" x14ac:dyDescent="0.3">
      <c r="A170" t="s">
        <v>13862</v>
      </c>
      <c r="B170">
        <v>87</v>
      </c>
      <c r="C170">
        <v>1200000</v>
      </c>
      <c r="D170" t="s">
        <v>1325</v>
      </c>
      <c r="L170" t="s">
        <v>13864</v>
      </c>
      <c r="M170" t="s">
        <v>37</v>
      </c>
      <c r="N170" t="s">
        <v>38</v>
      </c>
      <c r="O170">
        <v>3000000</v>
      </c>
      <c r="P170">
        <f t="shared" si="2"/>
        <v>-1800000</v>
      </c>
      <c r="Q170">
        <v>5.0999999999999996</v>
      </c>
    </row>
    <row r="171" spans="1:17" x14ac:dyDescent="0.3">
      <c r="A171" t="s">
        <v>6244</v>
      </c>
      <c r="B171">
        <v>87</v>
      </c>
      <c r="C171">
        <v>34507079</v>
      </c>
      <c r="D171" t="s">
        <v>1325</v>
      </c>
      <c r="E171" t="s">
        <v>1671</v>
      </c>
      <c r="F171" t="s">
        <v>24164</v>
      </c>
      <c r="L171" t="s">
        <v>7589</v>
      </c>
      <c r="M171" t="s">
        <v>37</v>
      </c>
      <c r="N171" t="s">
        <v>38</v>
      </c>
      <c r="O171">
        <v>35000000</v>
      </c>
      <c r="P171">
        <f t="shared" si="2"/>
        <v>-492921</v>
      </c>
      <c r="Q171">
        <v>5.0999999999999996</v>
      </c>
    </row>
    <row r="172" spans="1:17" x14ac:dyDescent="0.3">
      <c r="A172" t="s">
        <v>5867</v>
      </c>
      <c r="B172">
        <v>87</v>
      </c>
      <c r="C172">
        <v>27972410</v>
      </c>
      <c r="D172" t="s">
        <v>1325</v>
      </c>
      <c r="E172" t="s">
        <v>953</v>
      </c>
      <c r="F172" t="s">
        <v>1671</v>
      </c>
      <c r="L172" t="s">
        <v>5869</v>
      </c>
      <c r="M172" t="s">
        <v>37</v>
      </c>
      <c r="N172" t="s">
        <v>56</v>
      </c>
      <c r="O172">
        <v>35000000</v>
      </c>
      <c r="P172">
        <f t="shared" si="2"/>
        <v>-7027590</v>
      </c>
      <c r="Q172">
        <v>6.1</v>
      </c>
    </row>
    <row r="173" spans="1:17" hidden="1" x14ac:dyDescent="0.3">
      <c r="A173" t="s">
        <v>23767</v>
      </c>
      <c r="B173">
        <v>77</v>
      </c>
      <c r="D173" t="s">
        <v>13307</v>
      </c>
      <c r="E173" t="s">
        <v>68</v>
      </c>
      <c r="F173" t="s">
        <v>12038</v>
      </c>
      <c r="L173" t="s">
        <v>23770</v>
      </c>
      <c r="M173" t="s">
        <v>37</v>
      </c>
      <c r="N173" t="s">
        <v>38</v>
      </c>
      <c r="O173">
        <v>100000</v>
      </c>
      <c r="P173">
        <f t="shared" si="2"/>
        <v>-100000</v>
      </c>
      <c r="Q173">
        <v>7.6</v>
      </c>
    </row>
    <row r="174" spans="1:17" x14ac:dyDescent="0.3">
      <c r="A174" t="s">
        <v>845</v>
      </c>
      <c r="B174">
        <v>87</v>
      </c>
      <c r="C174">
        <v>9003011</v>
      </c>
      <c r="D174" t="s">
        <v>1325</v>
      </c>
      <c r="E174" t="s">
        <v>953</v>
      </c>
      <c r="F174" t="s">
        <v>12332</v>
      </c>
      <c r="G174" t="s">
        <v>10413</v>
      </c>
      <c r="L174" t="s">
        <v>20155</v>
      </c>
      <c r="M174" t="s">
        <v>37</v>
      </c>
      <c r="N174" t="s">
        <v>370</v>
      </c>
      <c r="O174">
        <v>2000000</v>
      </c>
      <c r="P174">
        <f t="shared" si="2"/>
        <v>7003011</v>
      </c>
      <c r="Q174">
        <v>7.6</v>
      </c>
    </row>
    <row r="175" spans="1:17" hidden="1" x14ac:dyDescent="0.3">
      <c r="A175" t="s">
        <v>23676</v>
      </c>
      <c r="B175">
        <v>77</v>
      </c>
      <c r="D175" t="s">
        <v>1671</v>
      </c>
      <c r="L175" t="s">
        <v>23678</v>
      </c>
      <c r="M175" t="s">
        <v>37</v>
      </c>
      <c r="N175" t="s">
        <v>38</v>
      </c>
      <c r="O175">
        <v>103000</v>
      </c>
      <c r="P175">
        <f t="shared" si="2"/>
        <v>-103000</v>
      </c>
      <c r="Q175">
        <v>5.7</v>
      </c>
    </row>
    <row r="176" spans="1:17" hidden="1" x14ac:dyDescent="0.3">
      <c r="A176" t="s">
        <v>14719</v>
      </c>
      <c r="B176">
        <v>78</v>
      </c>
      <c r="D176" t="s">
        <v>6403</v>
      </c>
      <c r="L176" t="s">
        <v>20092</v>
      </c>
      <c r="M176" t="s">
        <v>2778</v>
      </c>
      <c r="N176" t="s">
        <v>3571</v>
      </c>
      <c r="O176">
        <v>1500000</v>
      </c>
      <c r="P176">
        <f t="shared" si="2"/>
        <v>-1500000</v>
      </c>
      <c r="Q176">
        <v>7.5</v>
      </c>
    </row>
    <row r="177" spans="1:17" x14ac:dyDescent="0.3">
      <c r="A177" t="s">
        <v>4317</v>
      </c>
      <c r="B177">
        <v>87</v>
      </c>
      <c r="C177">
        <v>29136626</v>
      </c>
      <c r="D177" t="s">
        <v>1325</v>
      </c>
      <c r="E177" t="s">
        <v>1266</v>
      </c>
      <c r="F177" t="s">
        <v>6403</v>
      </c>
      <c r="G177" t="s">
        <v>12332</v>
      </c>
      <c r="H177" t="s">
        <v>10413</v>
      </c>
      <c r="L177" t="s">
        <v>4321</v>
      </c>
      <c r="M177" t="s">
        <v>37</v>
      </c>
      <c r="N177" t="s">
        <v>38</v>
      </c>
      <c r="O177">
        <v>60000000</v>
      </c>
      <c r="P177">
        <f t="shared" si="2"/>
        <v>-30863374</v>
      </c>
      <c r="Q177">
        <v>5.7</v>
      </c>
    </row>
    <row r="178" spans="1:17" hidden="1" x14ac:dyDescent="0.3">
      <c r="A178" t="s">
        <v>24049</v>
      </c>
      <c r="B178">
        <v>78</v>
      </c>
      <c r="D178" t="s">
        <v>12332</v>
      </c>
      <c r="E178" t="s">
        <v>10413</v>
      </c>
      <c r="L178" t="s">
        <v>24050</v>
      </c>
      <c r="M178" t="s">
        <v>37</v>
      </c>
      <c r="N178" t="s">
        <v>38</v>
      </c>
      <c r="O178">
        <v>20000</v>
      </c>
      <c r="P178">
        <f t="shared" si="2"/>
        <v>-20000</v>
      </c>
      <c r="Q178">
        <v>4</v>
      </c>
    </row>
    <row r="179" spans="1:17" x14ac:dyDescent="0.3">
      <c r="A179" t="s">
        <v>4471</v>
      </c>
      <c r="B179">
        <v>87</v>
      </c>
      <c r="C179">
        <v>53715611</v>
      </c>
      <c r="D179" t="s">
        <v>1325</v>
      </c>
      <c r="E179" t="s">
        <v>953</v>
      </c>
      <c r="F179" t="s">
        <v>10413</v>
      </c>
      <c r="G179" t="s">
        <v>24163</v>
      </c>
      <c r="L179" t="s">
        <v>4474</v>
      </c>
      <c r="M179" t="s">
        <v>37</v>
      </c>
      <c r="N179" t="s">
        <v>38</v>
      </c>
      <c r="O179">
        <v>63000000</v>
      </c>
      <c r="P179">
        <f t="shared" si="2"/>
        <v>-9284389</v>
      </c>
      <c r="Q179">
        <v>5.7</v>
      </c>
    </row>
    <row r="180" spans="1:17" hidden="1" x14ac:dyDescent="0.3">
      <c r="A180" t="s">
        <v>23538</v>
      </c>
      <c r="B180">
        <v>78</v>
      </c>
      <c r="D180" t="s">
        <v>68</v>
      </c>
      <c r="L180" t="s">
        <v>23541</v>
      </c>
      <c r="M180" t="s">
        <v>37</v>
      </c>
      <c r="N180" t="s">
        <v>38</v>
      </c>
      <c r="O180">
        <v>180000</v>
      </c>
      <c r="P180">
        <f t="shared" si="2"/>
        <v>-180000</v>
      </c>
      <c r="Q180">
        <v>8.6999999999999993</v>
      </c>
    </row>
    <row r="181" spans="1:17" x14ac:dyDescent="0.3">
      <c r="A181" t="s">
        <v>7348</v>
      </c>
      <c r="B181">
        <v>87</v>
      </c>
      <c r="C181">
        <v>54132596</v>
      </c>
      <c r="D181" t="s">
        <v>1325</v>
      </c>
      <c r="E181" t="s">
        <v>953</v>
      </c>
      <c r="F181" t="s">
        <v>11526</v>
      </c>
      <c r="G181" t="s">
        <v>1671</v>
      </c>
      <c r="H181" t="s">
        <v>18089</v>
      </c>
      <c r="I181" t="s">
        <v>1266</v>
      </c>
      <c r="J181" t="s">
        <v>12332</v>
      </c>
      <c r="L181" t="s">
        <v>7349</v>
      </c>
      <c r="M181" t="s">
        <v>37</v>
      </c>
      <c r="N181" t="s">
        <v>3859</v>
      </c>
      <c r="O181">
        <v>34000000</v>
      </c>
      <c r="P181">
        <f t="shared" si="2"/>
        <v>20132596</v>
      </c>
      <c r="Q181">
        <v>6.3</v>
      </c>
    </row>
    <row r="182" spans="1:17" hidden="1" x14ac:dyDescent="0.3">
      <c r="A182" t="s">
        <v>22103</v>
      </c>
      <c r="B182">
        <v>78</v>
      </c>
      <c r="D182" t="s">
        <v>3409</v>
      </c>
      <c r="L182" t="s">
        <v>22106</v>
      </c>
      <c r="M182" t="s">
        <v>1464</v>
      </c>
      <c r="N182" t="s">
        <v>1465</v>
      </c>
      <c r="O182">
        <v>900000</v>
      </c>
      <c r="P182">
        <f t="shared" si="2"/>
        <v>-900000</v>
      </c>
      <c r="Q182">
        <v>6.7</v>
      </c>
    </row>
    <row r="183" spans="1:17" hidden="1" x14ac:dyDescent="0.3">
      <c r="A183" t="s">
        <v>15154</v>
      </c>
      <c r="B183">
        <v>78</v>
      </c>
      <c r="D183" t="s">
        <v>1671</v>
      </c>
      <c r="E183" t="s">
        <v>12332</v>
      </c>
      <c r="L183" t="s">
        <v>15155</v>
      </c>
      <c r="M183" t="s">
        <v>37</v>
      </c>
      <c r="N183" t="s">
        <v>38</v>
      </c>
      <c r="O183">
        <v>10000000</v>
      </c>
      <c r="P183">
        <f t="shared" si="2"/>
        <v>-10000000</v>
      </c>
      <c r="Q183">
        <v>4.2</v>
      </c>
    </row>
    <row r="184" spans="1:17" x14ac:dyDescent="0.3">
      <c r="A184" t="s">
        <v>1114</v>
      </c>
      <c r="B184">
        <v>87</v>
      </c>
      <c r="C184">
        <v>43095600</v>
      </c>
      <c r="D184" t="s">
        <v>1325</v>
      </c>
      <c r="E184" t="s">
        <v>24164</v>
      </c>
      <c r="F184" t="s">
        <v>10413</v>
      </c>
      <c r="L184" t="s">
        <v>7973</v>
      </c>
      <c r="M184" t="s">
        <v>37</v>
      </c>
      <c r="N184" t="s">
        <v>1465</v>
      </c>
      <c r="O184">
        <v>32000000</v>
      </c>
      <c r="P184">
        <f t="shared" si="2"/>
        <v>11095600</v>
      </c>
      <c r="Q184">
        <v>6.3</v>
      </c>
    </row>
    <row r="185" spans="1:17" x14ac:dyDescent="0.3">
      <c r="A185" t="s">
        <v>1757</v>
      </c>
      <c r="B185">
        <v>88</v>
      </c>
      <c r="C185">
        <v>44793200</v>
      </c>
      <c r="D185" t="s">
        <v>1325</v>
      </c>
      <c r="E185" t="s">
        <v>1266</v>
      </c>
      <c r="F185" t="s">
        <v>6403</v>
      </c>
      <c r="G185" t="s">
        <v>10413</v>
      </c>
      <c r="L185" t="s">
        <v>17554</v>
      </c>
      <c r="M185" t="s">
        <v>37</v>
      </c>
      <c r="N185" t="s">
        <v>38</v>
      </c>
      <c r="O185">
        <v>4500000</v>
      </c>
      <c r="P185">
        <f t="shared" si="2"/>
        <v>40293200</v>
      </c>
      <c r="Q185">
        <v>6.6</v>
      </c>
    </row>
    <row r="186" spans="1:17" x14ac:dyDescent="0.3">
      <c r="A186" t="s">
        <v>6472</v>
      </c>
      <c r="B186">
        <v>88</v>
      </c>
      <c r="C186">
        <v>15988876</v>
      </c>
      <c r="D186" t="s">
        <v>1325</v>
      </c>
      <c r="E186" t="s">
        <v>24164</v>
      </c>
      <c r="F186" t="s">
        <v>10413</v>
      </c>
      <c r="L186" t="s">
        <v>11156</v>
      </c>
      <c r="M186" t="s">
        <v>37</v>
      </c>
      <c r="N186" t="s">
        <v>38</v>
      </c>
      <c r="O186">
        <v>27000000</v>
      </c>
      <c r="P186">
        <f t="shared" si="2"/>
        <v>-11011124</v>
      </c>
      <c r="Q186">
        <v>5.7</v>
      </c>
    </row>
    <row r="187" spans="1:17" x14ac:dyDescent="0.3">
      <c r="A187" t="s">
        <v>12455</v>
      </c>
      <c r="B187">
        <v>88</v>
      </c>
      <c r="C187">
        <v>1024175</v>
      </c>
      <c r="D187" t="s">
        <v>1325</v>
      </c>
      <c r="E187" t="s">
        <v>1671</v>
      </c>
      <c r="F187" t="s">
        <v>12332</v>
      </c>
      <c r="G187" t="s">
        <v>10413</v>
      </c>
      <c r="L187" t="s">
        <v>13879</v>
      </c>
      <c r="M187" t="s">
        <v>37</v>
      </c>
      <c r="N187" t="s">
        <v>56</v>
      </c>
      <c r="O187">
        <v>13000000</v>
      </c>
      <c r="P187">
        <f t="shared" si="2"/>
        <v>-11975825</v>
      </c>
      <c r="Q187">
        <v>6.6</v>
      </c>
    </row>
    <row r="188" spans="1:17" x14ac:dyDescent="0.3">
      <c r="A188" t="s">
        <v>9687</v>
      </c>
      <c r="B188">
        <v>88</v>
      </c>
      <c r="C188">
        <v>25615792</v>
      </c>
      <c r="D188" t="s">
        <v>1325</v>
      </c>
      <c r="E188" t="s">
        <v>1671</v>
      </c>
      <c r="F188" t="s">
        <v>12038</v>
      </c>
      <c r="L188" t="s">
        <v>9690</v>
      </c>
      <c r="M188" t="s">
        <v>37</v>
      </c>
      <c r="N188" t="s">
        <v>38</v>
      </c>
      <c r="O188">
        <v>25000000</v>
      </c>
      <c r="P188">
        <f t="shared" si="2"/>
        <v>615792</v>
      </c>
      <c r="Q188">
        <v>3.5</v>
      </c>
    </row>
    <row r="189" spans="1:17" x14ac:dyDescent="0.3">
      <c r="A189" t="s">
        <v>10130</v>
      </c>
      <c r="B189">
        <v>88</v>
      </c>
      <c r="C189">
        <v>20218</v>
      </c>
      <c r="D189" t="s">
        <v>1325</v>
      </c>
      <c r="E189" t="s">
        <v>1671</v>
      </c>
      <c r="F189" t="s">
        <v>24164</v>
      </c>
      <c r="G189" t="s">
        <v>10413</v>
      </c>
      <c r="L189" t="s">
        <v>10131</v>
      </c>
      <c r="M189" t="s">
        <v>37</v>
      </c>
      <c r="N189" t="s">
        <v>38</v>
      </c>
      <c r="O189">
        <v>24000000</v>
      </c>
      <c r="P189">
        <f t="shared" si="2"/>
        <v>-23979782</v>
      </c>
      <c r="Q189">
        <v>5.3</v>
      </c>
    </row>
    <row r="190" spans="1:17" hidden="1" x14ac:dyDescent="0.3">
      <c r="A190" t="s">
        <v>17789</v>
      </c>
      <c r="B190">
        <v>79</v>
      </c>
      <c r="D190" t="s">
        <v>3409</v>
      </c>
      <c r="E190" t="s">
        <v>19711</v>
      </c>
      <c r="F190" t="s">
        <v>24163</v>
      </c>
      <c r="L190" t="s">
        <v>17792</v>
      </c>
      <c r="M190" t="s">
        <v>37</v>
      </c>
      <c r="N190" t="s">
        <v>38</v>
      </c>
      <c r="O190">
        <v>800000</v>
      </c>
      <c r="P190">
        <f t="shared" si="2"/>
        <v>-800000</v>
      </c>
      <c r="Q190">
        <v>6.6</v>
      </c>
    </row>
    <row r="191" spans="1:17" hidden="1" x14ac:dyDescent="0.3">
      <c r="A191" t="s">
        <v>16563</v>
      </c>
      <c r="B191">
        <v>79</v>
      </c>
      <c r="D191" t="s">
        <v>6403</v>
      </c>
      <c r="L191" t="s">
        <v>16566</v>
      </c>
      <c r="M191" t="s">
        <v>37</v>
      </c>
      <c r="N191" t="s">
        <v>38</v>
      </c>
      <c r="O191">
        <v>350000</v>
      </c>
      <c r="P191">
        <f t="shared" si="2"/>
        <v>-350000</v>
      </c>
      <c r="Q191">
        <v>4.0999999999999996</v>
      </c>
    </row>
    <row r="192" spans="1:17" hidden="1" x14ac:dyDescent="0.3">
      <c r="A192" t="s">
        <v>18164</v>
      </c>
      <c r="B192">
        <v>79</v>
      </c>
      <c r="D192" t="s">
        <v>3409</v>
      </c>
      <c r="L192" t="s">
        <v>18166</v>
      </c>
      <c r="M192" t="s">
        <v>1464</v>
      </c>
      <c r="N192" t="s">
        <v>1465</v>
      </c>
      <c r="P192">
        <f t="shared" si="2"/>
        <v>0</v>
      </c>
      <c r="Q192">
        <v>5.4</v>
      </c>
    </row>
    <row r="193" spans="1:17" hidden="1" x14ac:dyDescent="0.3">
      <c r="A193" t="s">
        <v>23991</v>
      </c>
      <c r="B193">
        <v>79</v>
      </c>
      <c r="D193" t="s">
        <v>3409</v>
      </c>
      <c r="E193" t="s">
        <v>18089</v>
      </c>
      <c r="L193" t="s">
        <v>23993</v>
      </c>
      <c r="M193" t="s">
        <v>37</v>
      </c>
      <c r="N193" t="s">
        <v>38</v>
      </c>
      <c r="O193">
        <v>24000</v>
      </c>
      <c r="P193">
        <f t="shared" si="2"/>
        <v>-24000</v>
      </c>
      <c r="Q193">
        <v>7</v>
      </c>
    </row>
    <row r="194" spans="1:17" x14ac:dyDescent="0.3">
      <c r="A194" t="s">
        <v>868</v>
      </c>
      <c r="B194">
        <v>88</v>
      </c>
      <c r="C194">
        <v>119420252</v>
      </c>
      <c r="D194" t="s">
        <v>1325</v>
      </c>
      <c r="E194" t="s">
        <v>953</v>
      </c>
      <c r="F194" t="s">
        <v>11526</v>
      </c>
      <c r="G194" t="s">
        <v>1671</v>
      </c>
      <c r="H194" t="s">
        <v>18089</v>
      </c>
      <c r="I194" t="s">
        <v>1266</v>
      </c>
      <c r="J194" t="s">
        <v>12332</v>
      </c>
      <c r="L194" t="s">
        <v>872</v>
      </c>
      <c r="M194" t="s">
        <v>37</v>
      </c>
      <c r="N194" t="s">
        <v>38</v>
      </c>
      <c r="O194">
        <v>150000000</v>
      </c>
      <c r="P194">
        <f t="shared" ref="P194:P257" si="3">+C194-O194</f>
        <v>-30579748</v>
      </c>
      <c r="Q194">
        <v>5.0999999999999996</v>
      </c>
    </row>
    <row r="195" spans="1:17" x14ac:dyDescent="0.3">
      <c r="A195" t="s">
        <v>10464</v>
      </c>
      <c r="B195">
        <v>88</v>
      </c>
      <c r="C195">
        <v>721</v>
      </c>
      <c r="D195" t="s">
        <v>1325</v>
      </c>
      <c r="E195" t="s">
        <v>3409</v>
      </c>
      <c r="L195" t="s">
        <v>21874</v>
      </c>
      <c r="M195" t="s">
        <v>37</v>
      </c>
      <c r="N195" t="s">
        <v>767</v>
      </c>
      <c r="O195">
        <v>1000000</v>
      </c>
      <c r="P195">
        <f t="shared" si="3"/>
        <v>-999279</v>
      </c>
      <c r="Q195">
        <v>4.0999999999999996</v>
      </c>
    </row>
    <row r="196" spans="1:17" x14ac:dyDescent="0.3">
      <c r="A196" t="s">
        <v>521</v>
      </c>
      <c r="B196">
        <v>88</v>
      </c>
      <c r="C196">
        <v>80170146</v>
      </c>
      <c r="D196" t="s">
        <v>1325</v>
      </c>
      <c r="E196" t="s">
        <v>953</v>
      </c>
      <c r="F196" t="s">
        <v>12332</v>
      </c>
      <c r="G196" t="s">
        <v>10413</v>
      </c>
      <c r="L196" t="s">
        <v>2507</v>
      </c>
      <c r="M196" t="s">
        <v>37</v>
      </c>
      <c r="N196" t="s">
        <v>38</v>
      </c>
      <c r="O196">
        <v>85000000</v>
      </c>
      <c r="P196">
        <f t="shared" si="3"/>
        <v>-4829854</v>
      </c>
      <c r="Q196">
        <v>6.1</v>
      </c>
    </row>
    <row r="197" spans="1:17" x14ac:dyDescent="0.3">
      <c r="A197" t="s">
        <v>928</v>
      </c>
      <c r="B197">
        <v>88</v>
      </c>
      <c r="C197">
        <v>21379315</v>
      </c>
      <c r="D197" t="s">
        <v>1325</v>
      </c>
      <c r="E197" t="s">
        <v>953</v>
      </c>
      <c r="F197" t="s">
        <v>11526</v>
      </c>
      <c r="G197" t="s">
        <v>1671</v>
      </c>
      <c r="H197" t="s">
        <v>18089</v>
      </c>
      <c r="I197" t="s">
        <v>12332</v>
      </c>
      <c r="L197" t="s">
        <v>931</v>
      </c>
      <c r="M197" t="s">
        <v>37</v>
      </c>
      <c r="N197" t="s">
        <v>38</v>
      </c>
      <c r="O197">
        <v>150000000</v>
      </c>
      <c r="P197">
        <f t="shared" si="3"/>
        <v>-128620685</v>
      </c>
      <c r="Q197">
        <v>5.4</v>
      </c>
    </row>
    <row r="198" spans="1:17" hidden="1" x14ac:dyDescent="0.3">
      <c r="A198" t="s">
        <v>23945</v>
      </c>
      <c r="B198">
        <v>79</v>
      </c>
      <c r="C198">
        <v>24705</v>
      </c>
      <c r="D198" t="s">
        <v>3409</v>
      </c>
      <c r="L198" t="s">
        <v>23946</v>
      </c>
      <c r="M198" t="s">
        <v>37</v>
      </c>
      <c r="N198" t="s">
        <v>38</v>
      </c>
      <c r="P198">
        <f t="shared" si="3"/>
        <v>24705</v>
      </c>
      <c r="Q198">
        <v>6.3</v>
      </c>
    </row>
    <row r="199" spans="1:17" hidden="1" x14ac:dyDescent="0.3">
      <c r="A199" t="s">
        <v>19558</v>
      </c>
      <c r="B199">
        <v>80</v>
      </c>
      <c r="D199" t="s">
        <v>1671</v>
      </c>
      <c r="L199" t="s">
        <v>19561</v>
      </c>
      <c r="M199" t="s">
        <v>37</v>
      </c>
      <c r="N199" t="s">
        <v>38</v>
      </c>
      <c r="O199">
        <v>3000000</v>
      </c>
      <c r="P199">
        <f t="shared" si="3"/>
        <v>-3000000</v>
      </c>
      <c r="Q199">
        <v>2.6</v>
      </c>
    </row>
    <row r="200" spans="1:17" x14ac:dyDescent="0.3">
      <c r="A200" t="s">
        <v>163</v>
      </c>
      <c r="B200">
        <v>88</v>
      </c>
      <c r="C200">
        <v>190418803</v>
      </c>
      <c r="D200" t="s">
        <v>1325</v>
      </c>
      <c r="E200" t="s">
        <v>953</v>
      </c>
      <c r="F200" t="s">
        <v>1671</v>
      </c>
      <c r="G200" t="s">
        <v>18089</v>
      </c>
      <c r="H200" t="s">
        <v>1266</v>
      </c>
      <c r="I200" t="s">
        <v>24165</v>
      </c>
      <c r="J200" t="s">
        <v>12332</v>
      </c>
      <c r="L200" t="s">
        <v>984</v>
      </c>
      <c r="M200" t="s">
        <v>37</v>
      </c>
      <c r="N200" t="s">
        <v>38</v>
      </c>
      <c r="O200">
        <v>140000000</v>
      </c>
      <c r="P200">
        <f t="shared" si="3"/>
        <v>50418803</v>
      </c>
      <c r="Q200">
        <v>6.1</v>
      </c>
    </row>
    <row r="201" spans="1:17" x14ac:dyDescent="0.3">
      <c r="A201" t="s">
        <v>4903</v>
      </c>
      <c r="B201">
        <v>88</v>
      </c>
      <c r="C201">
        <v>112692062</v>
      </c>
      <c r="D201" t="s">
        <v>1325</v>
      </c>
      <c r="E201" t="s">
        <v>953</v>
      </c>
      <c r="F201" t="s">
        <v>1671</v>
      </c>
      <c r="G201" t="s">
        <v>18089</v>
      </c>
      <c r="H201" t="s">
        <v>12332</v>
      </c>
      <c r="L201" t="s">
        <v>7266</v>
      </c>
      <c r="M201" t="s">
        <v>37</v>
      </c>
      <c r="N201" t="s">
        <v>38</v>
      </c>
      <c r="O201">
        <v>35000000</v>
      </c>
      <c r="P201">
        <f t="shared" si="3"/>
        <v>77692062</v>
      </c>
      <c r="Q201">
        <v>5.4</v>
      </c>
    </row>
    <row r="202" spans="1:17" hidden="1" x14ac:dyDescent="0.3">
      <c r="A202" t="s">
        <v>3817</v>
      </c>
      <c r="B202">
        <v>80</v>
      </c>
      <c r="D202" t="s">
        <v>1671</v>
      </c>
      <c r="E202" t="s">
        <v>3409</v>
      </c>
      <c r="L202" t="s">
        <v>9989</v>
      </c>
      <c r="M202" t="s">
        <v>37</v>
      </c>
      <c r="N202" t="s">
        <v>1465</v>
      </c>
      <c r="O202">
        <v>25000000</v>
      </c>
      <c r="P202">
        <f t="shared" si="3"/>
        <v>-25000000</v>
      </c>
      <c r="Q202">
        <v>7.2</v>
      </c>
    </row>
    <row r="203" spans="1:17" x14ac:dyDescent="0.3">
      <c r="A203" t="s">
        <v>9940</v>
      </c>
      <c r="B203">
        <v>88</v>
      </c>
      <c r="C203">
        <v>9286314</v>
      </c>
      <c r="D203" t="s">
        <v>1325</v>
      </c>
      <c r="E203" t="s">
        <v>24164</v>
      </c>
      <c r="F203" t="s">
        <v>3409</v>
      </c>
      <c r="G203" t="s">
        <v>10413</v>
      </c>
      <c r="L203" t="s">
        <v>9943</v>
      </c>
      <c r="M203" t="s">
        <v>37</v>
      </c>
      <c r="N203" t="s">
        <v>38</v>
      </c>
      <c r="O203">
        <v>17000000</v>
      </c>
      <c r="P203">
        <f t="shared" si="3"/>
        <v>-7713686</v>
      </c>
      <c r="Q203">
        <v>5.9</v>
      </c>
    </row>
    <row r="204" spans="1:17" hidden="1" x14ac:dyDescent="0.3">
      <c r="A204" t="s">
        <v>19622</v>
      </c>
      <c r="B204">
        <v>80</v>
      </c>
      <c r="D204" t="s">
        <v>1325</v>
      </c>
      <c r="E204" t="s">
        <v>24164</v>
      </c>
      <c r="L204" t="s">
        <v>19624</v>
      </c>
      <c r="M204" t="s">
        <v>37</v>
      </c>
      <c r="N204" t="s">
        <v>38</v>
      </c>
      <c r="O204">
        <v>3000000</v>
      </c>
      <c r="P204">
        <f t="shared" si="3"/>
        <v>-3000000</v>
      </c>
      <c r="Q204">
        <v>4.9000000000000004</v>
      </c>
    </row>
    <row r="205" spans="1:17" hidden="1" x14ac:dyDescent="0.3">
      <c r="A205" t="s">
        <v>23743</v>
      </c>
      <c r="B205">
        <v>80</v>
      </c>
      <c r="D205" t="s">
        <v>10413</v>
      </c>
      <c r="L205" t="s">
        <v>23745</v>
      </c>
      <c r="M205" t="s">
        <v>37</v>
      </c>
      <c r="N205" t="s">
        <v>56</v>
      </c>
      <c r="O205">
        <v>1800000</v>
      </c>
      <c r="P205">
        <f t="shared" si="3"/>
        <v>-1800000</v>
      </c>
      <c r="Q205">
        <v>5.6</v>
      </c>
    </row>
    <row r="206" spans="1:17" hidden="1" x14ac:dyDescent="0.3">
      <c r="A206" t="s">
        <v>23102</v>
      </c>
      <c r="B206">
        <v>80</v>
      </c>
      <c r="D206" t="s">
        <v>1325</v>
      </c>
      <c r="E206" t="s">
        <v>1671</v>
      </c>
      <c r="F206" t="s">
        <v>12332</v>
      </c>
      <c r="G206" t="s">
        <v>24167</v>
      </c>
      <c r="L206" t="s">
        <v>23104</v>
      </c>
      <c r="M206" t="s">
        <v>37</v>
      </c>
      <c r="N206" t="s">
        <v>38</v>
      </c>
      <c r="O206">
        <v>300000</v>
      </c>
      <c r="P206">
        <f t="shared" si="3"/>
        <v>-300000</v>
      </c>
      <c r="Q206">
        <v>6.2</v>
      </c>
    </row>
    <row r="207" spans="1:17" x14ac:dyDescent="0.3">
      <c r="A207" t="s">
        <v>9443</v>
      </c>
      <c r="B207">
        <v>88</v>
      </c>
      <c r="C207">
        <v>78656813</v>
      </c>
      <c r="D207" t="s">
        <v>1325</v>
      </c>
      <c r="E207" t="s">
        <v>953</v>
      </c>
      <c r="F207" t="s">
        <v>1671</v>
      </c>
      <c r="G207" t="s">
        <v>18089</v>
      </c>
      <c r="H207" t="s">
        <v>12332</v>
      </c>
      <c r="L207" t="s">
        <v>9446</v>
      </c>
      <c r="M207" t="s">
        <v>37</v>
      </c>
      <c r="N207" t="s">
        <v>38</v>
      </c>
      <c r="O207">
        <v>25000000</v>
      </c>
      <c r="P207">
        <f t="shared" si="3"/>
        <v>53656813</v>
      </c>
      <c r="Q207">
        <v>6</v>
      </c>
    </row>
    <row r="208" spans="1:17" hidden="1" x14ac:dyDescent="0.3">
      <c r="A208" t="s">
        <v>12325</v>
      </c>
      <c r="B208">
        <v>80</v>
      </c>
      <c r="D208" t="s">
        <v>953</v>
      </c>
      <c r="E208" t="s">
        <v>11526</v>
      </c>
      <c r="F208" t="s">
        <v>18089</v>
      </c>
      <c r="G208" t="s">
        <v>1266</v>
      </c>
      <c r="L208" t="s">
        <v>12326</v>
      </c>
      <c r="M208" t="s">
        <v>1464</v>
      </c>
      <c r="N208" t="s">
        <v>1465</v>
      </c>
      <c r="O208">
        <v>11000000</v>
      </c>
      <c r="P208">
        <f t="shared" si="3"/>
        <v>-11000000</v>
      </c>
      <c r="Q208">
        <v>6.6</v>
      </c>
    </row>
    <row r="209" spans="1:17" x14ac:dyDescent="0.3">
      <c r="A209" t="s">
        <v>3456</v>
      </c>
      <c r="B209">
        <v>88</v>
      </c>
      <c r="C209">
        <v>62321039</v>
      </c>
      <c r="D209" t="s">
        <v>1325</v>
      </c>
      <c r="E209" t="s">
        <v>1266</v>
      </c>
      <c r="F209" t="s">
        <v>6403</v>
      </c>
      <c r="L209" t="s">
        <v>3459</v>
      </c>
      <c r="M209" t="s">
        <v>37</v>
      </c>
      <c r="N209" t="s">
        <v>38</v>
      </c>
      <c r="O209">
        <v>70000000</v>
      </c>
      <c r="P209">
        <f t="shared" si="3"/>
        <v>-7678961</v>
      </c>
      <c r="Q209">
        <v>6.4</v>
      </c>
    </row>
    <row r="210" spans="1:17" hidden="1" x14ac:dyDescent="0.3">
      <c r="A210" t="s">
        <v>6768</v>
      </c>
      <c r="B210">
        <v>80</v>
      </c>
      <c r="D210" t="s">
        <v>11526</v>
      </c>
      <c r="E210" t="s">
        <v>1671</v>
      </c>
      <c r="L210" t="s">
        <v>18042</v>
      </c>
      <c r="M210" t="s">
        <v>37</v>
      </c>
      <c r="N210" t="s">
        <v>38</v>
      </c>
      <c r="P210">
        <f t="shared" si="3"/>
        <v>0</v>
      </c>
      <c r="Q210">
        <v>4.2</v>
      </c>
    </row>
    <row r="211" spans="1:17" x14ac:dyDescent="0.3">
      <c r="A211" t="s">
        <v>5780</v>
      </c>
      <c r="B211">
        <v>89</v>
      </c>
      <c r="C211">
        <v>65557989</v>
      </c>
      <c r="D211" t="s">
        <v>1325</v>
      </c>
      <c r="E211" t="s">
        <v>953</v>
      </c>
      <c r="F211" t="s">
        <v>6403</v>
      </c>
      <c r="G211" t="s">
        <v>10413</v>
      </c>
      <c r="L211" t="s">
        <v>5783</v>
      </c>
      <c r="M211" t="s">
        <v>37</v>
      </c>
      <c r="N211" t="s">
        <v>38</v>
      </c>
      <c r="O211">
        <v>45000000</v>
      </c>
      <c r="P211">
        <f t="shared" si="3"/>
        <v>20557989</v>
      </c>
      <c r="Q211">
        <v>4.5999999999999996</v>
      </c>
    </row>
    <row r="212" spans="1:17" x14ac:dyDescent="0.3">
      <c r="A212" t="s">
        <v>5239</v>
      </c>
      <c r="B212">
        <v>89</v>
      </c>
      <c r="C212">
        <v>47553512</v>
      </c>
      <c r="D212" t="s">
        <v>1325</v>
      </c>
      <c r="E212" t="s">
        <v>10413</v>
      </c>
      <c r="L212" t="s">
        <v>5241</v>
      </c>
      <c r="M212" t="s">
        <v>37</v>
      </c>
      <c r="N212" t="s">
        <v>38</v>
      </c>
      <c r="O212">
        <v>50000000</v>
      </c>
      <c r="P212">
        <f t="shared" si="3"/>
        <v>-2446488</v>
      </c>
      <c r="Q212">
        <v>5.8</v>
      </c>
    </row>
    <row r="213" spans="1:17" x14ac:dyDescent="0.3">
      <c r="A213" t="s">
        <v>4080</v>
      </c>
      <c r="B213">
        <v>89</v>
      </c>
      <c r="C213">
        <v>66734992</v>
      </c>
      <c r="D213" t="s">
        <v>1325</v>
      </c>
      <c r="E213" t="s">
        <v>953</v>
      </c>
      <c r="F213" t="s">
        <v>1671</v>
      </c>
      <c r="G213" t="s">
        <v>24164</v>
      </c>
      <c r="L213" t="s">
        <v>4082</v>
      </c>
      <c r="M213" t="s">
        <v>37</v>
      </c>
      <c r="N213" t="s">
        <v>38</v>
      </c>
      <c r="O213">
        <v>60000000</v>
      </c>
      <c r="P213">
        <f t="shared" si="3"/>
        <v>6734992</v>
      </c>
      <c r="Q213">
        <v>4.4000000000000004</v>
      </c>
    </row>
    <row r="214" spans="1:17" x14ac:dyDescent="0.3">
      <c r="A214" t="s">
        <v>1971</v>
      </c>
      <c r="B214">
        <v>89</v>
      </c>
      <c r="C214">
        <v>126546825</v>
      </c>
      <c r="D214" t="s">
        <v>1325</v>
      </c>
      <c r="E214" t="s">
        <v>12332</v>
      </c>
      <c r="F214" t="s">
        <v>10413</v>
      </c>
      <c r="L214" t="s">
        <v>6259</v>
      </c>
      <c r="M214" t="s">
        <v>37</v>
      </c>
      <c r="N214" t="s">
        <v>1465</v>
      </c>
      <c r="O214">
        <v>40000000</v>
      </c>
      <c r="P214">
        <f t="shared" si="3"/>
        <v>86546825</v>
      </c>
      <c r="Q214">
        <v>6.4</v>
      </c>
    </row>
    <row r="215" spans="1:17" x14ac:dyDescent="0.3">
      <c r="A215" t="s">
        <v>801</v>
      </c>
      <c r="B215">
        <v>89</v>
      </c>
      <c r="C215">
        <v>179982968</v>
      </c>
      <c r="D215" t="s">
        <v>1325</v>
      </c>
      <c r="E215" t="s">
        <v>953</v>
      </c>
      <c r="F215" t="s">
        <v>11526</v>
      </c>
      <c r="G215" t="s">
        <v>1671</v>
      </c>
      <c r="H215" t="s">
        <v>18089</v>
      </c>
      <c r="L215" t="s">
        <v>805</v>
      </c>
      <c r="M215" t="s">
        <v>37</v>
      </c>
      <c r="N215" t="s">
        <v>38</v>
      </c>
      <c r="O215">
        <v>150000000</v>
      </c>
      <c r="P215">
        <f t="shared" si="3"/>
        <v>29982968</v>
      </c>
      <c r="Q215">
        <v>6.7</v>
      </c>
    </row>
    <row r="216" spans="1:17" hidden="1" x14ac:dyDescent="0.3">
      <c r="A216" t="s">
        <v>16037</v>
      </c>
      <c r="B216">
        <v>80</v>
      </c>
      <c r="D216" t="s">
        <v>953</v>
      </c>
      <c r="L216" t="s">
        <v>16040</v>
      </c>
      <c r="M216" t="s">
        <v>37</v>
      </c>
      <c r="N216" t="s">
        <v>38</v>
      </c>
      <c r="P216">
        <f t="shared" si="3"/>
        <v>0</v>
      </c>
      <c r="Q216">
        <v>7.8</v>
      </c>
    </row>
    <row r="217" spans="1:17" x14ac:dyDescent="0.3">
      <c r="A217" t="s">
        <v>16321</v>
      </c>
      <c r="B217">
        <v>89</v>
      </c>
      <c r="C217">
        <v>32333860</v>
      </c>
      <c r="D217" t="s">
        <v>1325</v>
      </c>
      <c r="E217" t="s">
        <v>1671</v>
      </c>
      <c r="L217" t="s">
        <v>16324</v>
      </c>
      <c r="M217" t="s">
        <v>7241</v>
      </c>
      <c r="N217" t="s">
        <v>3859</v>
      </c>
      <c r="O217">
        <v>7500000</v>
      </c>
      <c r="P217">
        <f t="shared" si="3"/>
        <v>24833860</v>
      </c>
      <c r="Q217">
        <v>6.7</v>
      </c>
    </row>
    <row r="218" spans="1:17" x14ac:dyDescent="0.3">
      <c r="A218" t="s">
        <v>4903</v>
      </c>
      <c r="B218">
        <v>89</v>
      </c>
      <c r="C218">
        <v>38536376</v>
      </c>
      <c r="D218" t="s">
        <v>1325</v>
      </c>
      <c r="E218" t="s">
        <v>953</v>
      </c>
      <c r="F218" t="s">
        <v>1671</v>
      </c>
      <c r="G218" t="s">
        <v>18089</v>
      </c>
      <c r="H218" t="s">
        <v>12332</v>
      </c>
      <c r="L218" t="s">
        <v>9181</v>
      </c>
      <c r="M218" t="s">
        <v>37</v>
      </c>
      <c r="N218" t="s">
        <v>38</v>
      </c>
      <c r="O218">
        <v>27000000</v>
      </c>
      <c r="P218">
        <f t="shared" si="3"/>
        <v>11536376</v>
      </c>
      <c r="Q218">
        <v>3.6</v>
      </c>
    </row>
    <row r="219" spans="1:17" hidden="1" x14ac:dyDescent="0.3">
      <c r="A219" t="s">
        <v>19534</v>
      </c>
      <c r="B219">
        <v>80</v>
      </c>
      <c r="D219" t="s">
        <v>1671</v>
      </c>
      <c r="L219" t="s">
        <v>19537</v>
      </c>
      <c r="M219" t="s">
        <v>37</v>
      </c>
      <c r="N219" t="s">
        <v>38</v>
      </c>
      <c r="O219">
        <v>3000000</v>
      </c>
      <c r="P219">
        <f t="shared" si="3"/>
        <v>-3000000</v>
      </c>
      <c r="Q219">
        <v>3.3</v>
      </c>
    </row>
    <row r="220" spans="1:17" hidden="1" x14ac:dyDescent="0.3">
      <c r="A220" t="s">
        <v>23774</v>
      </c>
      <c r="B220">
        <v>80</v>
      </c>
      <c r="D220" t="s">
        <v>68</v>
      </c>
      <c r="L220" t="s">
        <v>23776</v>
      </c>
      <c r="M220" t="s">
        <v>37</v>
      </c>
      <c r="N220" t="s">
        <v>38</v>
      </c>
      <c r="O220">
        <v>70000</v>
      </c>
      <c r="P220">
        <f t="shared" si="3"/>
        <v>-70000</v>
      </c>
      <c r="Q220">
        <v>8.3000000000000007</v>
      </c>
    </row>
    <row r="221" spans="1:17" x14ac:dyDescent="0.3">
      <c r="A221" t="s">
        <v>646</v>
      </c>
      <c r="B221">
        <v>89</v>
      </c>
      <c r="C221">
        <v>38542418</v>
      </c>
      <c r="D221" t="s">
        <v>1325</v>
      </c>
      <c r="E221" t="s">
        <v>12332</v>
      </c>
      <c r="F221" t="s">
        <v>10413</v>
      </c>
      <c r="L221" t="s">
        <v>2814</v>
      </c>
      <c r="M221" t="s">
        <v>37</v>
      </c>
      <c r="N221" t="s">
        <v>38</v>
      </c>
      <c r="O221">
        <v>80000000</v>
      </c>
      <c r="P221">
        <f t="shared" si="3"/>
        <v>-41457582</v>
      </c>
      <c r="Q221">
        <v>6.3</v>
      </c>
    </row>
    <row r="222" spans="1:17" hidden="1" x14ac:dyDescent="0.3">
      <c r="A222" t="s">
        <v>23797</v>
      </c>
      <c r="B222">
        <v>80</v>
      </c>
      <c r="D222" t="s">
        <v>1325</v>
      </c>
      <c r="E222" t="s">
        <v>12332</v>
      </c>
      <c r="F222" t="s">
        <v>10413</v>
      </c>
      <c r="L222" t="s">
        <v>23800</v>
      </c>
      <c r="M222" t="s">
        <v>37</v>
      </c>
      <c r="N222" t="s">
        <v>38</v>
      </c>
      <c r="O222">
        <v>75000</v>
      </c>
      <c r="P222">
        <f t="shared" si="3"/>
        <v>-75000</v>
      </c>
      <c r="Q222">
        <v>4.5</v>
      </c>
    </row>
    <row r="223" spans="1:17" hidden="1" x14ac:dyDescent="0.3">
      <c r="A223" t="s">
        <v>4408</v>
      </c>
      <c r="B223">
        <v>80</v>
      </c>
      <c r="D223" t="s">
        <v>1325</v>
      </c>
      <c r="E223" t="s">
        <v>24164</v>
      </c>
      <c r="F223" t="s">
        <v>10413</v>
      </c>
      <c r="L223" t="s">
        <v>23997</v>
      </c>
      <c r="M223" t="s">
        <v>37</v>
      </c>
      <c r="N223" t="s">
        <v>268</v>
      </c>
      <c r="P223">
        <f t="shared" si="3"/>
        <v>0</v>
      </c>
      <c r="Q223">
        <v>6.3</v>
      </c>
    </row>
    <row r="224" spans="1:17" x14ac:dyDescent="0.3">
      <c r="A224" t="s">
        <v>7829</v>
      </c>
      <c r="B224">
        <v>89</v>
      </c>
      <c r="C224">
        <v>21426805</v>
      </c>
      <c r="D224" t="s">
        <v>1325</v>
      </c>
      <c r="E224" t="s">
        <v>953</v>
      </c>
      <c r="F224" t="s">
        <v>6403</v>
      </c>
      <c r="G224" t="s">
        <v>12332</v>
      </c>
      <c r="H224" t="s">
        <v>10413</v>
      </c>
      <c r="L224" t="s">
        <v>7831</v>
      </c>
      <c r="M224" t="s">
        <v>37</v>
      </c>
      <c r="N224" t="s">
        <v>38</v>
      </c>
      <c r="O224">
        <v>30000000</v>
      </c>
      <c r="P224">
        <f t="shared" si="3"/>
        <v>-8573195</v>
      </c>
      <c r="Q224">
        <v>4.9000000000000004</v>
      </c>
    </row>
    <row r="225" spans="1:17" hidden="1" x14ac:dyDescent="0.3">
      <c r="A225" t="s">
        <v>16753</v>
      </c>
      <c r="B225">
        <v>80</v>
      </c>
      <c r="D225" t="s">
        <v>953</v>
      </c>
      <c r="E225" t="s">
        <v>11526</v>
      </c>
      <c r="F225" t="s">
        <v>18089</v>
      </c>
      <c r="L225" t="s">
        <v>16756</v>
      </c>
      <c r="M225" t="s">
        <v>5641</v>
      </c>
      <c r="N225" t="s">
        <v>7170</v>
      </c>
      <c r="O225">
        <v>7000000</v>
      </c>
      <c r="P225">
        <f t="shared" si="3"/>
        <v>-7000000</v>
      </c>
      <c r="Q225">
        <v>5.3</v>
      </c>
    </row>
    <row r="226" spans="1:17" hidden="1" x14ac:dyDescent="0.3">
      <c r="A226" t="s">
        <v>8680</v>
      </c>
      <c r="B226">
        <v>80</v>
      </c>
      <c r="C226">
        <v>3101301</v>
      </c>
      <c r="D226" t="s">
        <v>1325</v>
      </c>
      <c r="E226" t="s">
        <v>3409</v>
      </c>
      <c r="F226" t="s">
        <v>19711</v>
      </c>
      <c r="G226" t="s">
        <v>24167</v>
      </c>
      <c r="L226" t="s">
        <v>8682</v>
      </c>
      <c r="M226" t="s">
        <v>37</v>
      </c>
      <c r="N226" t="s">
        <v>38</v>
      </c>
      <c r="P226">
        <f t="shared" si="3"/>
        <v>3101301</v>
      </c>
      <c r="Q226">
        <v>4</v>
      </c>
    </row>
    <row r="227" spans="1:17" x14ac:dyDescent="0.3">
      <c r="A227" t="s">
        <v>22973</v>
      </c>
      <c r="B227">
        <v>90</v>
      </c>
      <c r="C227">
        <v>4000000</v>
      </c>
      <c r="D227" t="s">
        <v>1325</v>
      </c>
      <c r="E227" t="s">
        <v>3409</v>
      </c>
      <c r="L227" t="s">
        <v>22974</v>
      </c>
      <c r="M227" t="s">
        <v>37</v>
      </c>
      <c r="N227" t="s">
        <v>38</v>
      </c>
      <c r="O227">
        <v>350000</v>
      </c>
      <c r="P227">
        <f t="shared" si="3"/>
        <v>3650000</v>
      </c>
      <c r="Q227">
        <v>4.7</v>
      </c>
    </row>
    <row r="228" spans="1:17" hidden="1" x14ac:dyDescent="0.3">
      <c r="A228" t="s">
        <v>22904</v>
      </c>
      <c r="B228">
        <v>80</v>
      </c>
      <c r="D228" t="s">
        <v>6403</v>
      </c>
      <c r="E228" t="s">
        <v>10413</v>
      </c>
      <c r="L228" t="s">
        <v>22907</v>
      </c>
      <c r="M228" t="s">
        <v>37</v>
      </c>
      <c r="N228" t="s">
        <v>268</v>
      </c>
      <c r="O228">
        <v>500000</v>
      </c>
      <c r="P228">
        <f t="shared" si="3"/>
        <v>-500000</v>
      </c>
      <c r="Q228">
        <v>6.1</v>
      </c>
    </row>
    <row r="229" spans="1:17" x14ac:dyDescent="0.3">
      <c r="A229" t="s">
        <v>11926</v>
      </c>
      <c r="B229">
        <v>90</v>
      </c>
      <c r="C229">
        <v>10494494</v>
      </c>
      <c r="D229" t="s">
        <v>1325</v>
      </c>
      <c r="E229" t="s">
        <v>24164</v>
      </c>
      <c r="F229" t="s">
        <v>10413</v>
      </c>
      <c r="L229" t="s">
        <v>11929</v>
      </c>
      <c r="M229" t="s">
        <v>37</v>
      </c>
      <c r="N229" t="s">
        <v>38</v>
      </c>
      <c r="O229">
        <v>18000000</v>
      </c>
      <c r="P229">
        <f t="shared" si="3"/>
        <v>-7505506</v>
      </c>
      <c r="Q229">
        <v>4.4000000000000004</v>
      </c>
    </row>
    <row r="230" spans="1:17" x14ac:dyDescent="0.3">
      <c r="A230" t="s">
        <v>15569</v>
      </c>
      <c r="B230">
        <v>90</v>
      </c>
      <c r="C230">
        <v>1602466</v>
      </c>
      <c r="D230" t="s">
        <v>1325</v>
      </c>
      <c r="E230" t="s">
        <v>3409</v>
      </c>
      <c r="F230" t="s">
        <v>19711</v>
      </c>
      <c r="G230" t="s">
        <v>10413</v>
      </c>
      <c r="L230" t="s">
        <v>15573</v>
      </c>
      <c r="M230" t="s">
        <v>37</v>
      </c>
      <c r="N230" t="s">
        <v>5612</v>
      </c>
      <c r="O230">
        <v>600000000</v>
      </c>
      <c r="P230">
        <f t="shared" si="3"/>
        <v>-598397534</v>
      </c>
      <c r="Q230">
        <v>6</v>
      </c>
    </row>
    <row r="231" spans="1:17" x14ac:dyDescent="0.3">
      <c r="A231" t="s">
        <v>907</v>
      </c>
      <c r="B231">
        <v>90</v>
      </c>
      <c r="C231">
        <v>165230261</v>
      </c>
      <c r="D231" t="s">
        <v>1325</v>
      </c>
      <c r="E231" t="s">
        <v>953</v>
      </c>
      <c r="F231" t="s">
        <v>11526</v>
      </c>
      <c r="G231" t="s">
        <v>1671</v>
      </c>
      <c r="H231" t="s">
        <v>18089</v>
      </c>
      <c r="L231" t="s">
        <v>908</v>
      </c>
      <c r="M231" t="s">
        <v>37</v>
      </c>
      <c r="N231" t="s">
        <v>38</v>
      </c>
      <c r="O231">
        <v>150000000</v>
      </c>
      <c r="P231">
        <f t="shared" si="3"/>
        <v>15230261</v>
      </c>
      <c r="Q231">
        <v>7.3</v>
      </c>
    </row>
    <row r="232" spans="1:17" hidden="1" x14ac:dyDescent="0.3">
      <c r="A232" t="s">
        <v>20556</v>
      </c>
      <c r="B232">
        <v>80</v>
      </c>
      <c r="D232" t="s">
        <v>6403</v>
      </c>
      <c r="E232" t="s">
        <v>24165</v>
      </c>
      <c r="L232" t="s">
        <v>20558</v>
      </c>
      <c r="M232" t="s">
        <v>8731</v>
      </c>
      <c r="N232" t="s">
        <v>9139</v>
      </c>
      <c r="P232">
        <f t="shared" si="3"/>
        <v>0</v>
      </c>
      <c r="Q232">
        <v>6</v>
      </c>
    </row>
    <row r="233" spans="1:17" x14ac:dyDescent="0.3">
      <c r="A233" t="s">
        <v>5081</v>
      </c>
      <c r="B233">
        <v>90</v>
      </c>
      <c r="C233">
        <v>81517441</v>
      </c>
      <c r="D233" t="s">
        <v>1325</v>
      </c>
      <c r="E233" t="s">
        <v>24164</v>
      </c>
      <c r="F233" t="s">
        <v>3409</v>
      </c>
      <c r="G233" t="s">
        <v>10413</v>
      </c>
      <c r="L233" t="s">
        <v>5084</v>
      </c>
      <c r="M233" t="s">
        <v>37</v>
      </c>
      <c r="N233" t="s">
        <v>38</v>
      </c>
      <c r="O233">
        <v>50000000</v>
      </c>
      <c r="P233">
        <f t="shared" si="3"/>
        <v>31517441</v>
      </c>
      <c r="Q233">
        <v>7.1</v>
      </c>
    </row>
    <row r="234" spans="1:17" hidden="1" x14ac:dyDescent="0.3">
      <c r="A234" t="s">
        <v>10037</v>
      </c>
      <c r="B234">
        <v>80</v>
      </c>
      <c r="D234" t="s">
        <v>953</v>
      </c>
      <c r="E234" t="s">
        <v>11526</v>
      </c>
      <c r="F234" t="s">
        <v>1671</v>
      </c>
      <c r="L234" t="s">
        <v>10040</v>
      </c>
      <c r="M234" t="s">
        <v>37</v>
      </c>
      <c r="N234" t="s">
        <v>1465</v>
      </c>
      <c r="O234">
        <v>25000000</v>
      </c>
      <c r="P234">
        <f t="shared" si="3"/>
        <v>-25000000</v>
      </c>
      <c r="Q234">
        <v>2.9</v>
      </c>
    </row>
    <row r="235" spans="1:17" x14ac:dyDescent="0.3">
      <c r="A235" t="s">
        <v>721</v>
      </c>
      <c r="B235">
        <v>90</v>
      </c>
      <c r="C235">
        <v>149234747</v>
      </c>
      <c r="D235" t="s">
        <v>1325</v>
      </c>
      <c r="E235" t="s">
        <v>953</v>
      </c>
      <c r="F235" t="s">
        <v>11526</v>
      </c>
      <c r="G235" t="s">
        <v>1671</v>
      </c>
      <c r="H235" t="s">
        <v>18089</v>
      </c>
      <c r="I235" t="s">
        <v>1266</v>
      </c>
      <c r="L235" t="s">
        <v>1194</v>
      </c>
      <c r="M235" t="s">
        <v>37</v>
      </c>
      <c r="N235" t="s">
        <v>38</v>
      </c>
      <c r="O235">
        <v>130000000</v>
      </c>
      <c r="P235">
        <f t="shared" si="3"/>
        <v>19234747</v>
      </c>
      <c r="Q235">
        <v>6.7</v>
      </c>
    </row>
    <row r="236" spans="1:17" x14ac:dyDescent="0.3">
      <c r="A236" t="s">
        <v>260</v>
      </c>
      <c r="B236">
        <v>90</v>
      </c>
      <c r="C236">
        <v>226138454</v>
      </c>
      <c r="D236" t="s">
        <v>1325</v>
      </c>
      <c r="E236" t="s">
        <v>1671</v>
      </c>
      <c r="F236" t="s">
        <v>24164</v>
      </c>
      <c r="G236" t="s">
        <v>10413</v>
      </c>
      <c r="L236" t="s">
        <v>2089</v>
      </c>
      <c r="M236" t="s">
        <v>37</v>
      </c>
      <c r="N236" t="s">
        <v>38</v>
      </c>
      <c r="O236">
        <v>90000000</v>
      </c>
      <c r="P236">
        <f t="shared" si="3"/>
        <v>136138454</v>
      </c>
      <c r="Q236">
        <v>6.6</v>
      </c>
    </row>
    <row r="237" spans="1:17" x14ac:dyDescent="0.3">
      <c r="A237" t="s">
        <v>22215</v>
      </c>
      <c r="B237">
        <v>90</v>
      </c>
      <c r="C237">
        <v>1310270</v>
      </c>
      <c r="D237" t="s">
        <v>1325</v>
      </c>
      <c r="E237" t="s">
        <v>953</v>
      </c>
      <c r="F237" t="s">
        <v>3409</v>
      </c>
      <c r="G237" t="s">
        <v>24163</v>
      </c>
      <c r="L237" t="s">
        <v>22218</v>
      </c>
      <c r="M237" t="s">
        <v>37</v>
      </c>
      <c r="N237" t="s">
        <v>38</v>
      </c>
      <c r="O237">
        <v>780000</v>
      </c>
      <c r="P237">
        <f t="shared" si="3"/>
        <v>530270</v>
      </c>
      <c r="Q237">
        <v>6.8</v>
      </c>
    </row>
    <row r="238" spans="1:17" x14ac:dyDescent="0.3">
      <c r="A238" t="s">
        <v>16301</v>
      </c>
      <c r="B238">
        <v>90</v>
      </c>
      <c r="C238">
        <v>882290</v>
      </c>
      <c r="D238" t="s">
        <v>1325</v>
      </c>
      <c r="E238" t="s">
        <v>12332</v>
      </c>
      <c r="F238" t="s">
        <v>24167</v>
      </c>
      <c r="L238" t="s">
        <v>16302</v>
      </c>
      <c r="M238" t="s">
        <v>37</v>
      </c>
      <c r="N238" t="s">
        <v>370</v>
      </c>
      <c r="O238">
        <v>10000000</v>
      </c>
      <c r="P238">
        <f t="shared" si="3"/>
        <v>-9117710</v>
      </c>
      <c r="Q238">
        <v>6.5</v>
      </c>
    </row>
    <row r="239" spans="1:17" x14ac:dyDescent="0.3">
      <c r="A239" t="s">
        <v>13898</v>
      </c>
      <c r="B239">
        <v>90</v>
      </c>
      <c r="C239">
        <v>28399192</v>
      </c>
      <c r="D239" t="s">
        <v>1325</v>
      </c>
      <c r="E239" t="s">
        <v>953</v>
      </c>
      <c r="F239" t="s">
        <v>1671</v>
      </c>
      <c r="G239" t="s">
        <v>18089</v>
      </c>
      <c r="L239" t="s">
        <v>13901</v>
      </c>
      <c r="M239" t="s">
        <v>37</v>
      </c>
      <c r="N239" t="s">
        <v>370</v>
      </c>
      <c r="O239">
        <v>13000000</v>
      </c>
      <c r="P239">
        <f t="shared" si="3"/>
        <v>15399192</v>
      </c>
      <c r="Q239">
        <v>5.4</v>
      </c>
    </row>
    <row r="240" spans="1:17" x14ac:dyDescent="0.3">
      <c r="A240" t="s">
        <v>604</v>
      </c>
      <c r="B240">
        <v>90</v>
      </c>
      <c r="C240">
        <v>23159305</v>
      </c>
      <c r="D240" t="s">
        <v>1325</v>
      </c>
      <c r="E240" t="s">
        <v>953</v>
      </c>
      <c r="F240" t="s">
        <v>11526</v>
      </c>
      <c r="G240" t="s">
        <v>1671</v>
      </c>
      <c r="H240" t="s">
        <v>3409</v>
      </c>
      <c r="I240" t="s">
        <v>18089</v>
      </c>
      <c r="J240" t="s">
        <v>12332</v>
      </c>
      <c r="L240" t="s">
        <v>5378</v>
      </c>
      <c r="M240" t="s">
        <v>37</v>
      </c>
      <c r="N240" t="s">
        <v>38</v>
      </c>
      <c r="O240">
        <v>70000000</v>
      </c>
      <c r="P240">
        <f t="shared" si="3"/>
        <v>-46840695</v>
      </c>
      <c r="Q240">
        <v>8</v>
      </c>
    </row>
    <row r="241" spans="1:17" x14ac:dyDescent="0.3">
      <c r="A241" t="s">
        <v>3483</v>
      </c>
      <c r="B241">
        <v>91</v>
      </c>
      <c r="C241">
        <v>14294842</v>
      </c>
      <c r="D241" t="s">
        <v>1325</v>
      </c>
      <c r="E241" t="s">
        <v>24164</v>
      </c>
      <c r="F241" t="s">
        <v>12332</v>
      </c>
      <c r="G241" t="s">
        <v>10413</v>
      </c>
      <c r="L241" t="s">
        <v>3485</v>
      </c>
      <c r="M241" t="s">
        <v>37</v>
      </c>
      <c r="N241" t="s">
        <v>38</v>
      </c>
      <c r="O241">
        <v>70000000</v>
      </c>
      <c r="P241">
        <f t="shared" si="3"/>
        <v>-55705158</v>
      </c>
      <c r="Q241">
        <v>3.6</v>
      </c>
    </row>
    <row r="242" spans="1:17" x14ac:dyDescent="0.3">
      <c r="A242" t="s">
        <v>2656</v>
      </c>
      <c r="B242">
        <v>91</v>
      </c>
      <c r="C242">
        <v>8104069</v>
      </c>
      <c r="D242" t="s">
        <v>1325</v>
      </c>
      <c r="E242" t="s">
        <v>1671</v>
      </c>
      <c r="F242" t="s">
        <v>24164</v>
      </c>
      <c r="L242" t="s">
        <v>11275</v>
      </c>
      <c r="M242" t="s">
        <v>37</v>
      </c>
      <c r="N242" t="s">
        <v>38</v>
      </c>
      <c r="O242">
        <v>20000000</v>
      </c>
      <c r="P242">
        <f t="shared" si="3"/>
        <v>-11895931</v>
      </c>
      <c r="Q242">
        <v>4.5</v>
      </c>
    </row>
    <row r="243" spans="1:17" hidden="1" x14ac:dyDescent="0.3">
      <c r="A243" t="s">
        <v>23754</v>
      </c>
      <c r="B243">
        <v>81</v>
      </c>
      <c r="D243" t="s">
        <v>1325</v>
      </c>
      <c r="E243" t="s">
        <v>3409</v>
      </c>
      <c r="F243" t="s">
        <v>12332</v>
      </c>
      <c r="G243" t="s">
        <v>10413</v>
      </c>
      <c r="L243" t="s">
        <v>23757</v>
      </c>
      <c r="M243" t="s">
        <v>37</v>
      </c>
      <c r="N243" t="s">
        <v>38</v>
      </c>
      <c r="O243">
        <v>100000</v>
      </c>
      <c r="P243">
        <f t="shared" si="3"/>
        <v>-100000</v>
      </c>
      <c r="Q243">
        <v>3.6</v>
      </c>
    </row>
    <row r="244" spans="1:17" x14ac:dyDescent="0.3">
      <c r="A244" t="s">
        <v>5158</v>
      </c>
      <c r="B244">
        <v>91</v>
      </c>
      <c r="C244">
        <v>96793</v>
      </c>
      <c r="D244" t="s">
        <v>1325</v>
      </c>
      <c r="E244" t="s">
        <v>1671</v>
      </c>
      <c r="F244" t="s">
        <v>19711</v>
      </c>
      <c r="L244" t="s">
        <v>18988</v>
      </c>
      <c r="M244" t="s">
        <v>37</v>
      </c>
      <c r="N244" t="s">
        <v>38</v>
      </c>
      <c r="O244">
        <v>3500000</v>
      </c>
      <c r="P244">
        <f t="shared" si="3"/>
        <v>-3403207</v>
      </c>
      <c r="Q244">
        <v>5.3</v>
      </c>
    </row>
    <row r="245" spans="1:17" hidden="1" x14ac:dyDescent="0.3">
      <c r="A245" t="s">
        <v>2799</v>
      </c>
      <c r="B245">
        <v>81</v>
      </c>
      <c r="D245" t="s">
        <v>3409</v>
      </c>
      <c r="E245" t="s">
        <v>6403</v>
      </c>
      <c r="F245" t="s">
        <v>24165</v>
      </c>
      <c r="G245" t="s">
        <v>12332</v>
      </c>
      <c r="L245" t="s">
        <v>2803</v>
      </c>
      <c r="M245" t="s">
        <v>1464</v>
      </c>
      <c r="N245" t="s">
        <v>1465</v>
      </c>
      <c r="P245">
        <f t="shared" si="3"/>
        <v>0</v>
      </c>
      <c r="Q245">
        <v>6.4</v>
      </c>
    </row>
    <row r="246" spans="1:17" x14ac:dyDescent="0.3">
      <c r="A246" t="s">
        <v>7657</v>
      </c>
      <c r="B246">
        <v>91</v>
      </c>
      <c r="C246">
        <v>10076136</v>
      </c>
      <c r="D246" t="s">
        <v>1325</v>
      </c>
      <c r="E246" t="s">
        <v>1671</v>
      </c>
      <c r="F246" t="s">
        <v>10413</v>
      </c>
      <c r="L246" t="s">
        <v>7660</v>
      </c>
      <c r="M246" t="s">
        <v>37</v>
      </c>
      <c r="N246" t="s">
        <v>7664</v>
      </c>
      <c r="O246">
        <v>35000000</v>
      </c>
      <c r="P246">
        <f t="shared" si="3"/>
        <v>-24923864</v>
      </c>
      <c r="Q246">
        <v>4.8</v>
      </c>
    </row>
    <row r="247" spans="1:17" x14ac:dyDescent="0.3">
      <c r="A247" t="s">
        <v>3189</v>
      </c>
      <c r="B247">
        <v>91</v>
      </c>
      <c r="C247">
        <v>336029560</v>
      </c>
      <c r="D247" t="s">
        <v>1325</v>
      </c>
      <c r="E247" t="s">
        <v>11526</v>
      </c>
      <c r="F247" t="s">
        <v>1671</v>
      </c>
      <c r="G247" t="s">
        <v>18089</v>
      </c>
      <c r="H247" t="s">
        <v>12332</v>
      </c>
      <c r="L247" t="s">
        <v>3190</v>
      </c>
      <c r="M247" t="s">
        <v>37</v>
      </c>
      <c r="N247" t="s">
        <v>38</v>
      </c>
      <c r="O247">
        <v>74000000</v>
      </c>
      <c r="P247">
        <f t="shared" si="3"/>
        <v>262029560</v>
      </c>
      <c r="Q247">
        <v>6.4</v>
      </c>
    </row>
    <row r="248" spans="1:17" x14ac:dyDescent="0.3">
      <c r="A248" t="s">
        <v>6171</v>
      </c>
      <c r="B248">
        <v>91</v>
      </c>
      <c r="C248">
        <v>26404753</v>
      </c>
      <c r="D248" t="s">
        <v>1325</v>
      </c>
      <c r="E248" t="s">
        <v>1671</v>
      </c>
      <c r="F248" t="s">
        <v>24164</v>
      </c>
      <c r="G248" t="s">
        <v>19711</v>
      </c>
      <c r="H248" t="s">
        <v>10413</v>
      </c>
      <c r="L248" t="s">
        <v>6173</v>
      </c>
      <c r="M248" t="s">
        <v>37</v>
      </c>
      <c r="N248" t="s">
        <v>38</v>
      </c>
      <c r="O248">
        <v>40000000</v>
      </c>
      <c r="P248">
        <f t="shared" si="3"/>
        <v>-13595247</v>
      </c>
      <c r="Q248">
        <v>5.3</v>
      </c>
    </row>
    <row r="249" spans="1:17" x14ac:dyDescent="0.3">
      <c r="A249" t="s">
        <v>3233</v>
      </c>
      <c r="B249">
        <v>91</v>
      </c>
      <c r="C249">
        <v>20819129</v>
      </c>
      <c r="D249" t="s">
        <v>1325</v>
      </c>
      <c r="E249" t="s">
        <v>1671</v>
      </c>
      <c r="F249" t="s">
        <v>24164</v>
      </c>
      <c r="L249" t="s">
        <v>9214</v>
      </c>
      <c r="M249" t="s">
        <v>37</v>
      </c>
      <c r="N249" t="s">
        <v>38</v>
      </c>
      <c r="O249">
        <v>26000000</v>
      </c>
      <c r="P249">
        <f t="shared" si="3"/>
        <v>-5180871</v>
      </c>
      <c r="Q249">
        <v>5.2</v>
      </c>
    </row>
    <row r="250" spans="1:17" hidden="1" x14ac:dyDescent="0.3">
      <c r="A250" t="s">
        <v>15997</v>
      </c>
      <c r="B250">
        <v>81</v>
      </c>
      <c r="D250" t="s">
        <v>6403</v>
      </c>
      <c r="L250" t="s">
        <v>18769</v>
      </c>
      <c r="M250" t="s">
        <v>37</v>
      </c>
      <c r="N250" t="s">
        <v>38</v>
      </c>
      <c r="O250">
        <v>4000000</v>
      </c>
      <c r="P250">
        <f t="shared" si="3"/>
        <v>-4000000</v>
      </c>
      <c r="Q250">
        <v>4.2</v>
      </c>
    </row>
    <row r="251" spans="1:17" x14ac:dyDescent="0.3">
      <c r="A251" t="s">
        <v>4401</v>
      </c>
      <c r="B251">
        <v>91</v>
      </c>
      <c r="C251">
        <v>20275446</v>
      </c>
      <c r="D251" t="s">
        <v>1325</v>
      </c>
      <c r="E251" t="s">
        <v>24164</v>
      </c>
      <c r="F251" t="s">
        <v>10413</v>
      </c>
      <c r="L251" t="s">
        <v>7584</v>
      </c>
      <c r="M251" t="s">
        <v>37</v>
      </c>
      <c r="N251" t="s">
        <v>38</v>
      </c>
      <c r="O251">
        <v>35000000</v>
      </c>
      <c r="P251">
        <f t="shared" si="3"/>
        <v>-14724554</v>
      </c>
      <c r="Q251">
        <v>6.5</v>
      </c>
    </row>
    <row r="252" spans="1:17" x14ac:dyDescent="0.3">
      <c r="A252" t="s">
        <v>260</v>
      </c>
      <c r="B252">
        <v>91</v>
      </c>
      <c r="C252">
        <v>140080850</v>
      </c>
      <c r="D252" t="s">
        <v>1325</v>
      </c>
      <c r="E252" t="s">
        <v>1671</v>
      </c>
      <c r="F252" t="s">
        <v>24164</v>
      </c>
      <c r="G252" t="s">
        <v>10413</v>
      </c>
      <c r="L252" t="s">
        <v>424</v>
      </c>
      <c r="M252" t="s">
        <v>37</v>
      </c>
      <c r="N252" t="s">
        <v>38</v>
      </c>
      <c r="O252">
        <v>140000000</v>
      </c>
      <c r="P252">
        <f t="shared" si="3"/>
        <v>80850</v>
      </c>
      <c r="Q252">
        <v>6.2</v>
      </c>
    </row>
    <row r="253" spans="1:17" x14ac:dyDescent="0.3">
      <c r="A253" t="s">
        <v>20372</v>
      </c>
      <c r="B253">
        <v>91</v>
      </c>
      <c r="C253">
        <v>124494</v>
      </c>
      <c r="D253" t="s">
        <v>1325</v>
      </c>
      <c r="E253" t="s">
        <v>953</v>
      </c>
      <c r="F253" t="s">
        <v>1671</v>
      </c>
      <c r="G253" t="s">
        <v>3409</v>
      </c>
      <c r="H253" t="s">
        <v>12038</v>
      </c>
      <c r="I253" t="s">
        <v>12332</v>
      </c>
      <c r="L253" t="s">
        <v>20376</v>
      </c>
      <c r="M253" t="s">
        <v>37</v>
      </c>
      <c r="N253" t="s">
        <v>38</v>
      </c>
      <c r="O253">
        <v>2000000</v>
      </c>
      <c r="P253">
        <f t="shared" si="3"/>
        <v>-1875506</v>
      </c>
      <c r="Q253">
        <v>6.7</v>
      </c>
    </row>
    <row r="254" spans="1:17" hidden="1" x14ac:dyDescent="0.3">
      <c r="A254" t="s">
        <v>22823</v>
      </c>
      <c r="B254">
        <v>81</v>
      </c>
      <c r="D254" t="s">
        <v>3409</v>
      </c>
      <c r="E254" t="s">
        <v>6403</v>
      </c>
      <c r="F254" t="s">
        <v>24165</v>
      </c>
      <c r="G254" t="s">
        <v>10413</v>
      </c>
      <c r="L254" t="s">
        <v>22826</v>
      </c>
      <c r="M254" t="s">
        <v>37</v>
      </c>
      <c r="N254" t="s">
        <v>38</v>
      </c>
      <c r="P254">
        <f t="shared" si="3"/>
        <v>0</v>
      </c>
      <c r="Q254">
        <v>4.0999999999999996</v>
      </c>
    </row>
    <row r="255" spans="1:17" x14ac:dyDescent="0.3">
      <c r="A255" t="s">
        <v>13720</v>
      </c>
      <c r="B255">
        <v>91</v>
      </c>
      <c r="C255">
        <v>27052167</v>
      </c>
      <c r="D255" t="s">
        <v>1325</v>
      </c>
      <c r="E255" t="s">
        <v>1671</v>
      </c>
      <c r="F255" t="s">
        <v>24164</v>
      </c>
      <c r="G255" t="s">
        <v>10413</v>
      </c>
      <c r="L255" t="s">
        <v>13721</v>
      </c>
      <c r="M255" t="s">
        <v>37</v>
      </c>
      <c r="N255" t="s">
        <v>38</v>
      </c>
      <c r="O255">
        <v>13000000</v>
      </c>
      <c r="P255">
        <f t="shared" si="3"/>
        <v>14052167</v>
      </c>
      <c r="Q255">
        <v>6.1</v>
      </c>
    </row>
    <row r="256" spans="1:17" x14ac:dyDescent="0.3">
      <c r="A256" t="s">
        <v>5901</v>
      </c>
      <c r="B256">
        <v>91</v>
      </c>
      <c r="C256">
        <v>20400913</v>
      </c>
      <c r="D256" t="s">
        <v>1325</v>
      </c>
      <c r="E256" t="s">
        <v>1671</v>
      </c>
      <c r="F256" t="s">
        <v>24164</v>
      </c>
      <c r="G256" t="s">
        <v>3409</v>
      </c>
      <c r="H256" t="s">
        <v>10413</v>
      </c>
      <c r="L256" t="s">
        <v>5903</v>
      </c>
      <c r="M256" t="s">
        <v>37</v>
      </c>
      <c r="N256" t="s">
        <v>38</v>
      </c>
      <c r="O256">
        <v>45000000</v>
      </c>
      <c r="P256">
        <f t="shared" si="3"/>
        <v>-24599087</v>
      </c>
      <c r="Q256">
        <v>5.3</v>
      </c>
    </row>
    <row r="257" spans="1:17" x14ac:dyDescent="0.3">
      <c r="A257" t="s">
        <v>4408</v>
      </c>
      <c r="B257">
        <v>92</v>
      </c>
      <c r="C257">
        <v>1550000</v>
      </c>
      <c r="D257" t="s">
        <v>1325</v>
      </c>
      <c r="E257" t="s">
        <v>953</v>
      </c>
      <c r="F257" t="s">
        <v>1266</v>
      </c>
      <c r="G257" t="s">
        <v>6403</v>
      </c>
      <c r="L257" t="s">
        <v>9985</v>
      </c>
      <c r="M257" t="s">
        <v>37</v>
      </c>
      <c r="N257" t="s">
        <v>38</v>
      </c>
      <c r="O257">
        <v>25000000</v>
      </c>
      <c r="P257">
        <f t="shared" si="3"/>
        <v>-23450000</v>
      </c>
      <c r="Q257">
        <v>2.9</v>
      </c>
    </row>
    <row r="258" spans="1:17" x14ac:dyDescent="0.3">
      <c r="A258" t="s">
        <v>20884</v>
      </c>
      <c r="B258">
        <v>92</v>
      </c>
      <c r="C258">
        <v>11806119</v>
      </c>
      <c r="D258" t="s">
        <v>1325</v>
      </c>
      <c r="E258" t="s">
        <v>13307</v>
      </c>
      <c r="F258" t="s">
        <v>3409</v>
      </c>
      <c r="G258" t="s">
        <v>24167</v>
      </c>
      <c r="L258" t="s">
        <v>20886</v>
      </c>
      <c r="M258" t="s">
        <v>37</v>
      </c>
      <c r="N258" t="s">
        <v>38</v>
      </c>
      <c r="O258">
        <v>1100000</v>
      </c>
      <c r="P258">
        <f t="shared" ref="P258:P321" si="4">+C258-O258</f>
        <v>10706119</v>
      </c>
      <c r="Q258">
        <v>6.8</v>
      </c>
    </row>
    <row r="259" spans="1:17" x14ac:dyDescent="0.3">
      <c r="A259" t="s">
        <v>4356</v>
      </c>
      <c r="B259">
        <v>92</v>
      </c>
      <c r="C259">
        <v>9483821</v>
      </c>
      <c r="D259" t="s">
        <v>1325</v>
      </c>
      <c r="E259" t="s">
        <v>10413</v>
      </c>
      <c r="L259" t="s">
        <v>4846</v>
      </c>
      <c r="M259" t="s">
        <v>37</v>
      </c>
      <c r="N259" t="s">
        <v>38</v>
      </c>
      <c r="O259">
        <v>55000000</v>
      </c>
      <c r="P259">
        <f t="shared" si="4"/>
        <v>-45516179</v>
      </c>
      <c r="Q259">
        <v>5.7</v>
      </c>
    </row>
    <row r="260" spans="1:17" x14ac:dyDescent="0.3">
      <c r="A260" t="s">
        <v>3414</v>
      </c>
      <c r="B260">
        <v>92</v>
      </c>
      <c r="C260">
        <v>55942830</v>
      </c>
      <c r="D260" t="s">
        <v>1325</v>
      </c>
      <c r="E260" t="s">
        <v>3409</v>
      </c>
      <c r="F260" t="s">
        <v>1266</v>
      </c>
      <c r="G260" t="s">
        <v>6403</v>
      </c>
      <c r="H260" t="s">
        <v>24163</v>
      </c>
      <c r="L260" t="s">
        <v>3417</v>
      </c>
      <c r="M260" t="s">
        <v>37</v>
      </c>
      <c r="N260" t="s">
        <v>38</v>
      </c>
      <c r="O260">
        <v>70000000</v>
      </c>
      <c r="P260">
        <f t="shared" si="4"/>
        <v>-14057170</v>
      </c>
      <c r="Q260">
        <v>6.3</v>
      </c>
    </row>
    <row r="261" spans="1:17" x14ac:dyDescent="0.3">
      <c r="A261" t="s">
        <v>1351</v>
      </c>
      <c r="B261">
        <v>92</v>
      </c>
      <c r="C261">
        <v>131920333</v>
      </c>
      <c r="D261" t="s">
        <v>1325</v>
      </c>
      <c r="E261" t="s">
        <v>953</v>
      </c>
      <c r="F261" t="s">
        <v>12332</v>
      </c>
      <c r="G261" t="s">
        <v>10413</v>
      </c>
      <c r="L261" t="s">
        <v>1353</v>
      </c>
      <c r="M261" t="s">
        <v>37</v>
      </c>
      <c r="N261" t="s">
        <v>38</v>
      </c>
      <c r="O261">
        <v>130000000</v>
      </c>
      <c r="P261">
        <f t="shared" si="4"/>
        <v>1920333</v>
      </c>
      <c r="Q261">
        <v>5.6</v>
      </c>
    </row>
    <row r="262" spans="1:17" x14ac:dyDescent="0.3">
      <c r="A262" t="s">
        <v>21436</v>
      </c>
      <c r="B262">
        <v>92</v>
      </c>
      <c r="C262">
        <v>1400000</v>
      </c>
      <c r="D262" t="s">
        <v>1325</v>
      </c>
      <c r="E262" t="s">
        <v>3409</v>
      </c>
      <c r="F262" t="s">
        <v>6403</v>
      </c>
      <c r="G262" t="s">
        <v>10413</v>
      </c>
      <c r="L262" t="s">
        <v>21437</v>
      </c>
      <c r="M262" t="s">
        <v>37</v>
      </c>
      <c r="N262" t="s">
        <v>38</v>
      </c>
      <c r="O262">
        <v>1100000</v>
      </c>
      <c r="P262">
        <f t="shared" si="4"/>
        <v>300000</v>
      </c>
      <c r="Q262">
        <v>5.9</v>
      </c>
    </row>
    <row r="263" spans="1:17" x14ac:dyDescent="0.3">
      <c r="A263" t="s">
        <v>4965</v>
      </c>
      <c r="B263">
        <v>92</v>
      </c>
      <c r="C263">
        <v>23324666</v>
      </c>
      <c r="D263" t="s">
        <v>1325</v>
      </c>
      <c r="E263" t="s">
        <v>10413</v>
      </c>
      <c r="L263" t="s">
        <v>4968</v>
      </c>
      <c r="M263" t="s">
        <v>37</v>
      </c>
      <c r="N263" t="s">
        <v>1465</v>
      </c>
      <c r="O263">
        <v>52000000</v>
      </c>
      <c r="P263">
        <f t="shared" si="4"/>
        <v>-28675334</v>
      </c>
      <c r="Q263">
        <v>6.5</v>
      </c>
    </row>
    <row r="264" spans="1:17" hidden="1" x14ac:dyDescent="0.3">
      <c r="A264" t="s">
        <v>23897</v>
      </c>
      <c r="B264">
        <v>81</v>
      </c>
      <c r="D264" t="s">
        <v>13307</v>
      </c>
      <c r="E264" t="s">
        <v>68</v>
      </c>
      <c r="L264" t="s">
        <v>23900</v>
      </c>
      <c r="M264" t="s">
        <v>37</v>
      </c>
      <c r="N264" t="s">
        <v>38</v>
      </c>
      <c r="O264">
        <v>50000</v>
      </c>
      <c r="P264">
        <f t="shared" si="4"/>
        <v>-50000</v>
      </c>
      <c r="Q264">
        <v>7.4</v>
      </c>
    </row>
    <row r="265" spans="1:17" x14ac:dyDescent="0.3">
      <c r="A265" t="s">
        <v>4591</v>
      </c>
      <c r="B265">
        <v>92</v>
      </c>
      <c r="C265">
        <v>105263257</v>
      </c>
      <c r="D265" t="s">
        <v>1325</v>
      </c>
      <c r="E265" t="s">
        <v>953</v>
      </c>
      <c r="F265" t="s">
        <v>1671</v>
      </c>
      <c r="G265" t="s">
        <v>18089</v>
      </c>
      <c r="H265" t="s">
        <v>19711</v>
      </c>
      <c r="L265" t="s">
        <v>4593</v>
      </c>
      <c r="M265" t="s">
        <v>37</v>
      </c>
      <c r="N265" t="s">
        <v>38</v>
      </c>
      <c r="O265">
        <v>55000000</v>
      </c>
      <c r="P265">
        <f t="shared" si="4"/>
        <v>50263257</v>
      </c>
      <c r="Q265">
        <v>5.4</v>
      </c>
    </row>
    <row r="266" spans="1:17" x14ac:dyDescent="0.3">
      <c r="A266" t="s">
        <v>3810</v>
      </c>
      <c r="B266">
        <v>92</v>
      </c>
      <c r="C266">
        <v>19059018</v>
      </c>
      <c r="D266" t="s">
        <v>1325</v>
      </c>
      <c r="E266" t="s">
        <v>1266</v>
      </c>
      <c r="F266" t="s">
        <v>12332</v>
      </c>
      <c r="G266" t="s">
        <v>10413</v>
      </c>
      <c r="L266" t="s">
        <v>3814</v>
      </c>
      <c r="M266" t="s">
        <v>37</v>
      </c>
      <c r="N266" t="s">
        <v>370</v>
      </c>
      <c r="O266">
        <v>65000000</v>
      </c>
      <c r="P266">
        <f t="shared" si="4"/>
        <v>-45940982</v>
      </c>
      <c r="Q266">
        <v>5.0999999999999996</v>
      </c>
    </row>
    <row r="267" spans="1:17" hidden="1" x14ac:dyDescent="0.3">
      <c r="A267" t="s">
        <v>20112</v>
      </c>
      <c r="B267">
        <v>81</v>
      </c>
      <c r="D267" t="s">
        <v>953</v>
      </c>
      <c r="E267" t="s">
        <v>3409</v>
      </c>
      <c r="F267" t="s">
        <v>15011</v>
      </c>
      <c r="L267" t="s">
        <v>20114</v>
      </c>
      <c r="M267" t="s">
        <v>37</v>
      </c>
      <c r="N267" t="s">
        <v>38</v>
      </c>
      <c r="O267">
        <v>2100000</v>
      </c>
      <c r="P267">
        <f t="shared" si="4"/>
        <v>-2100000</v>
      </c>
      <c r="Q267">
        <v>5.5</v>
      </c>
    </row>
    <row r="268" spans="1:17" hidden="1" x14ac:dyDescent="0.3">
      <c r="A268" t="s">
        <v>20498</v>
      </c>
      <c r="B268">
        <v>81</v>
      </c>
      <c r="D268" t="s">
        <v>68</v>
      </c>
      <c r="L268" t="s">
        <v>20501</v>
      </c>
      <c r="M268" t="s">
        <v>37</v>
      </c>
      <c r="N268" t="s">
        <v>56</v>
      </c>
      <c r="O268">
        <v>2000000</v>
      </c>
      <c r="P268">
        <f t="shared" si="4"/>
        <v>-2000000</v>
      </c>
      <c r="Q268">
        <v>7.4</v>
      </c>
    </row>
    <row r="269" spans="1:17" x14ac:dyDescent="0.3">
      <c r="A269" t="s">
        <v>893</v>
      </c>
      <c r="B269">
        <v>92</v>
      </c>
      <c r="C269">
        <v>181166115</v>
      </c>
      <c r="D269" t="s">
        <v>1325</v>
      </c>
      <c r="E269" t="s">
        <v>953</v>
      </c>
      <c r="F269" t="s">
        <v>12332</v>
      </c>
      <c r="G269" t="s">
        <v>10413</v>
      </c>
      <c r="L269" t="s">
        <v>2033</v>
      </c>
      <c r="M269" t="s">
        <v>37</v>
      </c>
      <c r="N269" t="s">
        <v>38</v>
      </c>
      <c r="O269">
        <v>93000000</v>
      </c>
      <c r="P269">
        <f t="shared" si="4"/>
        <v>88166115</v>
      </c>
      <c r="Q269">
        <v>5.9</v>
      </c>
    </row>
    <row r="270" spans="1:17" x14ac:dyDescent="0.3">
      <c r="A270" t="s">
        <v>1161</v>
      </c>
      <c r="B270">
        <v>92</v>
      </c>
      <c r="C270">
        <v>215395021</v>
      </c>
      <c r="D270" t="s">
        <v>1325</v>
      </c>
      <c r="E270" t="s">
        <v>953</v>
      </c>
      <c r="F270" t="s">
        <v>11526</v>
      </c>
      <c r="G270" t="s">
        <v>1671</v>
      </c>
      <c r="H270" t="s">
        <v>18089</v>
      </c>
      <c r="L270" t="s">
        <v>1162</v>
      </c>
      <c r="M270" t="s">
        <v>37</v>
      </c>
      <c r="N270" t="s">
        <v>38</v>
      </c>
      <c r="O270">
        <v>130000000</v>
      </c>
      <c r="P270">
        <f t="shared" si="4"/>
        <v>85395021</v>
      </c>
      <c r="Q270">
        <v>7.6</v>
      </c>
    </row>
    <row r="271" spans="1:17" x14ac:dyDescent="0.3">
      <c r="A271" t="s">
        <v>15207</v>
      </c>
      <c r="B271">
        <v>92</v>
      </c>
      <c r="C271">
        <v>3060858</v>
      </c>
      <c r="D271" t="s">
        <v>1325</v>
      </c>
      <c r="E271" t="s">
        <v>3409</v>
      </c>
      <c r="F271" t="s">
        <v>10413</v>
      </c>
      <c r="L271" t="s">
        <v>15208</v>
      </c>
      <c r="M271" t="s">
        <v>37</v>
      </c>
      <c r="N271" t="s">
        <v>38</v>
      </c>
      <c r="O271">
        <v>10000000</v>
      </c>
      <c r="P271">
        <f t="shared" si="4"/>
        <v>-6939142</v>
      </c>
      <c r="Q271">
        <v>5.6</v>
      </c>
    </row>
    <row r="272" spans="1:17" x14ac:dyDescent="0.3">
      <c r="A272" t="s">
        <v>14196</v>
      </c>
      <c r="B272">
        <v>92</v>
      </c>
      <c r="C272">
        <v>21088568</v>
      </c>
      <c r="D272" t="s">
        <v>1325</v>
      </c>
      <c r="E272" t="s">
        <v>1266</v>
      </c>
      <c r="F272" t="s">
        <v>6403</v>
      </c>
      <c r="G272" t="s">
        <v>10413</v>
      </c>
      <c r="L272" t="s">
        <v>14197</v>
      </c>
      <c r="M272" t="s">
        <v>37</v>
      </c>
      <c r="N272" t="s">
        <v>38</v>
      </c>
      <c r="O272">
        <v>13000000</v>
      </c>
      <c r="P272">
        <f t="shared" si="4"/>
        <v>8088568</v>
      </c>
      <c r="Q272">
        <v>6.7</v>
      </c>
    </row>
    <row r="273" spans="1:17" hidden="1" x14ac:dyDescent="0.3">
      <c r="A273" t="s">
        <v>19590</v>
      </c>
      <c r="B273">
        <v>82</v>
      </c>
      <c r="D273" t="s">
        <v>10413</v>
      </c>
      <c r="L273" t="s">
        <v>19592</v>
      </c>
      <c r="M273" t="s">
        <v>37</v>
      </c>
      <c r="N273" t="s">
        <v>38</v>
      </c>
      <c r="O273">
        <v>3000000</v>
      </c>
      <c r="P273">
        <f t="shared" si="4"/>
        <v>-3000000</v>
      </c>
      <c r="Q273">
        <v>3.9</v>
      </c>
    </row>
    <row r="274" spans="1:17" hidden="1" x14ac:dyDescent="0.3">
      <c r="A274" t="s">
        <v>4003</v>
      </c>
      <c r="B274">
        <v>82</v>
      </c>
      <c r="D274" t="s">
        <v>1671</v>
      </c>
      <c r="L274" t="s">
        <v>20505</v>
      </c>
      <c r="M274" t="s">
        <v>37</v>
      </c>
      <c r="N274" t="s">
        <v>38</v>
      </c>
      <c r="O274">
        <v>2000000</v>
      </c>
      <c r="P274">
        <f t="shared" si="4"/>
        <v>-2000000</v>
      </c>
      <c r="Q274">
        <v>7.1</v>
      </c>
    </row>
    <row r="275" spans="1:17" x14ac:dyDescent="0.3">
      <c r="A275" t="s">
        <v>12940</v>
      </c>
      <c r="B275">
        <v>92</v>
      </c>
      <c r="C275">
        <v>18843314</v>
      </c>
      <c r="D275" t="s">
        <v>1325</v>
      </c>
      <c r="E275" t="s">
        <v>3409</v>
      </c>
      <c r="F275" t="s">
        <v>10413</v>
      </c>
      <c r="L275" t="s">
        <v>12942</v>
      </c>
      <c r="M275" t="s">
        <v>37</v>
      </c>
      <c r="N275" t="s">
        <v>38</v>
      </c>
      <c r="O275">
        <v>20000000</v>
      </c>
      <c r="P275">
        <f t="shared" si="4"/>
        <v>-1156686</v>
      </c>
      <c r="Q275">
        <v>4.7</v>
      </c>
    </row>
    <row r="276" spans="1:17" x14ac:dyDescent="0.3">
      <c r="A276" t="s">
        <v>1114</v>
      </c>
      <c r="B276">
        <v>92</v>
      </c>
      <c r="C276">
        <v>25296447</v>
      </c>
      <c r="D276" t="s">
        <v>1325</v>
      </c>
      <c r="E276" t="s">
        <v>24164</v>
      </c>
      <c r="F276" t="s">
        <v>10413</v>
      </c>
      <c r="L276" t="s">
        <v>10585</v>
      </c>
      <c r="M276" t="s">
        <v>37</v>
      </c>
      <c r="N276" t="s">
        <v>1465</v>
      </c>
      <c r="O276">
        <v>21000000</v>
      </c>
      <c r="P276">
        <f t="shared" si="4"/>
        <v>4296447</v>
      </c>
      <c r="Q276">
        <v>6.8</v>
      </c>
    </row>
    <row r="277" spans="1:17" hidden="1" x14ac:dyDescent="0.3">
      <c r="A277" t="s">
        <v>17687</v>
      </c>
      <c r="B277">
        <v>82</v>
      </c>
      <c r="D277" t="s">
        <v>3409</v>
      </c>
      <c r="E277" t="s">
        <v>19711</v>
      </c>
      <c r="F277" t="s">
        <v>24163</v>
      </c>
      <c r="L277" t="s">
        <v>21484</v>
      </c>
      <c r="M277" t="s">
        <v>37</v>
      </c>
      <c r="N277" t="s">
        <v>38</v>
      </c>
      <c r="O277">
        <v>950000</v>
      </c>
      <c r="P277">
        <f t="shared" si="4"/>
        <v>-950000</v>
      </c>
      <c r="Q277">
        <v>8.6</v>
      </c>
    </row>
    <row r="278" spans="1:17" x14ac:dyDescent="0.3">
      <c r="A278" t="s">
        <v>4154</v>
      </c>
      <c r="B278">
        <v>92</v>
      </c>
      <c r="C278">
        <v>50024083</v>
      </c>
      <c r="D278" t="s">
        <v>1325</v>
      </c>
      <c r="E278" t="s">
        <v>10413</v>
      </c>
      <c r="L278" t="s">
        <v>4157</v>
      </c>
      <c r="M278" t="s">
        <v>37</v>
      </c>
      <c r="N278" t="s">
        <v>38</v>
      </c>
      <c r="O278">
        <v>60000000</v>
      </c>
      <c r="P278">
        <f t="shared" si="4"/>
        <v>-9975917</v>
      </c>
      <c r="Q278">
        <v>5.4</v>
      </c>
    </row>
    <row r="279" spans="1:17" hidden="1" x14ac:dyDescent="0.3">
      <c r="A279" t="s">
        <v>22775</v>
      </c>
      <c r="B279">
        <v>82</v>
      </c>
      <c r="D279" t="s">
        <v>1325</v>
      </c>
      <c r="L279" t="s">
        <v>22778</v>
      </c>
      <c r="M279" t="s">
        <v>37</v>
      </c>
      <c r="N279" t="s">
        <v>38</v>
      </c>
      <c r="O279">
        <v>500000</v>
      </c>
      <c r="P279">
        <f t="shared" si="4"/>
        <v>-500000</v>
      </c>
      <c r="Q279">
        <v>4.3</v>
      </c>
    </row>
    <row r="280" spans="1:17" x14ac:dyDescent="0.3">
      <c r="A280" t="s">
        <v>7379</v>
      </c>
      <c r="B280">
        <v>92</v>
      </c>
      <c r="C280">
        <v>45802315</v>
      </c>
      <c r="D280" t="s">
        <v>1325</v>
      </c>
      <c r="E280" t="s">
        <v>953</v>
      </c>
      <c r="F280" t="s">
        <v>1266</v>
      </c>
      <c r="G280" t="s">
        <v>12332</v>
      </c>
      <c r="H280" t="s">
        <v>10413</v>
      </c>
      <c r="L280" t="s">
        <v>7381</v>
      </c>
      <c r="M280" t="s">
        <v>37</v>
      </c>
      <c r="N280" t="s">
        <v>38</v>
      </c>
      <c r="O280">
        <v>35000000</v>
      </c>
      <c r="P280">
        <f t="shared" si="4"/>
        <v>10802315</v>
      </c>
      <c r="Q280">
        <v>6.6</v>
      </c>
    </row>
    <row r="281" spans="1:17" x14ac:dyDescent="0.3">
      <c r="A281" t="s">
        <v>11214</v>
      </c>
      <c r="B281">
        <v>93</v>
      </c>
      <c r="C281">
        <v>11784000</v>
      </c>
      <c r="D281" t="s">
        <v>1325</v>
      </c>
      <c r="E281" t="s">
        <v>1671</v>
      </c>
      <c r="F281" t="s">
        <v>18089</v>
      </c>
      <c r="L281" t="s">
        <v>11216</v>
      </c>
      <c r="M281" t="s">
        <v>37</v>
      </c>
      <c r="N281" t="s">
        <v>38</v>
      </c>
      <c r="O281">
        <v>20000000</v>
      </c>
      <c r="P281">
        <f t="shared" si="4"/>
        <v>-8216000</v>
      </c>
      <c r="Q281">
        <v>4.3</v>
      </c>
    </row>
    <row r="282" spans="1:17" x14ac:dyDescent="0.3">
      <c r="A282" t="s">
        <v>4777</v>
      </c>
      <c r="B282">
        <v>93</v>
      </c>
      <c r="C282">
        <v>25857987</v>
      </c>
      <c r="D282" t="s">
        <v>1325</v>
      </c>
      <c r="E282" t="s">
        <v>12332</v>
      </c>
      <c r="L282" t="s">
        <v>4778</v>
      </c>
      <c r="M282" t="s">
        <v>37</v>
      </c>
      <c r="N282" t="s">
        <v>38</v>
      </c>
      <c r="O282">
        <v>62000000</v>
      </c>
      <c r="P282">
        <f t="shared" si="4"/>
        <v>-36142013</v>
      </c>
      <c r="Q282">
        <v>5.5</v>
      </c>
    </row>
    <row r="283" spans="1:17" hidden="1" x14ac:dyDescent="0.3">
      <c r="A283" t="s">
        <v>23724</v>
      </c>
      <c r="B283">
        <v>82</v>
      </c>
      <c r="D283" t="s">
        <v>18089</v>
      </c>
      <c r="L283" t="s">
        <v>23727</v>
      </c>
      <c r="M283" t="s">
        <v>37</v>
      </c>
      <c r="N283" t="s">
        <v>38</v>
      </c>
      <c r="O283">
        <v>20000</v>
      </c>
      <c r="P283">
        <f t="shared" si="4"/>
        <v>-20000</v>
      </c>
      <c r="Q283">
        <v>3.2</v>
      </c>
    </row>
    <row r="284" spans="1:17" x14ac:dyDescent="0.3">
      <c r="A284" t="s">
        <v>6854</v>
      </c>
      <c r="B284">
        <v>93</v>
      </c>
      <c r="C284">
        <v>652526</v>
      </c>
      <c r="D284" t="s">
        <v>1325</v>
      </c>
      <c r="E284" t="s">
        <v>953</v>
      </c>
      <c r="F284" t="s">
        <v>18089</v>
      </c>
      <c r="G284" t="s">
        <v>10413</v>
      </c>
      <c r="L284" t="s">
        <v>6856</v>
      </c>
      <c r="M284" t="s">
        <v>37</v>
      </c>
      <c r="N284" t="s">
        <v>767</v>
      </c>
      <c r="O284">
        <v>40000000</v>
      </c>
      <c r="P284">
        <f t="shared" si="4"/>
        <v>-39347474</v>
      </c>
      <c r="Q284">
        <v>5.0999999999999996</v>
      </c>
    </row>
    <row r="285" spans="1:17" x14ac:dyDescent="0.3">
      <c r="A285" t="s">
        <v>2656</v>
      </c>
      <c r="B285">
        <v>93</v>
      </c>
      <c r="C285">
        <v>68208190</v>
      </c>
      <c r="D285" t="s">
        <v>1325</v>
      </c>
      <c r="E285" t="s">
        <v>1671</v>
      </c>
      <c r="F285" t="s">
        <v>24164</v>
      </c>
      <c r="G285" t="s">
        <v>10413</v>
      </c>
      <c r="L285" t="s">
        <v>7155</v>
      </c>
      <c r="M285" t="s">
        <v>37</v>
      </c>
      <c r="N285" t="s">
        <v>38</v>
      </c>
      <c r="O285">
        <v>65000000</v>
      </c>
      <c r="P285">
        <f t="shared" si="4"/>
        <v>3208190</v>
      </c>
      <c r="Q285">
        <v>6.3</v>
      </c>
    </row>
    <row r="286" spans="1:17" x14ac:dyDescent="0.3">
      <c r="A286" t="s">
        <v>646</v>
      </c>
      <c r="B286">
        <v>93</v>
      </c>
      <c r="C286">
        <v>50129186</v>
      </c>
      <c r="D286" t="s">
        <v>1325</v>
      </c>
      <c r="E286" t="s">
        <v>24164</v>
      </c>
      <c r="F286" t="s">
        <v>3409</v>
      </c>
      <c r="G286" t="s">
        <v>24165</v>
      </c>
      <c r="H286" t="s">
        <v>10413</v>
      </c>
      <c r="L286" t="s">
        <v>7171</v>
      </c>
      <c r="M286" t="s">
        <v>37</v>
      </c>
      <c r="N286" t="s">
        <v>38</v>
      </c>
      <c r="O286">
        <v>36000000</v>
      </c>
      <c r="P286">
        <f t="shared" si="4"/>
        <v>14129186</v>
      </c>
      <c r="Q286">
        <v>6.9</v>
      </c>
    </row>
    <row r="287" spans="1:17" hidden="1" x14ac:dyDescent="0.3">
      <c r="A287" t="s">
        <v>19750</v>
      </c>
      <c r="B287">
        <v>82</v>
      </c>
      <c r="C287">
        <v>3826455</v>
      </c>
      <c r="D287" t="s">
        <v>3409</v>
      </c>
      <c r="L287" t="s">
        <v>19753</v>
      </c>
      <c r="M287" t="s">
        <v>13605</v>
      </c>
      <c r="N287" t="s">
        <v>13606</v>
      </c>
      <c r="P287">
        <f t="shared" si="4"/>
        <v>3826455</v>
      </c>
      <c r="Q287">
        <v>7.4</v>
      </c>
    </row>
    <row r="288" spans="1:17" x14ac:dyDescent="0.3">
      <c r="A288" t="s">
        <v>4531</v>
      </c>
      <c r="B288">
        <v>93</v>
      </c>
      <c r="C288">
        <v>27829874</v>
      </c>
      <c r="D288" t="s">
        <v>1325</v>
      </c>
      <c r="E288" t="s">
        <v>24164</v>
      </c>
      <c r="F288" t="s">
        <v>10413</v>
      </c>
      <c r="L288" t="s">
        <v>14207</v>
      </c>
      <c r="M288" t="s">
        <v>37</v>
      </c>
      <c r="N288" t="s">
        <v>38</v>
      </c>
      <c r="O288">
        <v>12000000</v>
      </c>
      <c r="P288">
        <f t="shared" si="4"/>
        <v>15829874</v>
      </c>
      <c r="Q288">
        <v>7</v>
      </c>
    </row>
    <row r="289" spans="1:17" x14ac:dyDescent="0.3">
      <c r="A289" t="s">
        <v>6637</v>
      </c>
      <c r="B289">
        <v>93</v>
      </c>
      <c r="C289">
        <v>4835968</v>
      </c>
      <c r="D289" t="s">
        <v>1325</v>
      </c>
      <c r="E289" t="s">
        <v>953</v>
      </c>
      <c r="F289" t="s">
        <v>10413</v>
      </c>
      <c r="L289" t="s">
        <v>6824</v>
      </c>
      <c r="M289" t="s">
        <v>37</v>
      </c>
      <c r="N289" t="s">
        <v>56</v>
      </c>
      <c r="O289">
        <v>40000000</v>
      </c>
      <c r="P289">
        <f t="shared" si="4"/>
        <v>-35164032</v>
      </c>
      <c r="Q289">
        <v>4.5</v>
      </c>
    </row>
    <row r="290" spans="1:17" x14ac:dyDescent="0.3">
      <c r="A290" t="s">
        <v>7687</v>
      </c>
      <c r="B290">
        <v>93</v>
      </c>
      <c r="C290">
        <v>5204007</v>
      </c>
      <c r="D290" t="s">
        <v>1325</v>
      </c>
      <c r="E290" t="s">
        <v>1671</v>
      </c>
      <c r="F290" t="s">
        <v>24164</v>
      </c>
      <c r="G290" t="s">
        <v>10413</v>
      </c>
      <c r="L290" t="s">
        <v>9189</v>
      </c>
      <c r="M290" t="s">
        <v>37</v>
      </c>
      <c r="N290" t="s">
        <v>56</v>
      </c>
      <c r="O290">
        <v>28000000</v>
      </c>
      <c r="P290">
        <f t="shared" si="4"/>
        <v>-22795993</v>
      </c>
      <c r="Q290">
        <v>6.3</v>
      </c>
    </row>
    <row r="291" spans="1:17" hidden="1" x14ac:dyDescent="0.3">
      <c r="A291" t="s">
        <v>18145</v>
      </c>
      <c r="B291">
        <v>82</v>
      </c>
      <c r="D291" t="s">
        <v>1671</v>
      </c>
      <c r="E291" t="s">
        <v>24164</v>
      </c>
      <c r="L291" t="s">
        <v>18146</v>
      </c>
      <c r="M291" t="s">
        <v>37</v>
      </c>
      <c r="N291" t="s">
        <v>38</v>
      </c>
      <c r="O291">
        <v>5000000</v>
      </c>
      <c r="P291">
        <f t="shared" si="4"/>
        <v>-5000000</v>
      </c>
      <c r="Q291">
        <v>5.4</v>
      </c>
    </row>
    <row r="292" spans="1:17" hidden="1" x14ac:dyDescent="0.3">
      <c r="A292" t="s">
        <v>21074</v>
      </c>
      <c r="B292">
        <v>82</v>
      </c>
      <c r="D292" t="s">
        <v>12332</v>
      </c>
      <c r="L292" t="s">
        <v>21077</v>
      </c>
      <c r="M292" t="s">
        <v>37</v>
      </c>
      <c r="N292" t="s">
        <v>268</v>
      </c>
      <c r="O292">
        <v>1500000</v>
      </c>
      <c r="P292">
        <f t="shared" si="4"/>
        <v>-1500000</v>
      </c>
      <c r="Q292">
        <v>2.8</v>
      </c>
    </row>
    <row r="293" spans="1:17" x14ac:dyDescent="0.3">
      <c r="A293" t="s">
        <v>1526</v>
      </c>
      <c r="B293">
        <v>93</v>
      </c>
      <c r="C293">
        <v>18934858</v>
      </c>
      <c r="D293" t="s">
        <v>1325</v>
      </c>
      <c r="E293" t="s">
        <v>10413</v>
      </c>
      <c r="L293" t="s">
        <v>10256</v>
      </c>
      <c r="M293" t="s">
        <v>37</v>
      </c>
      <c r="N293" t="s">
        <v>7987</v>
      </c>
      <c r="O293">
        <v>23000000</v>
      </c>
      <c r="P293">
        <f t="shared" si="4"/>
        <v>-4065142</v>
      </c>
      <c r="Q293">
        <v>5.8</v>
      </c>
    </row>
    <row r="294" spans="1:17" x14ac:dyDescent="0.3">
      <c r="A294" t="s">
        <v>2703</v>
      </c>
      <c r="B294">
        <v>93</v>
      </c>
      <c r="C294">
        <v>101702060</v>
      </c>
      <c r="D294" t="s">
        <v>1325</v>
      </c>
      <c r="E294" t="s">
        <v>953</v>
      </c>
      <c r="F294" t="s">
        <v>18089</v>
      </c>
      <c r="G294" t="s">
        <v>1266</v>
      </c>
      <c r="H294" t="s">
        <v>12332</v>
      </c>
      <c r="L294" t="s">
        <v>5717</v>
      </c>
      <c r="M294" t="s">
        <v>37</v>
      </c>
      <c r="N294" t="s">
        <v>38</v>
      </c>
      <c r="O294">
        <v>45000000</v>
      </c>
      <c r="P294">
        <f t="shared" si="4"/>
        <v>56702060</v>
      </c>
      <c r="Q294">
        <v>5.8</v>
      </c>
    </row>
    <row r="295" spans="1:17" hidden="1" x14ac:dyDescent="0.3">
      <c r="A295" t="s">
        <v>24092</v>
      </c>
      <c r="B295">
        <v>82</v>
      </c>
      <c r="D295" t="s">
        <v>1671</v>
      </c>
      <c r="E295" t="s">
        <v>6403</v>
      </c>
      <c r="F295" t="s">
        <v>10413</v>
      </c>
      <c r="L295" t="s">
        <v>24095</v>
      </c>
      <c r="M295" t="s">
        <v>37</v>
      </c>
      <c r="N295" t="s">
        <v>38</v>
      </c>
      <c r="O295">
        <v>200000</v>
      </c>
      <c r="P295">
        <f t="shared" si="4"/>
        <v>-200000</v>
      </c>
      <c r="Q295">
        <v>5.4</v>
      </c>
    </row>
    <row r="296" spans="1:17" x14ac:dyDescent="0.3">
      <c r="A296" t="s">
        <v>4965</v>
      </c>
      <c r="B296">
        <v>93</v>
      </c>
      <c r="C296">
        <v>145000989</v>
      </c>
      <c r="D296" t="s">
        <v>1325</v>
      </c>
      <c r="E296" t="s">
        <v>10413</v>
      </c>
      <c r="L296" t="s">
        <v>9389</v>
      </c>
      <c r="M296" t="s">
        <v>37</v>
      </c>
      <c r="N296" t="s">
        <v>1465</v>
      </c>
      <c r="O296">
        <v>25000000</v>
      </c>
      <c r="P296">
        <f t="shared" si="4"/>
        <v>120000989</v>
      </c>
      <c r="Q296">
        <v>7.9</v>
      </c>
    </row>
    <row r="297" spans="1:17" x14ac:dyDescent="0.3">
      <c r="A297" t="s">
        <v>4903</v>
      </c>
      <c r="B297">
        <v>93</v>
      </c>
      <c r="C297">
        <v>39177541</v>
      </c>
      <c r="D297" t="s">
        <v>1325</v>
      </c>
      <c r="E297" t="s">
        <v>953</v>
      </c>
      <c r="F297" t="s">
        <v>18089</v>
      </c>
      <c r="G297" t="s">
        <v>1266</v>
      </c>
      <c r="L297" t="s">
        <v>5285</v>
      </c>
      <c r="M297" t="s">
        <v>37</v>
      </c>
      <c r="N297" t="s">
        <v>38</v>
      </c>
      <c r="O297">
        <v>50000000</v>
      </c>
      <c r="P297">
        <f t="shared" si="4"/>
        <v>-10822459</v>
      </c>
      <c r="Q297">
        <v>3.5</v>
      </c>
    </row>
    <row r="298" spans="1:17" hidden="1" x14ac:dyDescent="0.3">
      <c r="A298" t="s">
        <v>19558</v>
      </c>
      <c r="B298">
        <v>82</v>
      </c>
      <c r="D298" t="s">
        <v>1671</v>
      </c>
      <c r="L298" t="s">
        <v>21216</v>
      </c>
      <c r="M298" t="s">
        <v>37</v>
      </c>
      <c r="N298" t="s">
        <v>38</v>
      </c>
      <c r="O298">
        <v>1300000</v>
      </c>
      <c r="P298">
        <f t="shared" si="4"/>
        <v>-1300000</v>
      </c>
      <c r="Q298">
        <v>2.7</v>
      </c>
    </row>
    <row r="299" spans="1:17" x14ac:dyDescent="0.3">
      <c r="A299" t="s">
        <v>11380</v>
      </c>
      <c r="B299">
        <v>93</v>
      </c>
      <c r="C299">
        <v>3749061</v>
      </c>
      <c r="D299" t="s">
        <v>1325</v>
      </c>
      <c r="E299" t="s">
        <v>10413</v>
      </c>
      <c r="L299" t="s">
        <v>11381</v>
      </c>
      <c r="M299" t="s">
        <v>37</v>
      </c>
      <c r="N299" t="s">
        <v>38</v>
      </c>
      <c r="O299">
        <v>20000000</v>
      </c>
      <c r="P299">
        <f t="shared" si="4"/>
        <v>-16250939</v>
      </c>
      <c r="Q299">
        <v>4.9000000000000004</v>
      </c>
    </row>
    <row r="300" spans="1:17" x14ac:dyDescent="0.3">
      <c r="A300" t="s">
        <v>1783</v>
      </c>
      <c r="B300">
        <v>93</v>
      </c>
      <c r="C300">
        <v>29113588</v>
      </c>
      <c r="D300" t="s">
        <v>1325</v>
      </c>
      <c r="E300" t="s">
        <v>24164</v>
      </c>
      <c r="F300" t="s">
        <v>10413</v>
      </c>
      <c r="L300" t="s">
        <v>6081</v>
      </c>
      <c r="M300" t="s">
        <v>37</v>
      </c>
      <c r="N300" t="s">
        <v>38</v>
      </c>
      <c r="O300">
        <v>40000000</v>
      </c>
      <c r="P300">
        <f t="shared" si="4"/>
        <v>-10886412</v>
      </c>
      <c r="Q300">
        <v>6.6</v>
      </c>
    </row>
    <row r="301" spans="1:17" x14ac:dyDescent="0.3">
      <c r="A301" t="s">
        <v>5834</v>
      </c>
      <c r="B301">
        <v>93</v>
      </c>
      <c r="C301">
        <v>32055248</v>
      </c>
      <c r="D301" t="s">
        <v>1325</v>
      </c>
      <c r="E301" t="s">
        <v>953</v>
      </c>
      <c r="F301" t="s">
        <v>24164</v>
      </c>
      <c r="G301" t="s">
        <v>1266</v>
      </c>
      <c r="H301" t="s">
        <v>24165</v>
      </c>
      <c r="I301" t="s">
        <v>10413</v>
      </c>
      <c r="L301" t="s">
        <v>6617</v>
      </c>
      <c r="M301" t="s">
        <v>37</v>
      </c>
      <c r="N301" t="s">
        <v>38</v>
      </c>
      <c r="O301">
        <v>25000000</v>
      </c>
      <c r="P301">
        <f t="shared" si="4"/>
        <v>7055248</v>
      </c>
      <c r="Q301">
        <v>6</v>
      </c>
    </row>
    <row r="302" spans="1:17" x14ac:dyDescent="0.3">
      <c r="A302" t="s">
        <v>12029</v>
      </c>
      <c r="B302">
        <v>93</v>
      </c>
      <c r="C302">
        <v>3500000</v>
      </c>
      <c r="D302" t="s">
        <v>1325</v>
      </c>
      <c r="E302" t="s">
        <v>6403</v>
      </c>
      <c r="F302" t="s">
        <v>19711</v>
      </c>
      <c r="G302" t="s">
        <v>12332</v>
      </c>
      <c r="H302" t="s">
        <v>10413</v>
      </c>
      <c r="L302" t="s">
        <v>12031</v>
      </c>
      <c r="M302" t="s">
        <v>37</v>
      </c>
      <c r="N302" t="s">
        <v>38</v>
      </c>
      <c r="O302">
        <v>2700000</v>
      </c>
      <c r="P302">
        <f t="shared" si="4"/>
        <v>800000</v>
      </c>
      <c r="Q302">
        <v>5.9</v>
      </c>
    </row>
    <row r="303" spans="1:17" x14ac:dyDescent="0.3">
      <c r="A303" t="s">
        <v>2656</v>
      </c>
      <c r="B303">
        <v>94</v>
      </c>
      <c r="C303">
        <v>13264986</v>
      </c>
      <c r="D303" t="s">
        <v>1325</v>
      </c>
      <c r="E303" t="s">
        <v>15011</v>
      </c>
      <c r="L303" t="s">
        <v>7641</v>
      </c>
      <c r="M303" t="s">
        <v>37</v>
      </c>
      <c r="N303" t="s">
        <v>38</v>
      </c>
      <c r="O303">
        <v>35000000</v>
      </c>
      <c r="P303">
        <f t="shared" si="4"/>
        <v>-21735014</v>
      </c>
      <c r="Q303">
        <v>6</v>
      </c>
    </row>
    <row r="304" spans="1:17" x14ac:dyDescent="0.3">
      <c r="A304" t="s">
        <v>935</v>
      </c>
      <c r="B304">
        <v>94</v>
      </c>
      <c r="C304">
        <v>19548064</v>
      </c>
      <c r="D304" t="s">
        <v>1325</v>
      </c>
      <c r="E304" t="s">
        <v>11526</v>
      </c>
      <c r="F304" t="s">
        <v>1671</v>
      </c>
      <c r="G304" t="s">
        <v>18089</v>
      </c>
      <c r="H304" t="s">
        <v>12332</v>
      </c>
      <c r="L304" t="s">
        <v>3855</v>
      </c>
      <c r="M304" t="s">
        <v>37</v>
      </c>
      <c r="N304" t="s">
        <v>3859</v>
      </c>
      <c r="O304">
        <v>65000000</v>
      </c>
      <c r="P304">
        <f t="shared" si="4"/>
        <v>-45451936</v>
      </c>
      <c r="Q304">
        <v>6.3</v>
      </c>
    </row>
    <row r="305" spans="1:17" hidden="1" x14ac:dyDescent="0.3">
      <c r="A305" t="s">
        <v>18538</v>
      </c>
      <c r="B305">
        <v>82</v>
      </c>
      <c r="C305">
        <v>7557877</v>
      </c>
      <c r="D305" t="s">
        <v>1671</v>
      </c>
      <c r="E305" t="s">
        <v>24164</v>
      </c>
      <c r="L305" t="s">
        <v>18540</v>
      </c>
      <c r="M305" t="s">
        <v>37</v>
      </c>
      <c r="N305" t="s">
        <v>38</v>
      </c>
      <c r="P305">
        <f t="shared" si="4"/>
        <v>7557877</v>
      </c>
      <c r="Q305">
        <v>4.5999999999999996</v>
      </c>
    </row>
    <row r="306" spans="1:17" x14ac:dyDescent="0.3">
      <c r="A306" t="s">
        <v>1965</v>
      </c>
      <c r="B306">
        <v>94</v>
      </c>
      <c r="C306">
        <v>213079163</v>
      </c>
      <c r="D306" t="s">
        <v>1325</v>
      </c>
      <c r="E306" t="s">
        <v>1671</v>
      </c>
      <c r="F306" t="s">
        <v>24164</v>
      </c>
      <c r="L306" t="s">
        <v>3851</v>
      </c>
      <c r="M306" t="s">
        <v>37</v>
      </c>
      <c r="N306" t="s">
        <v>38</v>
      </c>
      <c r="O306">
        <v>63000000</v>
      </c>
      <c r="P306">
        <f t="shared" si="4"/>
        <v>150079163</v>
      </c>
      <c r="Q306">
        <v>6.2</v>
      </c>
    </row>
    <row r="307" spans="1:17" x14ac:dyDescent="0.3">
      <c r="A307" t="s">
        <v>5861</v>
      </c>
      <c r="B307">
        <v>94</v>
      </c>
      <c r="C307">
        <v>32003620</v>
      </c>
      <c r="D307" t="s">
        <v>1325</v>
      </c>
      <c r="E307" t="s">
        <v>24164</v>
      </c>
      <c r="F307" t="s">
        <v>10413</v>
      </c>
      <c r="L307" t="s">
        <v>5863</v>
      </c>
      <c r="M307" t="s">
        <v>37</v>
      </c>
      <c r="N307" t="s">
        <v>38</v>
      </c>
      <c r="O307">
        <v>25000000</v>
      </c>
      <c r="P307">
        <f t="shared" si="4"/>
        <v>7003620</v>
      </c>
      <c r="Q307">
        <v>6.5</v>
      </c>
    </row>
    <row r="308" spans="1:17" x14ac:dyDescent="0.3">
      <c r="A308" t="s">
        <v>327</v>
      </c>
      <c r="B308">
        <v>94</v>
      </c>
      <c r="C308">
        <v>125305545</v>
      </c>
      <c r="D308" t="s">
        <v>1325</v>
      </c>
      <c r="E308" t="s">
        <v>953</v>
      </c>
      <c r="F308" t="s">
        <v>1671</v>
      </c>
      <c r="G308" t="s">
        <v>24164</v>
      </c>
      <c r="H308" t="s">
        <v>10413</v>
      </c>
      <c r="L308" t="s">
        <v>2121</v>
      </c>
      <c r="M308" t="s">
        <v>37</v>
      </c>
      <c r="N308" t="s">
        <v>38</v>
      </c>
      <c r="O308">
        <v>92000000</v>
      </c>
      <c r="P308">
        <f t="shared" si="4"/>
        <v>33305545</v>
      </c>
      <c r="Q308">
        <v>5.5</v>
      </c>
    </row>
    <row r="309" spans="1:17" x14ac:dyDescent="0.3">
      <c r="A309" t="s">
        <v>3376</v>
      </c>
      <c r="B309">
        <v>94</v>
      </c>
      <c r="C309">
        <v>36985501</v>
      </c>
      <c r="D309" t="s">
        <v>1325</v>
      </c>
      <c r="E309" t="s">
        <v>953</v>
      </c>
      <c r="F309" t="s">
        <v>1671</v>
      </c>
      <c r="G309" t="s">
        <v>12332</v>
      </c>
      <c r="H309" t="s">
        <v>10413</v>
      </c>
      <c r="L309" t="s">
        <v>9292</v>
      </c>
      <c r="M309" t="s">
        <v>37</v>
      </c>
      <c r="N309" t="s">
        <v>38</v>
      </c>
      <c r="O309">
        <v>26000000</v>
      </c>
      <c r="P309">
        <f t="shared" si="4"/>
        <v>10985501</v>
      </c>
      <c r="Q309">
        <v>5.2</v>
      </c>
    </row>
    <row r="310" spans="1:17" x14ac:dyDescent="0.3">
      <c r="A310" t="s">
        <v>12115</v>
      </c>
      <c r="B310">
        <v>94</v>
      </c>
      <c r="C310">
        <v>39687528</v>
      </c>
      <c r="D310" t="s">
        <v>1325</v>
      </c>
      <c r="E310" t="s">
        <v>24164</v>
      </c>
      <c r="F310" t="s">
        <v>3409</v>
      </c>
      <c r="G310" t="s">
        <v>10413</v>
      </c>
      <c r="L310" t="s">
        <v>12117</v>
      </c>
      <c r="M310" t="s">
        <v>37</v>
      </c>
      <c r="N310" t="s">
        <v>1465</v>
      </c>
      <c r="O310">
        <v>24000000</v>
      </c>
      <c r="P310">
        <f t="shared" si="4"/>
        <v>15687528</v>
      </c>
      <c r="Q310">
        <v>6.3</v>
      </c>
    </row>
    <row r="311" spans="1:17" x14ac:dyDescent="0.3">
      <c r="A311" t="s">
        <v>1278</v>
      </c>
      <c r="B311">
        <v>94</v>
      </c>
      <c r="C311">
        <v>196573705</v>
      </c>
      <c r="D311" t="s">
        <v>1325</v>
      </c>
      <c r="E311" t="s">
        <v>953</v>
      </c>
      <c r="F311" t="s">
        <v>11526</v>
      </c>
      <c r="G311" t="s">
        <v>1671</v>
      </c>
      <c r="H311" t="s">
        <v>18089</v>
      </c>
      <c r="L311" t="s">
        <v>2108</v>
      </c>
      <c r="M311" t="s">
        <v>37</v>
      </c>
      <c r="N311" t="s">
        <v>38</v>
      </c>
      <c r="O311">
        <v>90000000</v>
      </c>
      <c r="P311">
        <f t="shared" si="4"/>
        <v>106573705</v>
      </c>
      <c r="Q311">
        <v>7</v>
      </c>
    </row>
    <row r="312" spans="1:17" x14ac:dyDescent="0.3">
      <c r="A312" t="s">
        <v>1511</v>
      </c>
      <c r="B312">
        <v>94</v>
      </c>
      <c r="C312">
        <v>103812241</v>
      </c>
      <c r="D312" t="s">
        <v>1325</v>
      </c>
      <c r="E312" t="s">
        <v>953</v>
      </c>
      <c r="F312" t="s">
        <v>1671</v>
      </c>
      <c r="G312" t="s">
        <v>18089</v>
      </c>
      <c r="H312" t="s">
        <v>1266</v>
      </c>
      <c r="I312" t="s">
        <v>12332</v>
      </c>
      <c r="L312" t="s">
        <v>2923</v>
      </c>
      <c r="M312" t="s">
        <v>37</v>
      </c>
      <c r="N312" t="s">
        <v>38</v>
      </c>
      <c r="O312">
        <v>79000000</v>
      </c>
      <c r="P312">
        <f t="shared" si="4"/>
        <v>24812241</v>
      </c>
      <c r="Q312">
        <v>5.8</v>
      </c>
    </row>
    <row r="313" spans="1:17" hidden="1" x14ac:dyDescent="0.3">
      <c r="A313" t="s">
        <v>16641</v>
      </c>
      <c r="B313">
        <v>83</v>
      </c>
      <c r="D313" t="s">
        <v>6403</v>
      </c>
      <c r="E313" t="s">
        <v>10413</v>
      </c>
      <c r="L313" t="s">
        <v>21968</v>
      </c>
      <c r="M313" t="s">
        <v>37</v>
      </c>
      <c r="N313" t="s">
        <v>38</v>
      </c>
      <c r="P313">
        <f t="shared" si="4"/>
        <v>0</v>
      </c>
      <c r="Q313">
        <v>4.7</v>
      </c>
    </row>
    <row r="314" spans="1:17" hidden="1" x14ac:dyDescent="0.3">
      <c r="A314" t="s">
        <v>19530</v>
      </c>
      <c r="B314">
        <v>83</v>
      </c>
      <c r="D314" t="s">
        <v>6403</v>
      </c>
      <c r="E314" t="s">
        <v>10413</v>
      </c>
      <c r="L314" t="s">
        <v>19531</v>
      </c>
      <c r="M314" t="s">
        <v>37</v>
      </c>
      <c r="N314" t="s">
        <v>38</v>
      </c>
      <c r="O314">
        <v>3000000</v>
      </c>
      <c r="P314">
        <f t="shared" si="4"/>
        <v>-3000000</v>
      </c>
      <c r="Q314">
        <v>5.3</v>
      </c>
    </row>
    <row r="315" spans="1:17" x14ac:dyDescent="0.3">
      <c r="A315" t="s">
        <v>476</v>
      </c>
      <c r="B315">
        <v>94</v>
      </c>
      <c r="C315">
        <v>198332128</v>
      </c>
      <c r="D315" t="s">
        <v>1325</v>
      </c>
      <c r="E315" t="s">
        <v>953</v>
      </c>
      <c r="F315" t="s">
        <v>11526</v>
      </c>
      <c r="G315" t="s">
        <v>1671</v>
      </c>
      <c r="H315" t="s">
        <v>18089</v>
      </c>
      <c r="I315" t="s">
        <v>12332</v>
      </c>
      <c r="L315" t="s">
        <v>480</v>
      </c>
      <c r="M315" t="s">
        <v>37</v>
      </c>
      <c r="N315" t="s">
        <v>38</v>
      </c>
      <c r="O315">
        <v>175000000</v>
      </c>
      <c r="P315">
        <f t="shared" si="4"/>
        <v>23332128</v>
      </c>
      <c r="Q315">
        <v>6.5</v>
      </c>
    </row>
    <row r="316" spans="1:17" x14ac:dyDescent="0.3">
      <c r="A316" t="s">
        <v>12236</v>
      </c>
      <c r="B316">
        <v>94</v>
      </c>
      <c r="C316">
        <v>22189039</v>
      </c>
      <c r="D316" t="s">
        <v>1325</v>
      </c>
      <c r="E316" t="s">
        <v>24164</v>
      </c>
      <c r="F316" t="s">
        <v>3409</v>
      </c>
      <c r="G316" t="s">
        <v>19711</v>
      </c>
      <c r="H316" t="s">
        <v>10413</v>
      </c>
      <c r="L316" t="s">
        <v>12919</v>
      </c>
      <c r="M316" t="s">
        <v>37</v>
      </c>
      <c r="N316" t="s">
        <v>38</v>
      </c>
      <c r="O316">
        <v>15000000</v>
      </c>
      <c r="P316">
        <f t="shared" si="4"/>
        <v>7189039</v>
      </c>
      <c r="Q316">
        <v>5.5</v>
      </c>
    </row>
    <row r="317" spans="1:17" x14ac:dyDescent="0.3">
      <c r="A317" t="s">
        <v>5133</v>
      </c>
      <c r="B317">
        <v>94</v>
      </c>
      <c r="C317">
        <v>71038190</v>
      </c>
      <c r="D317" t="s">
        <v>1325</v>
      </c>
      <c r="E317" t="s">
        <v>1671</v>
      </c>
      <c r="F317" t="s">
        <v>24164</v>
      </c>
      <c r="L317" t="s">
        <v>7011</v>
      </c>
      <c r="M317" t="s">
        <v>37</v>
      </c>
      <c r="N317" t="s">
        <v>38</v>
      </c>
      <c r="O317">
        <v>30000000</v>
      </c>
      <c r="P317">
        <f t="shared" si="4"/>
        <v>41038190</v>
      </c>
      <c r="Q317">
        <v>4.4000000000000004</v>
      </c>
    </row>
    <row r="318" spans="1:17" hidden="1" x14ac:dyDescent="0.3">
      <c r="A318" t="s">
        <v>22034</v>
      </c>
      <c r="B318">
        <v>83</v>
      </c>
      <c r="D318" t="s">
        <v>68</v>
      </c>
      <c r="E318" t="s">
        <v>24169</v>
      </c>
      <c r="L318" t="s">
        <v>22038</v>
      </c>
      <c r="M318" t="s">
        <v>37</v>
      </c>
      <c r="N318" t="s">
        <v>38</v>
      </c>
      <c r="O318">
        <v>913000</v>
      </c>
      <c r="P318">
        <f t="shared" si="4"/>
        <v>-913000</v>
      </c>
      <c r="Q318">
        <v>7.1</v>
      </c>
    </row>
    <row r="319" spans="1:17" x14ac:dyDescent="0.3">
      <c r="A319" t="s">
        <v>5834</v>
      </c>
      <c r="B319">
        <v>94</v>
      </c>
      <c r="C319">
        <v>50648679</v>
      </c>
      <c r="D319" t="s">
        <v>1325</v>
      </c>
      <c r="E319" t="s">
        <v>6403</v>
      </c>
      <c r="F319" t="s">
        <v>12332</v>
      </c>
      <c r="G319" t="s">
        <v>10413</v>
      </c>
      <c r="L319" t="s">
        <v>5835</v>
      </c>
      <c r="M319" t="s">
        <v>37</v>
      </c>
      <c r="N319" t="s">
        <v>1465</v>
      </c>
      <c r="O319">
        <v>45000000</v>
      </c>
      <c r="P319">
        <f t="shared" si="4"/>
        <v>5648679</v>
      </c>
      <c r="Q319">
        <v>6.3</v>
      </c>
    </row>
    <row r="320" spans="1:17" hidden="1" x14ac:dyDescent="0.3">
      <c r="A320" t="s">
        <v>22468</v>
      </c>
      <c r="B320">
        <v>83</v>
      </c>
      <c r="D320" t="s">
        <v>1671</v>
      </c>
      <c r="L320" t="s">
        <v>22471</v>
      </c>
      <c r="M320" t="s">
        <v>22474</v>
      </c>
      <c r="N320" t="s">
        <v>22475</v>
      </c>
      <c r="O320">
        <v>500000</v>
      </c>
      <c r="P320">
        <f t="shared" si="4"/>
        <v>-500000</v>
      </c>
      <c r="Q320">
        <v>6.4</v>
      </c>
    </row>
    <row r="321" spans="1:17" hidden="1" x14ac:dyDescent="0.3">
      <c r="A321" t="s">
        <v>23325</v>
      </c>
      <c r="B321">
        <v>83</v>
      </c>
      <c r="D321" t="s">
        <v>1671</v>
      </c>
      <c r="L321" t="s">
        <v>23327</v>
      </c>
      <c r="M321" t="s">
        <v>37</v>
      </c>
      <c r="N321" t="s">
        <v>38</v>
      </c>
      <c r="O321">
        <v>240000</v>
      </c>
      <c r="P321">
        <f t="shared" si="4"/>
        <v>-240000</v>
      </c>
      <c r="Q321">
        <v>6.5</v>
      </c>
    </row>
    <row r="322" spans="1:17" hidden="1" x14ac:dyDescent="0.3">
      <c r="A322" t="s">
        <v>22185</v>
      </c>
      <c r="B322">
        <v>83</v>
      </c>
      <c r="D322" t="s">
        <v>3409</v>
      </c>
      <c r="L322" t="s">
        <v>22188</v>
      </c>
      <c r="M322" t="s">
        <v>2778</v>
      </c>
      <c r="N322" t="s">
        <v>18942</v>
      </c>
      <c r="O322">
        <v>800000</v>
      </c>
      <c r="P322">
        <f t="shared" ref="P322:P385" si="5">+C322-O322</f>
        <v>-800000</v>
      </c>
      <c r="Q322">
        <v>7.2</v>
      </c>
    </row>
    <row r="323" spans="1:17" hidden="1" x14ac:dyDescent="0.3">
      <c r="A323" t="s">
        <v>22999</v>
      </c>
      <c r="B323">
        <v>83</v>
      </c>
      <c r="C323">
        <v>246574</v>
      </c>
      <c r="D323" t="s">
        <v>11526</v>
      </c>
      <c r="E323" t="s">
        <v>3409</v>
      </c>
      <c r="L323" t="s">
        <v>23001</v>
      </c>
      <c r="M323" t="s">
        <v>37</v>
      </c>
      <c r="N323" t="s">
        <v>38</v>
      </c>
      <c r="P323">
        <f t="shared" si="5"/>
        <v>246574</v>
      </c>
      <c r="Q323">
        <v>6.9</v>
      </c>
    </row>
    <row r="324" spans="1:17" x14ac:dyDescent="0.3">
      <c r="A324" t="s">
        <v>7862</v>
      </c>
      <c r="B324">
        <v>94</v>
      </c>
      <c r="C324">
        <v>17120019</v>
      </c>
      <c r="D324" t="s">
        <v>1325</v>
      </c>
      <c r="E324" t="s">
        <v>24164</v>
      </c>
      <c r="F324" t="s">
        <v>10413</v>
      </c>
      <c r="L324" t="s">
        <v>7863</v>
      </c>
      <c r="M324" t="s">
        <v>37</v>
      </c>
      <c r="N324" t="s">
        <v>38</v>
      </c>
      <c r="O324">
        <v>30000000</v>
      </c>
      <c r="P324">
        <f t="shared" si="5"/>
        <v>-12879981</v>
      </c>
      <c r="Q324">
        <v>6.5</v>
      </c>
    </row>
    <row r="325" spans="1:17" hidden="1" x14ac:dyDescent="0.3">
      <c r="A325" t="s">
        <v>20492</v>
      </c>
      <c r="B325">
        <v>83</v>
      </c>
      <c r="D325" t="s">
        <v>24164</v>
      </c>
      <c r="E325" t="s">
        <v>3409</v>
      </c>
      <c r="F325" t="s">
        <v>6403</v>
      </c>
      <c r="G325" t="s">
        <v>24165</v>
      </c>
      <c r="H325" t="s">
        <v>10413</v>
      </c>
      <c r="L325" t="s">
        <v>20495</v>
      </c>
      <c r="M325" t="s">
        <v>37</v>
      </c>
      <c r="N325" t="s">
        <v>38</v>
      </c>
      <c r="O325">
        <v>2000000</v>
      </c>
      <c r="P325">
        <f t="shared" si="5"/>
        <v>-2000000</v>
      </c>
      <c r="Q325">
        <v>5.5</v>
      </c>
    </row>
    <row r="326" spans="1:17" x14ac:dyDescent="0.3">
      <c r="A326" t="s">
        <v>4987</v>
      </c>
      <c r="B326">
        <v>94</v>
      </c>
      <c r="C326">
        <v>33357476</v>
      </c>
      <c r="D326" t="s">
        <v>1325</v>
      </c>
      <c r="E326" t="s">
        <v>1671</v>
      </c>
      <c r="F326" t="s">
        <v>24164</v>
      </c>
      <c r="G326" t="s">
        <v>18089</v>
      </c>
      <c r="L326" t="s">
        <v>12434</v>
      </c>
      <c r="M326" t="s">
        <v>37</v>
      </c>
      <c r="N326" t="s">
        <v>38</v>
      </c>
      <c r="O326">
        <v>35000000</v>
      </c>
      <c r="P326">
        <f t="shared" si="5"/>
        <v>-1642524</v>
      </c>
      <c r="Q326">
        <v>5.4</v>
      </c>
    </row>
    <row r="327" spans="1:17" x14ac:dyDescent="0.3">
      <c r="A327" t="s">
        <v>7443</v>
      </c>
      <c r="B327">
        <v>94</v>
      </c>
      <c r="C327">
        <v>79817937</v>
      </c>
      <c r="D327" t="s">
        <v>1325</v>
      </c>
      <c r="E327" t="s">
        <v>953</v>
      </c>
      <c r="F327" t="s">
        <v>1671</v>
      </c>
      <c r="G327" t="s">
        <v>1266</v>
      </c>
      <c r="H327" t="s">
        <v>24165</v>
      </c>
      <c r="L327" t="s">
        <v>14024</v>
      </c>
      <c r="M327" t="s">
        <v>37</v>
      </c>
      <c r="N327" t="s">
        <v>38</v>
      </c>
      <c r="O327">
        <v>25000000</v>
      </c>
      <c r="P327">
        <f t="shared" si="5"/>
        <v>54817937</v>
      </c>
      <c r="Q327">
        <v>5.9</v>
      </c>
    </row>
    <row r="328" spans="1:17" x14ac:dyDescent="0.3">
      <c r="A328" t="s">
        <v>4733</v>
      </c>
      <c r="B328">
        <v>94</v>
      </c>
      <c r="C328">
        <v>34238611</v>
      </c>
      <c r="D328" t="s">
        <v>1325</v>
      </c>
      <c r="E328" t="s">
        <v>24164</v>
      </c>
      <c r="F328" t="s">
        <v>3409</v>
      </c>
      <c r="G328" t="s">
        <v>10413</v>
      </c>
      <c r="L328" t="s">
        <v>4735</v>
      </c>
      <c r="M328" t="s">
        <v>37</v>
      </c>
      <c r="N328" t="s">
        <v>38</v>
      </c>
      <c r="O328">
        <v>55000000</v>
      </c>
      <c r="P328">
        <f t="shared" si="5"/>
        <v>-20761389</v>
      </c>
      <c r="Q328">
        <v>6</v>
      </c>
    </row>
    <row r="329" spans="1:17" x14ac:dyDescent="0.3">
      <c r="A329" t="s">
        <v>2461</v>
      </c>
      <c r="B329">
        <v>94</v>
      </c>
      <c r="C329">
        <v>13801755</v>
      </c>
      <c r="D329" t="s">
        <v>1325</v>
      </c>
      <c r="E329" t="s">
        <v>1671</v>
      </c>
      <c r="F329" t="s">
        <v>24164</v>
      </c>
      <c r="G329" t="s">
        <v>10413</v>
      </c>
      <c r="L329" t="s">
        <v>11160</v>
      </c>
      <c r="M329" t="s">
        <v>37</v>
      </c>
      <c r="N329" t="s">
        <v>38</v>
      </c>
      <c r="O329">
        <v>20000000</v>
      </c>
      <c r="P329">
        <f t="shared" si="5"/>
        <v>-6198245</v>
      </c>
      <c r="Q329">
        <v>6.6</v>
      </c>
    </row>
    <row r="330" spans="1:17" hidden="1" x14ac:dyDescent="0.3">
      <c r="A330" t="s">
        <v>23930</v>
      </c>
      <c r="B330">
        <v>83</v>
      </c>
      <c r="D330" t="s">
        <v>6403</v>
      </c>
      <c r="L330" t="s">
        <v>23932</v>
      </c>
      <c r="M330" t="s">
        <v>37</v>
      </c>
      <c r="N330" t="s">
        <v>38</v>
      </c>
      <c r="O330">
        <v>40000</v>
      </c>
      <c r="P330">
        <f t="shared" si="5"/>
        <v>-40000</v>
      </c>
      <c r="Q330">
        <v>3.2</v>
      </c>
    </row>
    <row r="331" spans="1:17" x14ac:dyDescent="0.3">
      <c r="A331" t="s">
        <v>4107</v>
      </c>
      <c r="B331">
        <v>94</v>
      </c>
      <c r="C331">
        <v>24268828</v>
      </c>
      <c r="D331" t="s">
        <v>1325</v>
      </c>
      <c r="E331" t="s">
        <v>1671</v>
      </c>
      <c r="F331" t="s">
        <v>18089</v>
      </c>
      <c r="L331" t="s">
        <v>8998</v>
      </c>
      <c r="M331" t="s">
        <v>37</v>
      </c>
      <c r="N331" t="s">
        <v>38</v>
      </c>
      <c r="O331">
        <v>28000000</v>
      </c>
      <c r="P331">
        <f t="shared" si="5"/>
        <v>-3731172</v>
      </c>
      <c r="Q331">
        <v>5.4</v>
      </c>
    </row>
    <row r="332" spans="1:17" x14ac:dyDescent="0.3">
      <c r="A332" t="s">
        <v>3154</v>
      </c>
      <c r="B332">
        <v>94</v>
      </c>
      <c r="C332">
        <v>22751979</v>
      </c>
      <c r="D332" t="s">
        <v>1325</v>
      </c>
      <c r="E332" t="s">
        <v>953</v>
      </c>
      <c r="F332" t="s">
        <v>11526</v>
      </c>
      <c r="G332" t="s">
        <v>18089</v>
      </c>
      <c r="H332" t="s">
        <v>12332</v>
      </c>
      <c r="L332" t="s">
        <v>3156</v>
      </c>
      <c r="M332" t="s">
        <v>37</v>
      </c>
      <c r="N332" t="s">
        <v>38</v>
      </c>
      <c r="O332">
        <v>75000000</v>
      </c>
      <c r="P332">
        <f t="shared" si="5"/>
        <v>-52248021</v>
      </c>
      <c r="Q332">
        <v>6.6</v>
      </c>
    </row>
    <row r="333" spans="1:17" hidden="1" x14ac:dyDescent="0.3">
      <c r="A333" t="s">
        <v>21941</v>
      </c>
      <c r="B333">
        <v>83</v>
      </c>
      <c r="D333" t="s">
        <v>6403</v>
      </c>
      <c r="L333" t="s">
        <v>21943</v>
      </c>
      <c r="M333" t="s">
        <v>37</v>
      </c>
      <c r="N333" t="s">
        <v>38</v>
      </c>
      <c r="O333">
        <v>1000000</v>
      </c>
      <c r="P333">
        <f t="shared" si="5"/>
        <v>-1000000</v>
      </c>
      <c r="Q333">
        <v>2.2000000000000002</v>
      </c>
    </row>
    <row r="334" spans="1:17" x14ac:dyDescent="0.3">
      <c r="A334" t="s">
        <v>8514</v>
      </c>
      <c r="B334">
        <v>94</v>
      </c>
      <c r="C334">
        <v>18500966</v>
      </c>
      <c r="D334" t="s">
        <v>1325</v>
      </c>
      <c r="E334" t="s">
        <v>6403</v>
      </c>
      <c r="F334" t="s">
        <v>12332</v>
      </c>
      <c r="G334" t="s">
        <v>10413</v>
      </c>
      <c r="L334" t="s">
        <v>8516</v>
      </c>
      <c r="M334" t="s">
        <v>37</v>
      </c>
      <c r="N334" t="s">
        <v>38</v>
      </c>
      <c r="O334">
        <v>30000000</v>
      </c>
      <c r="P334">
        <f t="shared" si="5"/>
        <v>-11499034</v>
      </c>
      <c r="Q334">
        <v>4.4000000000000004</v>
      </c>
    </row>
    <row r="335" spans="1:17" x14ac:dyDescent="0.3">
      <c r="A335" t="s">
        <v>4356</v>
      </c>
      <c r="B335">
        <v>94</v>
      </c>
      <c r="C335">
        <v>12398628</v>
      </c>
      <c r="D335" t="s">
        <v>1325</v>
      </c>
      <c r="E335" t="s">
        <v>24164</v>
      </c>
      <c r="F335" t="s">
        <v>3409</v>
      </c>
      <c r="G335" t="s">
        <v>24167</v>
      </c>
      <c r="L335" t="s">
        <v>11198</v>
      </c>
      <c r="M335" t="s">
        <v>37</v>
      </c>
      <c r="N335" t="s">
        <v>38</v>
      </c>
      <c r="O335">
        <v>20000000</v>
      </c>
      <c r="P335">
        <f t="shared" si="5"/>
        <v>-7601372</v>
      </c>
      <c r="Q335">
        <v>6.1</v>
      </c>
    </row>
    <row r="336" spans="1:17" hidden="1" x14ac:dyDescent="0.3">
      <c r="A336" t="s">
        <v>18618</v>
      </c>
      <c r="B336">
        <v>83</v>
      </c>
      <c r="C336">
        <v>1429260</v>
      </c>
      <c r="D336" t="s">
        <v>3409</v>
      </c>
      <c r="E336" t="s">
        <v>19711</v>
      </c>
      <c r="L336" t="s">
        <v>18619</v>
      </c>
      <c r="M336" t="s">
        <v>37</v>
      </c>
      <c r="N336" t="s">
        <v>38</v>
      </c>
      <c r="P336">
        <f t="shared" si="5"/>
        <v>1429260</v>
      </c>
      <c r="Q336">
        <v>6.6</v>
      </c>
    </row>
    <row r="337" spans="1:17" hidden="1" x14ac:dyDescent="0.3">
      <c r="A337" t="s">
        <v>18248</v>
      </c>
      <c r="B337">
        <v>83</v>
      </c>
      <c r="D337" t="s">
        <v>3409</v>
      </c>
      <c r="E337" t="s">
        <v>18089</v>
      </c>
      <c r="F337" t="s">
        <v>1266</v>
      </c>
      <c r="L337" t="s">
        <v>21324</v>
      </c>
      <c r="M337" t="s">
        <v>37</v>
      </c>
      <c r="N337" t="s">
        <v>38</v>
      </c>
      <c r="P337">
        <f t="shared" si="5"/>
        <v>0</v>
      </c>
      <c r="Q337">
        <v>6.5</v>
      </c>
    </row>
    <row r="338" spans="1:17" x14ac:dyDescent="0.3">
      <c r="A338" t="s">
        <v>12632</v>
      </c>
      <c r="B338">
        <v>94</v>
      </c>
      <c r="C338">
        <v>81525</v>
      </c>
      <c r="D338" t="s">
        <v>1325</v>
      </c>
      <c r="E338" t="s">
        <v>1671</v>
      </c>
      <c r="F338" t="s">
        <v>24164</v>
      </c>
      <c r="G338" t="s">
        <v>3409</v>
      </c>
      <c r="H338" t="s">
        <v>10413</v>
      </c>
      <c r="L338" t="s">
        <v>12635</v>
      </c>
      <c r="M338" t="s">
        <v>1464</v>
      </c>
      <c r="N338" t="s">
        <v>1465</v>
      </c>
      <c r="O338">
        <v>15300000</v>
      </c>
      <c r="P338">
        <f t="shared" si="5"/>
        <v>-15218475</v>
      </c>
      <c r="Q338">
        <v>6.6</v>
      </c>
    </row>
    <row r="339" spans="1:17" hidden="1" x14ac:dyDescent="0.3">
      <c r="A339" t="s">
        <v>23848</v>
      </c>
      <c r="B339">
        <v>83</v>
      </c>
      <c r="D339" t="s">
        <v>24164</v>
      </c>
      <c r="E339" t="s">
        <v>3409</v>
      </c>
      <c r="F339" t="s">
        <v>10413</v>
      </c>
      <c r="L339" t="s">
        <v>23851</v>
      </c>
      <c r="M339" t="s">
        <v>37</v>
      </c>
      <c r="N339" t="s">
        <v>268</v>
      </c>
      <c r="P339">
        <f t="shared" si="5"/>
        <v>0</v>
      </c>
      <c r="Q339">
        <v>6.7</v>
      </c>
    </row>
    <row r="340" spans="1:17" hidden="1" x14ac:dyDescent="0.3">
      <c r="A340" t="s">
        <v>5245</v>
      </c>
      <c r="B340">
        <v>83</v>
      </c>
      <c r="D340" t="s">
        <v>1671</v>
      </c>
      <c r="L340" t="s">
        <v>22401</v>
      </c>
      <c r="M340" t="s">
        <v>37</v>
      </c>
      <c r="N340" t="s">
        <v>38</v>
      </c>
      <c r="O340">
        <v>650000</v>
      </c>
      <c r="P340">
        <f t="shared" si="5"/>
        <v>-650000</v>
      </c>
      <c r="Q340">
        <v>6.5</v>
      </c>
    </row>
    <row r="341" spans="1:17" x14ac:dyDescent="0.3">
      <c r="A341" t="s">
        <v>4554</v>
      </c>
      <c r="B341">
        <v>95</v>
      </c>
      <c r="C341">
        <v>25482931</v>
      </c>
      <c r="D341" t="s">
        <v>1325</v>
      </c>
      <c r="E341" t="s">
        <v>1671</v>
      </c>
      <c r="F341" t="s">
        <v>24164</v>
      </c>
      <c r="G341" t="s">
        <v>10413</v>
      </c>
      <c r="L341" t="s">
        <v>13432</v>
      </c>
      <c r="M341" t="s">
        <v>37</v>
      </c>
      <c r="N341" t="s">
        <v>38</v>
      </c>
      <c r="O341">
        <v>14000000</v>
      </c>
      <c r="P341">
        <f t="shared" si="5"/>
        <v>11482931</v>
      </c>
      <c r="Q341">
        <v>5.7</v>
      </c>
    </row>
    <row r="342" spans="1:17" x14ac:dyDescent="0.3">
      <c r="A342" t="s">
        <v>1769</v>
      </c>
      <c r="B342">
        <v>95</v>
      </c>
      <c r="C342">
        <v>84037039</v>
      </c>
      <c r="D342" t="s">
        <v>1325</v>
      </c>
      <c r="E342" t="s">
        <v>953</v>
      </c>
      <c r="F342" t="s">
        <v>11526</v>
      </c>
      <c r="G342" t="s">
        <v>18089</v>
      </c>
      <c r="H342" t="s">
        <v>1266</v>
      </c>
      <c r="I342" t="s">
        <v>12332</v>
      </c>
      <c r="L342" t="s">
        <v>2162</v>
      </c>
      <c r="M342" t="s">
        <v>37</v>
      </c>
      <c r="N342" t="s">
        <v>38</v>
      </c>
      <c r="O342">
        <v>120000000</v>
      </c>
      <c r="P342">
        <f t="shared" si="5"/>
        <v>-35962961</v>
      </c>
      <c r="Q342">
        <v>6.8</v>
      </c>
    </row>
    <row r="343" spans="1:17" x14ac:dyDescent="0.3">
      <c r="A343" t="s">
        <v>1965</v>
      </c>
      <c r="B343">
        <v>95</v>
      </c>
      <c r="C343">
        <v>205399422</v>
      </c>
      <c r="D343" t="s">
        <v>1325</v>
      </c>
      <c r="E343" t="s">
        <v>953</v>
      </c>
      <c r="F343" t="s">
        <v>1671</v>
      </c>
      <c r="G343" t="s">
        <v>24164</v>
      </c>
      <c r="L343" t="s">
        <v>7242</v>
      </c>
      <c r="M343" t="s">
        <v>37</v>
      </c>
      <c r="N343" t="s">
        <v>38</v>
      </c>
      <c r="O343">
        <v>33000000</v>
      </c>
      <c r="P343">
        <f t="shared" si="5"/>
        <v>172399422</v>
      </c>
      <c r="Q343">
        <v>6.6</v>
      </c>
    </row>
    <row r="344" spans="1:17" x14ac:dyDescent="0.3">
      <c r="A344" t="s">
        <v>13712</v>
      </c>
      <c r="B344">
        <v>95</v>
      </c>
      <c r="C344">
        <v>7009668</v>
      </c>
      <c r="D344" t="s">
        <v>1325</v>
      </c>
      <c r="E344" t="s">
        <v>24167</v>
      </c>
      <c r="L344" t="s">
        <v>17360</v>
      </c>
      <c r="M344" t="s">
        <v>37</v>
      </c>
      <c r="N344" t="s">
        <v>38</v>
      </c>
      <c r="O344">
        <v>5600000</v>
      </c>
      <c r="P344">
        <f t="shared" si="5"/>
        <v>1409668</v>
      </c>
      <c r="Q344">
        <v>2.1</v>
      </c>
    </row>
    <row r="345" spans="1:17" hidden="1" x14ac:dyDescent="0.3">
      <c r="A345" t="s">
        <v>7885</v>
      </c>
      <c r="B345">
        <v>83</v>
      </c>
      <c r="D345" t="s">
        <v>1671</v>
      </c>
      <c r="L345" t="s">
        <v>19555</v>
      </c>
      <c r="M345" t="s">
        <v>37</v>
      </c>
      <c r="N345" t="s">
        <v>38</v>
      </c>
      <c r="P345">
        <f t="shared" si="5"/>
        <v>0</v>
      </c>
      <c r="Q345">
        <v>5.5</v>
      </c>
    </row>
    <row r="346" spans="1:17" hidden="1" x14ac:dyDescent="0.3">
      <c r="A346" t="s">
        <v>23904</v>
      </c>
      <c r="B346">
        <v>83</v>
      </c>
      <c r="D346" t="s">
        <v>3409</v>
      </c>
      <c r="L346" t="s">
        <v>23907</v>
      </c>
      <c r="M346" t="s">
        <v>37</v>
      </c>
      <c r="N346" t="s">
        <v>38</v>
      </c>
      <c r="O346">
        <v>42000</v>
      </c>
      <c r="P346">
        <f t="shared" si="5"/>
        <v>-42000</v>
      </c>
      <c r="Q346">
        <v>6.6</v>
      </c>
    </row>
    <row r="347" spans="1:17" hidden="1" x14ac:dyDescent="0.3">
      <c r="A347" t="s">
        <v>24072</v>
      </c>
      <c r="B347">
        <v>83</v>
      </c>
      <c r="D347" t="s">
        <v>6403</v>
      </c>
      <c r="L347" t="s">
        <v>24075</v>
      </c>
      <c r="M347" t="s">
        <v>37</v>
      </c>
      <c r="N347" t="s">
        <v>7987</v>
      </c>
      <c r="O347">
        <v>10000</v>
      </c>
      <c r="P347">
        <f t="shared" si="5"/>
        <v>-10000</v>
      </c>
      <c r="Q347">
        <v>6.7</v>
      </c>
    </row>
    <row r="348" spans="1:17" x14ac:dyDescent="0.3">
      <c r="A348" t="s">
        <v>2482</v>
      </c>
      <c r="B348">
        <v>95</v>
      </c>
      <c r="C348">
        <v>13401683</v>
      </c>
      <c r="D348" t="s">
        <v>1325</v>
      </c>
      <c r="E348" t="s">
        <v>12332</v>
      </c>
      <c r="L348" t="s">
        <v>2485</v>
      </c>
      <c r="M348" t="s">
        <v>37</v>
      </c>
      <c r="N348" t="s">
        <v>56</v>
      </c>
      <c r="O348">
        <v>35000000</v>
      </c>
      <c r="P348">
        <f t="shared" si="5"/>
        <v>-21598317</v>
      </c>
      <c r="Q348">
        <v>7.1</v>
      </c>
    </row>
    <row r="349" spans="1:17" x14ac:dyDescent="0.3">
      <c r="A349" t="s">
        <v>14272</v>
      </c>
      <c r="B349">
        <v>95</v>
      </c>
      <c r="C349">
        <v>6739141</v>
      </c>
      <c r="D349" t="s">
        <v>1325</v>
      </c>
      <c r="E349" t="s">
        <v>24164</v>
      </c>
      <c r="F349" t="s">
        <v>12332</v>
      </c>
      <c r="G349" t="s">
        <v>10413</v>
      </c>
      <c r="L349" t="s">
        <v>14273</v>
      </c>
      <c r="M349" t="s">
        <v>37</v>
      </c>
      <c r="N349" t="s">
        <v>370</v>
      </c>
      <c r="O349">
        <v>8000000</v>
      </c>
      <c r="P349">
        <f t="shared" si="5"/>
        <v>-1260859</v>
      </c>
      <c r="Q349">
        <v>5.9</v>
      </c>
    </row>
    <row r="350" spans="1:17" hidden="1" x14ac:dyDescent="0.3">
      <c r="A350" t="s">
        <v>11513</v>
      </c>
      <c r="B350">
        <v>83</v>
      </c>
      <c r="D350" t="s">
        <v>953</v>
      </c>
      <c r="E350" t="s">
        <v>11526</v>
      </c>
      <c r="F350" t="s">
        <v>1671</v>
      </c>
      <c r="G350" t="s">
        <v>18089</v>
      </c>
      <c r="L350" t="s">
        <v>11514</v>
      </c>
      <c r="M350" t="s">
        <v>37</v>
      </c>
      <c r="N350" t="s">
        <v>8144</v>
      </c>
      <c r="O350">
        <v>20000000</v>
      </c>
      <c r="P350">
        <f t="shared" si="5"/>
        <v>-20000000</v>
      </c>
      <c r="Q350">
        <v>5.8</v>
      </c>
    </row>
    <row r="351" spans="1:17" x14ac:dyDescent="0.3">
      <c r="A351" t="s">
        <v>4531</v>
      </c>
      <c r="B351">
        <v>95</v>
      </c>
      <c r="C351">
        <v>20488579</v>
      </c>
      <c r="D351" t="s">
        <v>1325</v>
      </c>
      <c r="E351" t="s">
        <v>12332</v>
      </c>
      <c r="F351" t="s">
        <v>10413</v>
      </c>
      <c r="L351" t="s">
        <v>5459</v>
      </c>
      <c r="M351" t="s">
        <v>37</v>
      </c>
      <c r="N351" t="s">
        <v>38</v>
      </c>
      <c r="O351">
        <v>50000000</v>
      </c>
      <c r="P351">
        <f t="shared" si="5"/>
        <v>-29511421</v>
      </c>
      <c r="Q351">
        <v>5.8</v>
      </c>
    </row>
    <row r="352" spans="1:17" x14ac:dyDescent="0.3">
      <c r="A352" t="s">
        <v>992</v>
      </c>
      <c r="B352">
        <v>95</v>
      </c>
      <c r="C352">
        <v>143523463</v>
      </c>
      <c r="D352" t="s">
        <v>1325</v>
      </c>
      <c r="E352" t="s">
        <v>953</v>
      </c>
      <c r="F352" t="s">
        <v>11526</v>
      </c>
      <c r="G352" t="s">
        <v>1671</v>
      </c>
      <c r="H352" t="s">
        <v>18089</v>
      </c>
      <c r="L352" t="s">
        <v>993</v>
      </c>
      <c r="M352" t="s">
        <v>37</v>
      </c>
      <c r="N352" t="s">
        <v>38</v>
      </c>
      <c r="O352">
        <v>145000000</v>
      </c>
      <c r="P352">
        <f t="shared" si="5"/>
        <v>-1476537</v>
      </c>
      <c r="Q352">
        <v>7.2</v>
      </c>
    </row>
    <row r="353" spans="1:17" hidden="1" x14ac:dyDescent="0.3">
      <c r="A353" t="s">
        <v>15176</v>
      </c>
      <c r="B353">
        <v>84</v>
      </c>
      <c r="C353">
        <v>140016</v>
      </c>
      <c r="D353" t="s">
        <v>1671</v>
      </c>
      <c r="E353" t="s">
        <v>3409</v>
      </c>
      <c r="F353" t="s">
        <v>6403</v>
      </c>
      <c r="G353" t="s">
        <v>19711</v>
      </c>
      <c r="L353" t="s">
        <v>23452</v>
      </c>
      <c r="M353" t="s">
        <v>37</v>
      </c>
      <c r="N353" t="s">
        <v>38</v>
      </c>
      <c r="P353">
        <f t="shared" si="5"/>
        <v>140016</v>
      </c>
      <c r="Q353">
        <v>6</v>
      </c>
    </row>
    <row r="354" spans="1:17" x14ac:dyDescent="0.3">
      <c r="A354" t="s">
        <v>11168</v>
      </c>
      <c r="B354">
        <v>95</v>
      </c>
      <c r="C354">
        <v>14291570</v>
      </c>
      <c r="D354" t="s">
        <v>1325</v>
      </c>
      <c r="E354" t="s">
        <v>953</v>
      </c>
      <c r="F354" t="s">
        <v>12332</v>
      </c>
      <c r="G354" t="s">
        <v>10413</v>
      </c>
      <c r="L354" t="s">
        <v>11169</v>
      </c>
      <c r="M354" t="s">
        <v>37</v>
      </c>
      <c r="N354" t="s">
        <v>1465</v>
      </c>
      <c r="O354">
        <v>20000000</v>
      </c>
      <c r="P354">
        <f t="shared" si="5"/>
        <v>-5708430</v>
      </c>
      <c r="Q354">
        <v>6.1</v>
      </c>
    </row>
    <row r="355" spans="1:17" hidden="1" x14ac:dyDescent="0.3">
      <c r="A355" t="s">
        <v>3169</v>
      </c>
      <c r="B355">
        <v>84</v>
      </c>
      <c r="C355">
        <v>90820</v>
      </c>
      <c r="D355" t="s">
        <v>3409</v>
      </c>
      <c r="E355" t="s">
        <v>6403</v>
      </c>
      <c r="F355" t="s">
        <v>12332</v>
      </c>
      <c r="G355" t="s">
        <v>10413</v>
      </c>
      <c r="L355" t="s">
        <v>3172</v>
      </c>
      <c r="M355" t="s">
        <v>37</v>
      </c>
      <c r="N355" t="s">
        <v>38</v>
      </c>
      <c r="P355">
        <f t="shared" si="5"/>
        <v>90820</v>
      </c>
      <c r="Q355">
        <v>6</v>
      </c>
    </row>
    <row r="356" spans="1:17" x14ac:dyDescent="0.3">
      <c r="A356" t="s">
        <v>9843</v>
      </c>
      <c r="B356">
        <v>95</v>
      </c>
      <c r="C356">
        <v>8460995</v>
      </c>
      <c r="D356" t="s">
        <v>1325</v>
      </c>
      <c r="E356" t="s">
        <v>1671</v>
      </c>
      <c r="F356" t="s">
        <v>19711</v>
      </c>
      <c r="L356" t="s">
        <v>15088</v>
      </c>
      <c r="M356" t="s">
        <v>37</v>
      </c>
      <c r="N356" t="s">
        <v>38</v>
      </c>
      <c r="O356">
        <v>10000000</v>
      </c>
      <c r="P356">
        <f t="shared" si="5"/>
        <v>-1539005</v>
      </c>
      <c r="Q356">
        <v>5.5</v>
      </c>
    </row>
    <row r="357" spans="1:17" x14ac:dyDescent="0.3">
      <c r="A357" t="s">
        <v>1246</v>
      </c>
      <c r="B357">
        <v>95</v>
      </c>
      <c r="C357">
        <v>148337537</v>
      </c>
      <c r="D357" t="s">
        <v>1325</v>
      </c>
      <c r="E357" t="s">
        <v>11526</v>
      </c>
      <c r="F357" t="s">
        <v>1671</v>
      </c>
      <c r="G357" t="s">
        <v>18089</v>
      </c>
      <c r="H357" t="s">
        <v>12332</v>
      </c>
      <c r="L357" t="s">
        <v>1248</v>
      </c>
      <c r="M357" t="s">
        <v>37</v>
      </c>
      <c r="N357" t="s">
        <v>38</v>
      </c>
      <c r="O357">
        <v>130000000</v>
      </c>
      <c r="P357">
        <f t="shared" si="5"/>
        <v>18337537</v>
      </c>
      <c r="Q357">
        <v>7.3</v>
      </c>
    </row>
    <row r="358" spans="1:17" x14ac:dyDescent="0.3">
      <c r="A358" t="s">
        <v>8410</v>
      </c>
      <c r="B358">
        <v>95</v>
      </c>
      <c r="C358">
        <v>35927406</v>
      </c>
      <c r="D358" t="s">
        <v>1325</v>
      </c>
      <c r="E358" t="s">
        <v>953</v>
      </c>
      <c r="F358" t="s">
        <v>1266</v>
      </c>
      <c r="G358" t="s">
        <v>12332</v>
      </c>
      <c r="H358" t="s">
        <v>10413</v>
      </c>
      <c r="L358" t="s">
        <v>8411</v>
      </c>
      <c r="M358" t="s">
        <v>37</v>
      </c>
      <c r="N358" t="s">
        <v>38</v>
      </c>
      <c r="O358">
        <v>30000000</v>
      </c>
      <c r="P358">
        <f t="shared" si="5"/>
        <v>5927406</v>
      </c>
      <c r="Q358">
        <v>3.7</v>
      </c>
    </row>
    <row r="359" spans="1:17" x14ac:dyDescent="0.3">
      <c r="A359" t="s">
        <v>3494</v>
      </c>
      <c r="B359">
        <v>95</v>
      </c>
      <c r="C359">
        <v>13596911</v>
      </c>
      <c r="D359" t="s">
        <v>1325</v>
      </c>
      <c r="E359" t="s">
        <v>953</v>
      </c>
      <c r="F359" t="s">
        <v>11526</v>
      </c>
      <c r="G359" t="s">
        <v>1671</v>
      </c>
      <c r="H359" t="s">
        <v>24164</v>
      </c>
      <c r="I359" t="s">
        <v>18089</v>
      </c>
      <c r="J359" t="s">
        <v>1266</v>
      </c>
      <c r="L359" t="s">
        <v>3497</v>
      </c>
      <c r="M359" t="s">
        <v>37</v>
      </c>
      <c r="N359" t="s">
        <v>38</v>
      </c>
      <c r="O359">
        <v>70000000</v>
      </c>
      <c r="P359">
        <f t="shared" si="5"/>
        <v>-56403089</v>
      </c>
      <c r="Q359">
        <v>6.2</v>
      </c>
    </row>
    <row r="360" spans="1:17" hidden="1" x14ac:dyDescent="0.3">
      <c r="A360" t="s">
        <v>21393</v>
      </c>
      <c r="B360">
        <v>84</v>
      </c>
      <c r="D360" t="s">
        <v>1325</v>
      </c>
      <c r="E360" t="s">
        <v>6403</v>
      </c>
      <c r="F360" t="s">
        <v>24165</v>
      </c>
      <c r="G360" t="s">
        <v>10413</v>
      </c>
      <c r="L360" t="s">
        <v>21397</v>
      </c>
      <c r="M360" t="s">
        <v>37</v>
      </c>
      <c r="N360" t="s">
        <v>268</v>
      </c>
      <c r="O360">
        <v>1200000</v>
      </c>
      <c r="P360">
        <f t="shared" si="5"/>
        <v>-1200000</v>
      </c>
      <c r="Q360">
        <v>3.8</v>
      </c>
    </row>
    <row r="361" spans="1:17" x14ac:dyDescent="0.3">
      <c r="A361" t="s">
        <v>1902</v>
      </c>
      <c r="B361">
        <v>95</v>
      </c>
      <c r="C361">
        <v>4411102</v>
      </c>
      <c r="D361" t="s">
        <v>1325</v>
      </c>
      <c r="E361" t="s">
        <v>1671</v>
      </c>
      <c r="F361" t="s">
        <v>12332</v>
      </c>
      <c r="L361" t="s">
        <v>1905</v>
      </c>
      <c r="M361" t="s">
        <v>37</v>
      </c>
      <c r="N361" t="s">
        <v>38</v>
      </c>
      <c r="O361">
        <v>100000000</v>
      </c>
      <c r="P361">
        <f t="shared" si="5"/>
        <v>-95588898</v>
      </c>
      <c r="Q361">
        <v>3.8</v>
      </c>
    </row>
    <row r="362" spans="1:17" x14ac:dyDescent="0.3">
      <c r="A362" t="s">
        <v>2612</v>
      </c>
      <c r="B362">
        <v>95</v>
      </c>
      <c r="C362">
        <v>113006880</v>
      </c>
      <c r="D362" t="s">
        <v>1325</v>
      </c>
      <c r="E362" t="s">
        <v>1671</v>
      </c>
      <c r="F362" t="s">
        <v>3409</v>
      </c>
      <c r="G362" t="s">
        <v>18089</v>
      </c>
      <c r="H362" t="s">
        <v>10413</v>
      </c>
      <c r="L362" t="s">
        <v>4551</v>
      </c>
      <c r="M362" t="s">
        <v>37</v>
      </c>
      <c r="N362" t="s">
        <v>268</v>
      </c>
      <c r="O362">
        <v>56000000</v>
      </c>
      <c r="P362">
        <f t="shared" si="5"/>
        <v>57006880</v>
      </c>
      <c r="Q362">
        <v>5.5</v>
      </c>
    </row>
    <row r="363" spans="1:17" hidden="1" x14ac:dyDescent="0.3">
      <c r="A363" t="s">
        <v>21941</v>
      </c>
      <c r="B363">
        <v>84</v>
      </c>
      <c r="D363" t="s">
        <v>15011</v>
      </c>
      <c r="L363" t="s">
        <v>21963</v>
      </c>
      <c r="M363" t="s">
        <v>37</v>
      </c>
      <c r="N363" t="s">
        <v>38</v>
      </c>
      <c r="O363">
        <v>1000000</v>
      </c>
      <c r="P363">
        <f t="shared" si="5"/>
        <v>-1000000</v>
      </c>
      <c r="Q363">
        <v>3.8</v>
      </c>
    </row>
    <row r="364" spans="1:17" x14ac:dyDescent="0.3">
      <c r="A364" t="s">
        <v>3376</v>
      </c>
      <c r="B364">
        <v>95</v>
      </c>
      <c r="C364">
        <v>6768055</v>
      </c>
      <c r="D364" t="s">
        <v>1325</v>
      </c>
      <c r="E364" t="s">
        <v>953</v>
      </c>
      <c r="F364" t="s">
        <v>1671</v>
      </c>
      <c r="G364" t="s">
        <v>18089</v>
      </c>
      <c r="H364" t="s">
        <v>12332</v>
      </c>
      <c r="L364" t="s">
        <v>4805</v>
      </c>
      <c r="M364" t="s">
        <v>37</v>
      </c>
      <c r="N364" t="s">
        <v>56</v>
      </c>
      <c r="O364">
        <v>57000000</v>
      </c>
      <c r="P364">
        <f t="shared" si="5"/>
        <v>-50231945</v>
      </c>
      <c r="Q364">
        <v>4.2</v>
      </c>
    </row>
    <row r="365" spans="1:17" hidden="1" x14ac:dyDescent="0.3">
      <c r="A365" t="s">
        <v>22916</v>
      </c>
      <c r="B365">
        <v>84</v>
      </c>
      <c r="C365">
        <v>25918</v>
      </c>
      <c r="D365" t="s">
        <v>3409</v>
      </c>
      <c r="E365" t="s">
        <v>6403</v>
      </c>
      <c r="F365" t="s">
        <v>24165</v>
      </c>
      <c r="G365" t="s">
        <v>10413</v>
      </c>
      <c r="L365" t="s">
        <v>22918</v>
      </c>
      <c r="M365" t="s">
        <v>37</v>
      </c>
      <c r="N365" t="s">
        <v>38</v>
      </c>
      <c r="P365">
        <f t="shared" si="5"/>
        <v>25918</v>
      </c>
      <c r="Q365">
        <v>5.8</v>
      </c>
    </row>
    <row r="366" spans="1:17" x14ac:dyDescent="0.3">
      <c r="A366" t="s">
        <v>9957</v>
      </c>
      <c r="B366">
        <v>95</v>
      </c>
      <c r="C366">
        <v>5654777</v>
      </c>
      <c r="D366" t="s">
        <v>1325</v>
      </c>
      <c r="E366" t="s">
        <v>1671</v>
      </c>
      <c r="F366" t="s">
        <v>24164</v>
      </c>
      <c r="G366" t="s">
        <v>3409</v>
      </c>
      <c r="H366" t="s">
        <v>10413</v>
      </c>
      <c r="L366" t="s">
        <v>9958</v>
      </c>
      <c r="M366" t="s">
        <v>37</v>
      </c>
      <c r="N366" t="s">
        <v>38</v>
      </c>
      <c r="O366">
        <v>25000000</v>
      </c>
      <c r="P366">
        <f t="shared" si="5"/>
        <v>-19345223</v>
      </c>
      <c r="Q366">
        <v>4.0999999999999996</v>
      </c>
    </row>
    <row r="367" spans="1:17" x14ac:dyDescent="0.3">
      <c r="A367" t="s">
        <v>9940</v>
      </c>
      <c r="B367">
        <v>96</v>
      </c>
      <c r="C367">
        <v>20257000</v>
      </c>
      <c r="D367" t="s">
        <v>1325</v>
      </c>
      <c r="E367" t="s">
        <v>1671</v>
      </c>
      <c r="F367" t="s">
        <v>24164</v>
      </c>
      <c r="G367" t="s">
        <v>10413</v>
      </c>
      <c r="L367" t="s">
        <v>16518</v>
      </c>
      <c r="M367" t="s">
        <v>37</v>
      </c>
      <c r="N367" t="s">
        <v>38</v>
      </c>
      <c r="O367">
        <v>7000000</v>
      </c>
      <c r="P367">
        <f t="shared" si="5"/>
        <v>13257000</v>
      </c>
      <c r="Q367">
        <v>5.2</v>
      </c>
    </row>
    <row r="368" spans="1:17" x14ac:dyDescent="0.3">
      <c r="A368" t="s">
        <v>4531</v>
      </c>
      <c r="B368">
        <v>96</v>
      </c>
      <c r="C368">
        <v>13630226</v>
      </c>
      <c r="D368" t="s">
        <v>1325</v>
      </c>
      <c r="E368" t="s">
        <v>24164</v>
      </c>
      <c r="F368" t="s">
        <v>12332</v>
      </c>
      <c r="G368" t="s">
        <v>10413</v>
      </c>
      <c r="L368" t="s">
        <v>11177</v>
      </c>
      <c r="M368" t="s">
        <v>37</v>
      </c>
      <c r="N368" t="s">
        <v>38</v>
      </c>
      <c r="O368">
        <v>20000000</v>
      </c>
      <c r="P368">
        <f t="shared" si="5"/>
        <v>-6369774</v>
      </c>
      <c r="Q368">
        <v>6.2</v>
      </c>
    </row>
    <row r="369" spans="1:17" hidden="1" x14ac:dyDescent="0.3">
      <c r="A369" t="s">
        <v>15483</v>
      </c>
      <c r="B369">
        <v>84</v>
      </c>
      <c r="D369" t="s">
        <v>1671</v>
      </c>
      <c r="L369" t="s">
        <v>15485</v>
      </c>
      <c r="M369" t="s">
        <v>37</v>
      </c>
      <c r="N369" t="s">
        <v>38</v>
      </c>
      <c r="O369">
        <v>10000000</v>
      </c>
      <c r="P369">
        <f t="shared" si="5"/>
        <v>-10000000</v>
      </c>
      <c r="Q369">
        <v>5.2</v>
      </c>
    </row>
    <row r="370" spans="1:17" x14ac:dyDescent="0.3">
      <c r="A370" t="s">
        <v>15139</v>
      </c>
      <c r="B370">
        <v>96</v>
      </c>
      <c r="C370">
        <v>6044618</v>
      </c>
      <c r="D370" t="s">
        <v>1325</v>
      </c>
      <c r="E370" t="s">
        <v>24164</v>
      </c>
      <c r="F370" t="s">
        <v>3409</v>
      </c>
      <c r="L370" t="s">
        <v>15141</v>
      </c>
      <c r="M370" t="s">
        <v>37</v>
      </c>
      <c r="N370" t="s">
        <v>38</v>
      </c>
      <c r="O370">
        <v>10000000</v>
      </c>
      <c r="P370">
        <f t="shared" si="5"/>
        <v>-3955382</v>
      </c>
      <c r="Q370">
        <v>5.6</v>
      </c>
    </row>
    <row r="371" spans="1:17" hidden="1" x14ac:dyDescent="0.3">
      <c r="A371" t="s">
        <v>18773</v>
      </c>
      <c r="B371">
        <v>84</v>
      </c>
      <c r="D371" t="s">
        <v>1671</v>
      </c>
      <c r="E371" t="s">
        <v>19711</v>
      </c>
      <c r="L371" t="s">
        <v>18774</v>
      </c>
      <c r="M371" t="s">
        <v>37</v>
      </c>
      <c r="N371" t="s">
        <v>38</v>
      </c>
      <c r="O371">
        <v>4000000</v>
      </c>
      <c r="P371">
        <f t="shared" si="5"/>
        <v>-4000000</v>
      </c>
      <c r="Q371">
        <v>6.3</v>
      </c>
    </row>
    <row r="372" spans="1:17" hidden="1" x14ac:dyDescent="0.3">
      <c r="A372" t="s">
        <v>14061</v>
      </c>
      <c r="B372">
        <v>84</v>
      </c>
      <c r="C372">
        <v>438653</v>
      </c>
      <c r="D372" t="s">
        <v>953</v>
      </c>
      <c r="E372" t="s">
        <v>1671</v>
      </c>
      <c r="F372" t="s">
        <v>12332</v>
      </c>
      <c r="L372" t="s">
        <v>19959</v>
      </c>
      <c r="M372" t="s">
        <v>37</v>
      </c>
      <c r="N372" t="s">
        <v>38</v>
      </c>
      <c r="P372">
        <f t="shared" si="5"/>
        <v>438653</v>
      </c>
      <c r="Q372">
        <v>6.6</v>
      </c>
    </row>
    <row r="373" spans="1:17" x14ac:dyDescent="0.3">
      <c r="A373" t="s">
        <v>4531</v>
      </c>
      <c r="B373">
        <v>96</v>
      </c>
      <c r="C373">
        <v>51774002</v>
      </c>
      <c r="D373" t="s">
        <v>1325</v>
      </c>
      <c r="E373" t="s">
        <v>1266</v>
      </c>
      <c r="F373" t="s">
        <v>10413</v>
      </c>
      <c r="L373" t="s">
        <v>4533</v>
      </c>
      <c r="M373" t="s">
        <v>37</v>
      </c>
      <c r="N373" t="s">
        <v>38</v>
      </c>
      <c r="O373">
        <v>57000000</v>
      </c>
      <c r="P373">
        <f t="shared" si="5"/>
        <v>-5225998</v>
      </c>
      <c r="Q373">
        <v>4.3</v>
      </c>
    </row>
    <row r="374" spans="1:17" x14ac:dyDescent="0.3">
      <c r="A374" t="s">
        <v>1257</v>
      </c>
      <c r="B374">
        <v>96</v>
      </c>
      <c r="C374">
        <v>33592415</v>
      </c>
      <c r="D374" t="s">
        <v>1325</v>
      </c>
      <c r="E374" t="s">
        <v>1671</v>
      </c>
      <c r="F374" t="s">
        <v>1266</v>
      </c>
      <c r="L374" t="s">
        <v>1259</v>
      </c>
      <c r="M374" t="s">
        <v>37</v>
      </c>
      <c r="N374" t="s">
        <v>38</v>
      </c>
      <c r="O374">
        <v>130000000</v>
      </c>
      <c r="P374">
        <f t="shared" si="5"/>
        <v>-96407585</v>
      </c>
      <c r="Q374">
        <v>5.6</v>
      </c>
    </row>
    <row r="375" spans="1:17" x14ac:dyDescent="0.3">
      <c r="A375" t="s">
        <v>5985</v>
      </c>
      <c r="B375">
        <v>96</v>
      </c>
      <c r="C375">
        <v>150415432</v>
      </c>
      <c r="D375" t="s">
        <v>1325</v>
      </c>
      <c r="E375" t="s">
        <v>953</v>
      </c>
      <c r="F375" t="s">
        <v>10413</v>
      </c>
      <c r="G375" t="s">
        <v>24163</v>
      </c>
      <c r="L375" t="s">
        <v>6020</v>
      </c>
      <c r="M375" t="s">
        <v>37</v>
      </c>
      <c r="N375" t="s">
        <v>38</v>
      </c>
      <c r="O375">
        <v>44000000</v>
      </c>
      <c r="P375">
        <f t="shared" si="5"/>
        <v>106415432</v>
      </c>
      <c r="Q375">
        <v>6.4</v>
      </c>
    </row>
    <row r="376" spans="1:17" x14ac:dyDescent="0.3">
      <c r="A376" t="s">
        <v>2331</v>
      </c>
      <c r="B376">
        <v>96</v>
      </c>
      <c r="C376">
        <v>42345531</v>
      </c>
      <c r="D376" t="s">
        <v>1325</v>
      </c>
      <c r="E376" t="s">
        <v>6403</v>
      </c>
      <c r="F376" t="s">
        <v>12332</v>
      </c>
      <c r="G376" t="s">
        <v>10413</v>
      </c>
      <c r="L376" t="s">
        <v>3766</v>
      </c>
      <c r="M376" t="s">
        <v>37</v>
      </c>
      <c r="N376" t="s">
        <v>767</v>
      </c>
      <c r="O376">
        <v>65000000</v>
      </c>
      <c r="P376">
        <f t="shared" si="5"/>
        <v>-22654469</v>
      </c>
      <c r="Q376">
        <v>5.4</v>
      </c>
    </row>
    <row r="377" spans="1:17" x14ac:dyDescent="0.3">
      <c r="A377" t="s">
        <v>17474</v>
      </c>
      <c r="B377">
        <v>96</v>
      </c>
      <c r="C377">
        <v>27445</v>
      </c>
      <c r="D377" t="s">
        <v>1325</v>
      </c>
      <c r="E377" t="s">
        <v>1671</v>
      </c>
      <c r="F377" t="s">
        <v>3409</v>
      </c>
      <c r="G377" t="s">
        <v>10413</v>
      </c>
      <c r="L377" t="s">
        <v>17476</v>
      </c>
      <c r="M377" t="s">
        <v>37</v>
      </c>
      <c r="N377" t="s">
        <v>38</v>
      </c>
      <c r="O377">
        <v>9000000</v>
      </c>
      <c r="P377">
        <f t="shared" si="5"/>
        <v>-8972555</v>
      </c>
      <c r="Q377">
        <v>5.3</v>
      </c>
    </row>
    <row r="378" spans="1:17" hidden="1" x14ac:dyDescent="0.3">
      <c r="A378" t="s">
        <v>13006</v>
      </c>
      <c r="B378">
        <v>84</v>
      </c>
      <c r="D378" t="s">
        <v>6403</v>
      </c>
      <c r="E378" t="s">
        <v>10413</v>
      </c>
      <c r="L378" t="s">
        <v>15491</v>
      </c>
      <c r="M378" t="s">
        <v>37</v>
      </c>
      <c r="N378" t="s">
        <v>38</v>
      </c>
      <c r="O378">
        <v>10000000</v>
      </c>
      <c r="P378">
        <f t="shared" si="5"/>
        <v>-10000000</v>
      </c>
      <c r="Q378">
        <v>4.5999999999999996</v>
      </c>
    </row>
    <row r="379" spans="1:17" hidden="1" x14ac:dyDescent="0.3">
      <c r="A379" t="s">
        <v>21650</v>
      </c>
      <c r="B379">
        <v>84</v>
      </c>
      <c r="C379">
        <v>3122616</v>
      </c>
      <c r="D379" t="s">
        <v>1671</v>
      </c>
      <c r="E379" t="s">
        <v>3409</v>
      </c>
      <c r="L379" t="s">
        <v>21652</v>
      </c>
      <c r="M379" t="s">
        <v>37</v>
      </c>
      <c r="N379" t="s">
        <v>38</v>
      </c>
      <c r="P379">
        <f t="shared" si="5"/>
        <v>3122616</v>
      </c>
      <c r="Q379">
        <v>6.8</v>
      </c>
    </row>
    <row r="380" spans="1:17" hidden="1" x14ac:dyDescent="0.3">
      <c r="A380" t="s">
        <v>24085</v>
      </c>
      <c r="B380">
        <v>84</v>
      </c>
      <c r="D380" t="s">
        <v>3409</v>
      </c>
      <c r="L380" t="s">
        <v>24088</v>
      </c>
      <c r="M380" t="s">
        <v>37</v>
      </c>
      <c r="N380" t="s">
        <v>38</v>
      </c>
      <c r="P380">
        <f t="shared" si="5"/>
        <v>0</v>
      </c>
      <c r="Q380">
        <v>6.1</v>
      </c>
    </row>
    <row r="381" spans="1:17" x14ac:dyDescent="0.3">
      <c r="A381" t="s">
        <v>15832</v>
      </c>
      <c r="B381">
        <v>96</v>
      </c>
      <c r="C381">
        <v>162</v>
      </c>
      <c r="D381" t="s">
        <v>1325</v>
      </c>
      <c r="E381" t="s">
        <v>24164</v>
      </c>
      <c r="F381" t="s">
        <v>10413</v>
      </c>
      <c r="L381" t="s">
        <v>15833</v>
      </c>
      <c r="M381" t="s">
        <v>37</v>
      </c>
      <c r="N381" t="s">
        <v>13247</v>
      </c>
      <c r="O381">
        <v>9000000</v>
      </c>
      <c r="P381">
        <f t="shared" si="5"/>
        <v>-8999838</v>
      </c>
      <c r="Q381">
        <v>5.7</v>
      </c>
    </row>
    <row r="382" spans="1:17" x14ac:dyDescent="0.3">
      <c r="A382" t="s">
        <v>16614</v>
      </c>
      <c r="B382">
        <v>96</v>
      </c>
      <c r="C382">
        <v>5430822</v>
      </c>
      <c r="D382" t="s">
        <v>1325</v>
      </c>
      <c r="E382" t="s">
        <v>24164</v>
      </c>
      <c r="F382" t="s">
        <v>6403</v>
      </c>
      <c r="G382" t="s">
        <v>12332</v>
      </c>
      <c r="H382" t="s">
        <v>10413</v>
      </c>
      <c r="L382" t="s">
        <v>16617</v>
      </c>
      <c r="M382" t="s">
        <v>37</v>
      </c>
      <c r="N382" t="s">
        <v>56</v>
      </c>
      <c r="O382">
        <v>7000000</v>
      </c>
      <c r="P382">
        <f t="shared" si="5"/>
        <v>-1569178</v>
      </c>
      <c r="Q382">
        <v>6.2</v>
      </c>
    </row>
    <row r="383" spans="1:17" x14ac:dyDescent="0.3">
      <c r="A383" t="s">
        <v>1783</v>
      </c>
      <c r="B383">
        <v>96</v>
      </c>
      <c r="C383">
        <v>183125</v>
      </c>
      <c r="D383" t="s">
        <v>1325</v>
      </c>
      <c r="E383" t="s">
        <v>24164</v>
      </c>
      <c r="F383" t="s">
        <v>3409</v>
      </c>
      <c r="G383" t="s">
        <v>10413</v>
      </c>
      <c r="L383" t="s">
        <v>7774</v>
      </c>
      <c r="M383" t="s">
        <v>37</v>
      </c>
      <c r="N383" t="s">
        <v>38</v>
      </c>
      <c r="O383">
        <v>35000000</v>
      </c>
      <c r="P383">
        <f t="shared" si="5"/>
        <v>-34816875</v>
      </c>
      <c r="Q383">
        <v>5.5</v>
      </c>
    </row>
    <row r="384" spans="1:17" x14ac:dyDescent="0.3">
      <c r="A384" t="s">
        <v>3444</v>
      </c>
      <c r="B384">
        <v>96</v>
      </c>
      <c r="C384">
        <v>8742261</v>
      </c>
      <c r="D384" t="s">
        <v>1325</v>
      </c>
      <c r="E384" t="s">
        <v>24164</v>
      </c>
      <c r="F384" t="s">
        <v>3409</v>
      </c>
      <c r="G384" t="s">
        <v>24165</v>
      </c>
      <c r="H384" t="s">
        <v>10413</v>
      </c>
      <c r="L384" t="s">
        <v>5491</v>
      </c>
      <c r="M384" t="s">
        <v>37</v>
      </c>
      <c r="N384" t="s">
        <v>268</v>
      </c>
      <c r="O384">
        <v>18000000</v>
      </c>
      <c r="P384">
        <f t="shared" si="5"/>
        <v>-9257739</v>
      </c>
      <c r="Q384">
        <v>3.7</v>
      </c>
    </row>
    <row r="385" spans="1:17" x14ac:dyDescent="0.3">
      <c r="A385" t="s">
        <v>10566</v>
      </c>
      <c r="B385">
        <v>96</v>
      </c>
      <c r="C385">
        <v>42660000</v>
      </c>
      <c r="D385" t="s">
        <v>1325</v>
      </c>
      <c r="E385" t="s">
        <v>953</v>
      </c>
      <c r="F385" t="s">
        <v>1671</v>
      </c>
      <c r="G385" t="s">
        <v>18089</v>
      </c>
      <c r="H385" t="s">
        <v>1266</v>
      </c>
      <c r="I385" t="s">
        <v>12332</v>
      </c>
      <c r="L385" t="s">
        <v>10567</v>
      </c>
      <c r="M385" t="s">
        <v>37</v>
      </c>
      <c r="N385" t="s">
        <v>38</v>
      </c>
      <c r="O385">
        <v>17000000</v>
      </c>
      <c r="P385">
        <f t="shared" si="5"/>
        <v>25660000</v>
      </c>
      <c r="Q385">
        <v>4.8</v>
      </c>
    </row>
    <row r="386" spans="1:17" x14ac:dyDescent="0.3">
      <c r="A386" t="s">
        <v>3098</v>
      </c>
      <c r="B386">
        <v>96</v>
      </c>
      <c r="C386">
        <v>18967571</v>
      </c>
      <c r="D386" t="s">
        <v>1325</v>
      </c>
      <c r="E386" t="s">
        <v>24164</v>
      </c>
      <c r="F386" t="s">
        <v>10413</v>
      </c>
      <c r="L386" t="s">
        <v>8525</v>
      </c>
      <c r="M386" t="s">
        <v>37</v>
      </c>
      <c r="N386" t="s">
        <v>38</v>
      </c>
      <c r="O386">
        <v>30000000</v>
      </c>
      <c r="P386">
        <f t="shared" ref="P386:P449" si="6">+C386-O386</f>
        <v>-11032429</v>
      </c>
      <c r="Q386">
        <v>6.1</v>
      </c>
    </row>
    <row r="387" spans="1:17" hidden="1" x14ac:dyDescent="0.3">
      <c r="A387" t="s">
        <v>19281</v>
      </c>
      <c r="B387">
        <v>84</v>
      </c>
      <c r="C387">
        <v>229094</v>
      </c>
      <c r="D387" t="s">
        <v>15011</v>
      </c>
      <c r="L387" t="s">
        <v>19282</v>
      </c>
      <c r="M387" t="s">
        <v>37</v>
      </c>
      <c r="N387" t="s">
        <v>56</v>
      </c>
      <c r="P387">
        <f t="shared" si="6"/>
        <v>229094</v>
      </c>
      <c r="Q387">
        <v>6.9</v>
      </c>
    </row>
    <row r="388" spans="1:17" x14ac:dyDescent="0.3">
      <c r="A388" t="s">
        <v>928</v>
      </c>
      <c r="B388">
        <v>96</v>
      </c>
      <c r="C388">
        <v>56684819</v>
      </c>
      <c r="D388" t="s">
        <v>1325</v>
      </c>
      <c r="E388" t="s">
        <v>953</v>
      </c>
      <c r="F388" t="s">
        <v>12332</v>
      </c>
      <c r="L388" t="s">
        <v>2759</v>
      </c>
      <c r="M388" t="s">
        <v>37</v>
      </c>
      <c r="N388" t="s">
        <v>38</v>
      </c>
      <c r="O388">
        <v>80000000</v>
      </c>
      <c r="P388">
        <f t="shared" si="6"/>
        <v>-23315181</v>
      </c>
      <c r="Q388">
        <v>5.9</v>
      </c>
    </row>
    <row r="389" spans="1:17" x14ac:dyDescent="0.3">
      <c r="A389" t="s">
        <v>20121</v>
      </c>
      <c r="B389">
        <v>96</v>
      </c>
      <c r="C389">
        <v>792966</v>
      </c>
      <c r="D389" t="s">
        <v>1325</v>
      </c>
      <c r="E389" t="s">
        <v>1671</v>
      </c>
      <c r="F389" t="s">
        <v>6403</v>
      </c>
      <c r="G389" t="s">
        <v>12332</v>
      </c>
      <c r="L389" t="s">
        <v>20125</v>
      </c>
      <c r="M389" t="s">
        <v>37</v>
      </c>
      <c r="N389" t="s">
        <v>38</v>
      </c>
      <c r="O389">
        <v>2300000</v>
      </c>
      <c r="P389">
        <f t="shared" si="6"/>
        <v>-1507034</v>
      </c>
      <c r="Q389">
        <v>5.0999999999999996</v>
      </c>
    </row>
    <row r="390" spans="1:17" x14ac:dyDescent="0.3">
      <c r="A390" t="s">
        <v>9043</v>
      </c>
      <c r="B390">
        <v>96</v>
      </c>
      <c r="C390">
        <v>16027866</v>
      </c>
      <c r="D390" t="s">
        <v>1325</v>
      </c>
      <c r="E390" t="s">
        <v>24164</v>
      </c>
      <c r="F390" t="s">
        <v>10413</v>
      </c>
      <c r="L390" t="s">
        <v>10479</v>
      </c>
      <c r="M390" t="s">
        <v>37</v>
      </c>
      <c r="N390" t="s">
        <v>1465</v>
      </c>
      <c r="O390">
        <v>25000000</v>
      </c>
      <c r="P390">
        <f t="shared" si="6"/>
        <v>-8972134</v>
      </c>
      <c r="Q390">
        <v>5.0999999999999996</v>
      </c>
    </row>
    <row r="391" spans="1:17" x14ac:dyDescent="0.3">
      <c r="A391" t="s">
        <v>260</v>
      </c>
      <c r="B391">
        <v>97</v>
      </c>
      <c r="C391">
        <v>28328132</v>
      </c>
      <c r="D391" t="s">
        <v>1325</v>
      </c>
      <c r="E391" t="s">
        <v>1671</v>
      </c>
      <c r="F391" t="s">
        <v>24164</v>
      </c>
      <c r="G391" t="s">
        <v>3409</v>
      </c>
      <c r="L391" t="s">
        <v>4527</v>
      </c>
      <c r="M391" t="s">
        <v>37</v>
      </c>
      <c r="N391" t="s">
        <v>38</v>
      </c>
      <c r="O391">
        <v>58000000</v>
      </c>
      <c r="P391">
        <f t="shared" si="6"/>
        <v>-29671868</v>
      </c>
      <c r="Q391">
        <v>6.3</v>
      </c>
    </row>
    <row r="392" spans="1:17" hidden="1" x14ac:dyDescent="0.3">
      <c r="A392" t="s">
        <v>17189</v>
      </c>
      <c r="B392">
        <v>84</v>
      </c>
      <c r="C392">
        <v>1028337</v>
      </c>
      <c r="D392" t="s">
        <v>3409</v>
      </c>
      <c r="E392" t="s">
        <v>10413</v>
      </c>
      <c r="L392" t="s">
        <v>17190</v>
      </c>
      <c r="M392" t="s">
        <v>37</v>
      </c>
      <c r="N392" t="s">
        <v>38</v>
      </c>
      <c r="P392">
        <f t="shared" si="6"/>
        <v>1028337</v>
      </c>
      <c r="Q392">
        <v>6.4</v>
      </c>
    </row>
    <row r="393" spans="1:17" x14ac:dyDescent="0.3">
      <c r="A393" t="s">
        <v>9639</v>
      </c>
      <c r="B393">
        <v>97</v>
      </c>
      <c r="C393">
        <v>31526393</v>
      </c>
      <c r="D393" t="s">
        <v>1325</v>
      </c>
      <c r="E393" t="s">
        <v>953</v>
      </c>
      <c r="F393" t="s">
        <v>6403</v>
      </c>
      <c r="G393" t="s">
        <v>10413</v>
      </c>
      <c r="L393" t="s">
        <v>9642</v>
      </c>
      <c r="M393" t="s">
        <v>37</v>
      </c>
      <c r="N393" t="s">
        <v>38</v>
      </c>
      <c r="O393">
        <v>25000000</v>
      </c>
      <c r="P393">
        <f t="shared" si="6"/>
        <v>6526393</v>
      </c>
      <c r="Q393">
        <v>4.5999999999999996</v>
      </c>
    </row>
    <row r="394" spans="1:17" hidden="1" x14ac:dyDescent="0.3">
      <c r="A394" t="s">
        <v>22755</v>
      </c>
      <c r="B394">
        <v>84</v>
      </c>
      <c r="D394" t="s">
        <v>18089</v>
      </c>
      <c r="L394" t="s">
        <v>22758</v>
      </c>
      <c r="M394" t="s">
        <v>37</v>
      </c>
      <c r="N394" t="s">
        <v>38</v>
      </c>
      <c r="O394">
        <v>500000</v>
      </c>
      <c r="P394">
        <f t="shared" si="6"/>
        <v>-500000</v>
      </c>
      <c r="Q394">
        <v>5.2</v>
      </c>
    </row>
    <row r="395" spans="1:17" hidden="1" x14ac:dyDescent="0.3">
      <c r="A395" t="s">
        <v>18760</v>
      </c>
      <c r="B395">
        <v>84</v>
      </c>
      <c r="D395" t="s">
        <v>6403</v>
      </c>
      <c r="E395" t="s">
        <v>10413</v>
      </c>
      <c r="L395" t="s">
        <v>18763</v>
      </c>
      <c r="M395" t="s">
        <v>37</v>
      </c>
      <c r="N395" t="s">
        <v>370</v>
      </c>
      <c r="P395">
        <f t="shared" si="6"/>
        <v>0</v>
      </c>
      <c r="Q395">
        <v>6.7</v>
      </c>
    </row>
    <row r="396" spans="1:17" hidden="1" x14ac:dyDescent="0.3">
      <c r="A396" t="s">
        <v>24124</v>
      </c>
      <c r="B396">
        <v>84</v>
      </c>
      <c r="D396" t="s">
        <v>24164</v>
      </c>
      <c r="E396" t="s">
        <v>3409</v>
      </c>
      <c r="L396" t="s">
        <v>24127</v>
      </c>
      <c r="M396" t="s">
        <v>37</v>
      </c>
      <c r="N396" t="s">
        <v>38</v>
      </c>
      <c r="O396">
        <v>3250</v>
      </c>
      <c r="P396">
        <f t="shared" si="6"/>
        <v>-3250</v>
      </c>
      <c r="Q396">
        <v>7.8</v>
      </c>
    </row>
    <row r="397" spans="1:17" hidden="1" x14ac:dyDescent="0.3">
      <c r="A397" t="s">
        <v>21412</v>
      </c>
      <c r="B397">
        <v>84</v>
      </c>
      <c r="D397" t="s">
        <v>6403</v>
      </c>
      <c r="L397" t="s">
        <v>21414</v>
      </c>
      <c r="M397" t="s">
        <v>37</v>
      </c>
      <c r="N397" t="s">
        <v>38</v>
      </c>
      <c r="O397">
        <v>1200000</v>
      </c>
      <c r="P397">
        <f t="shared" si="6"/>
        <v>-1200000</v>
      </c>
      <c r="Q397">
        <v>4.5999999999999996</v>
      </c>
    </row>
    <row r="398" spans="1:17" x14ac:dyDescent="0.3">
      <c r="A398" t="s">
        <v>7687</v>
      </c>
      <c r="B398">
        <v>97</v>
      </c>
      <c r="C398">
        <v>82163317</v>
      </c>
      <c r="D398" t="s">
        <v>1325</v>
      </c>
      <c r="E398" t="s">
        <v>6403</v>
      </c>
      <c r="F398" t="s">
        <v>10413</v>
      </c>
      <c r="L398" t="s">
        <v>9427</v>
      </c>
      <c r="M398" t="s">
        <v>37</v>
      </c>
      <c r="N398" t="s">
        <v>38</v>
      </c>
      <c r="O398">
        <v>30000000</v>
      </c>
      <c r="P398">
        <f t="shared" si="6"/>
        <v>52163317</v>
      </c>
      <c r="Q398">
        <v>5.8</v>
      </c>
    </row>
    <row r="399" spans="1:17" x14ac:dyDescent="0.3">
      <c r="A399" t="s">
        <v>3489</v>
      </c>
      <c r="B399">
        <v>97</v>
      </c>
      <c r="C399">
        <v>19819494</v>
      </c>
      <c r="D399" t="s">
        <v>1325</v>
      </c>
      <c r="E399" t="s">
        <v>24164</v>
      </c>
      <c r="F399" t="s">
        <v>3409</v>
      </c>
      <c r="G399" t="s">
        <v>10413</v>
      </c>
      <c r="L399" t="s">
        <v>3491</v>
      </c>
      <c r="M399" t="s">
        <v>37</v>
      </c>
      <c r="N399" t="s">
        <v>38</v>
      </c>
      <c r="O399">
        <v>70000000</v>
      </c>
      <c r="P399">
        <f t="shared" si="6"/>
        <v>-50180506</v>
      </c>
      <c r="Q399">
        <v>5.8</v>
      </c>
    </row>
    <row r="400" spans="1:17" x14ac:dyDescent="0.3">
      <c r="A400" t="s">
        <v>16431</v>
      </c>
      <c r="B400">
        <v>97</v>
      </c>
      <c r="C400">
        <v>1818681</v>
      </c>
      <c r="D400" t="s">
        <v>1325</v>
      </c>
      <c r="E400" t="s">
        <v>24164</v>
      </c>
      <c r="F400" t="s">
        <v>3409</v>
      </c>
      <c r="G400" t="s">
        <v>10413</v>
      </c>
      <c r="L400" t="s">
        <v>16432</v>
      </c>
      <c r="M400" t="s">
        <v>37</v>
      </c>
      <c r="N400" t="s">
        <v>56</v>
      </c>
      <c r="O400">
        <v>7300000</v>
      </c>
      <c r="P400">
        <f t="shared" si="6"/>
        <v>-5481319</v>
      </c>
      <c r="Q400">
        <v>7.2</v>
      </c>
    </row>
    <row r="401" spans="1:17" x14ac:dyDescent="0.3">
      <c r="A401" t="s">
        <v>3281</v>
      </c>
      <c r="B401">
        <v>97</v>
      </c>
      <c r="C401">
        <v>33105600</v>
      </c>
      <c r="D401" t="s">
        <v>1325</v>
      </c>
      <c r="E401" t="s">
        <v>953</v>
      </c>
      <c r="F401" t="s">
        <v>1671</v>
      </c>
      <c r="G401" t="s">
        <v>10413</v>
      </c>
      <c r="L401" t="s">
        <v>3452</v>
      </c>
      <c r="M401" t="s">
        <v>37</v>
      </c>
      <c r="N401" t="s">
        <v>38</v>
      </c>
      <c r="O401">
        <v>70000000</v>
      </c>
      <c r="P401">
        <f t="shared" si="6"/>
        <v>-36894400</v>
      </c>
      <c r="Q401">
        <v>5.4</v>
      </c>
    </row>
    <row r="402" spans="1:17" x14ac:dyDescent="0.3">
      <c r="A402" t="s">
        <v>562</v>
      </c>
      <c r="B402">
        <v>97</v>
      </c>
      <c r="C402">
        <v>241407328</v>
      </c>
      <c r="D402" t="s">
        <v>1325</v>
      </c>
      <c r="E402" t="s">
        <v>953</v>
      </c>
      <c r="F402" t="s">
        <v>18089</v>
      </c>
      <c r="G402" t="s">
        <v>1266</v>
      </c>
      <c r="H402" t="s">
        <v>19711</v>
      </c>
      <c r="L402" t="s">
        <v>566</v>
      </c>
      <c r="M402" t="s">
        <v>37</v>
      </c>
      <c r="N402" t="s">
        <v>38</v>
      </c>
      <c r="O402">
        <v>180000000</v>
      </c>
      <c r="P402">
        <f t="shared" si="6"/>
        <v>61407328</v>
      </c>
      <c r="Q402">
        <v>7</v>
      </c>
    </row>
    <row r="403" spans="1:17" x14ac:dyDescent="0.3">
      <c r="A403" t="s">
        <v>260</v>
      </c>
      <c r="B403">
        <v>97</v>
      </c>
      <c r="C403">
        <v>41067398</v>
      </c>
      <c r="D403" t="s">
        <v>1325</v>
      </c>
      <c r="E403" t="s">
        <v>1671</v>
      </c>
      <c r="F403" t="s">
        <v>24164</v>
      </c>
      <c r="G403" t="s">
        <v>10413</v>
      </c>
      <c r="L403" t="s">
        <v>9559</v>
      </c>
      <c r="M403" t="s">
        <v>37</v>
      </c>
      <c r="N403" t="s">
        <v>38</v>
      </c>
      <c r="O403">
        <v>25000000</v>
      </c>
      <c r="P403">
        <f t="shared" si="6"/>
        <v>16067398</v>
      </c>
      <c r="Q403">
        <v>6.1</v>
      </c>
    </row>
    <row r="404" spans="1:17" hidden="1" x14ac:dyDescent="0.3">
      <c r="A404" t="s">
        <v>17265</v>
      </c>
      <c r="B404">
        <v>85</v>
      </c>
      <c r="D404" t="s">
        <v>1671</v>
      </c>
      <c r="E404" t="s">
        <v>24164</v>
      </c>
      <c r="F404" t="s">
        <v>3409</v>
      </c>
      <c r="L404" t="s">
        <v>17266</v>
      </c>
      <c r="M404" t="s">
        <v>37</v>
      </c>
      <c r="N404" t="s">
        <v>38</v>
      </c>
      <c r="O404">
        <v>6000000</v>
      </c>
      <c r="P404">
        <f t="shared" si="6"/>
        <v>-6000000</v>
      </c>
      <c r="Q404">
        <v>7.2</v>
      </c>
    </row>
    <row r="405" spans="1:17" hidden="1" x14ac:dyDescent="0.3">
      <c r="A405" t="s">
        <v>8747</v>
      </c>
      <c r="B405">
        <v>85</v>
      </c>
      <c r="D405" t="s">
        <v>953</v>
      </c>
      <c r="E405" t="s">
        <v>11526</v>
      </c>
      <c r="F405" t="s">
        <v>1266</v>
      </c>
      <c r="L405" t="s">
        <v>8750</v>
      </c>
      <c r="M405" t="s">
        <v>5641</v>
      </c>
      <c r="N405" t="s">
        <v>7170</v>
      </c>
      <c r="O405">
        <v>30000000</v>
      </c>
      <c r="P405">
        <f t="shared" si="6"/>
        <v>-30000000</v>
      </c>
      <c r="Q405">
        <v>4.0999999999999996</v>
      </c>
    </row>
    <row r="406" spans="1:17" x14ac:dyDescent="0.3">
      <c r="A406" t="s">
        <v>17771</v>
      </c>
      <c r="B406">
        <v>97</v>
      </c>
      <c r="C406">
        <v>7282851</v>
      </c>
      <c r="D406" t="s">
        <v>1325</v>
      </c>
      <c r="E406" t="s">
        <v>1266</v>
      </c>
      <c r="F406" t="s">
        <v>6403</v>
      </c>
      <c r="G406" t="s">
        <v>12332</v>
      </c>
      <c r="H406" t="s">
        <v>10413</v>
      </c>
      <c r="L406" t="s">
        <v>19337</v>
      </c>
      <c r="M406" t="s">
        <v>37</v>
      </c>
      <c r="N406" t="s">
        <v>38</v>
      </c>
      <c r="O406">
        <v>3000000</v>
      </c>
      <c r="P406">
        <f t="shared" si="6"/>
        <v>4282851</v>
      </c>
      <c r="Q406">
        <v>6.5</v>
      </c>
    </row>
    <row r="407" spans="1:17" hidden="1" x14ac:dyDescent="0.3">
      <c r="A407" t="s">
        <v>15668</v>
      </c>
      <c r="B407">
        <v>85</v>
      </c>
      <c r="C407">
        <v>11827301</v>
      </c>
      <c r="D407" t="s">
        <v>1671</v>
      </c>
      <c r="E407" t="s">
        <v>19711</v>
      </c>
      <c r="L407" t="s">
        <v>15669</v>
      </c>
      <c r="M407" t="s">
        <v>37</v>
      </c>
      <c r="N407" t="s">
        <v>38</v>
      </c>
      <c r="P407">
        <f t="shared" si="6"/>
        <v>11827301</v>
      </c>
      <c r="Q407">
        <v>5.5</v>
      </c>
    </row>
    <row r="408" spans="1:17" x14ac:dyDescent="0.3">
      <c r="A408" t="s">
        <v>2331</v>
      </c>
      <c r="B408">
        <v>97</v>
      </c>
      <c r="C408">
        <v>60128566</v>
      </c>
      <c r="D408" t="s">
        <v>1325</v>
      </c>
      <c r="E408" t="s">
        <v>953</v>
      </c>
      <c r="F408" t="s">
        <v>6403</v>
      </c>
      <c r="G408" t="s">
        <v>12332</v>
      </c>
      <c r="L408" t="s">
        <v>4499</v>
      </c>
      <c r="M408" t="s">
        <v>37</v>
      </c>
      <c r="N408" t="s">
        <v>767</v>
      </c>
      <c r="O408">
        <v>60000000</v>
      </c>
      <c r="P408">
        <f t="shared" si="6"/>
        <v>128566</v>
      </c>
      <c r="Q408">
        <v>5.9</v>
      </c>
    </row>
    <row r="409" spans="1:17" x14ac:dyDescent="0.3">
      <c r="A409" t="s">
        <v>6529</v>
      </c>
      <c r="B409">
        <v>97</v>
      </c>
      <c r="C409">
        <v>21371425</v>
      </c>
      <c r="D409" t="s">
        <v>1325</v>
      </c>
      <c r="E409" t="s">
        <v>12332</v>
      </c>
      <c r="F409" t="s">
        <v>10413</v>
      </c>
      <c r="L409" t="s">
        <v>14977</v>
      </c>
      <c r="M409" t="s">
        <v>37</v>
      </c>
      <c r="N409" t="s">
        <v>38</v>
      </c>
      <c r="O409">
        <v>10000000</v>
      </c>
      <c r="P409">
        <f t="shared" si="6"/>
        <v>11371425</v>
      </c>
      <c r="Q409">
        <v>4.4000000000000004</v>
      </c>
    </row>
    <row r="410" spans="1:17" x14ac:dyDescent="0.3">
      <c r="A410" t="s">
        <v>12551</v>
      </c>
      <c r="B410">
        <v>97</v>
      </c>
      <c r="C410">
        <v>1686429</v>
      </c>
      <c r="D410" t="s">
        <v>1325</v>
      </c>
      <c r="E410" t="s">
        <v>24164</v>
      </c>
      <c r="F410" t="s">
        <v>12332</v>
      </c>
      <c r="L410" t="s">
        <v>12553</v>
      </c>
      <c r="M410" t="s">
        <v>37</v>
      </c>
      <c r="N410" t="s">
        <v>38</v>
      </c>
      <c r="O410">
        <v>16000000</v>
      </c>
      <c r="P410">
        <f t="shared" si="6"/>
        <v>-14313571</v>
      </c>
      <c r="Q410">
        <v>2.8</v>
      </c>
    </row>
    <row r="411" spans="1:17" x14ac:dyDescent="0.3">
      <c r="A411" t="s">
        <v>2289</v>
      </c>
      <c r="B411">
        <v>97</v>
      </c>
      <c r="C411">
        <v>63408614</v>
      </c>
      <c r="D411" t="s">
        <v>1325</v>
      </c>
      <c r="E411" t="s">
        <v>1671</v>
      </c>
      <c r="F411" t="s">
        <v>24164</v>
      </c>
      <c r="G411" t="s">
        <v>10413</v>
      </c>
      <c r="L411" t="s">
        <v>4666</v>
      </c>
      <c r="M411" t="s">
        <v>37</v>
      </c>
      <c r="N411" t="s">
        <v>38</v>
      </c>
      <c r="O411">
        <v>55000000</v>
      </c>
      <c r="P411">
        <f t="shared" si="6"/>
        <v>8408614</v>
      </c>
      <c r="Q411">
        <v>6.3</v>
      </c>
    </row>
    <row r="412" spans="1:17" x14ac:dyDescent="0.3">
      <c r="A412" t="s">
        <v>3207</v>
      </c>
      <c r="B412">
        <v>97</v>
      </c>
      <c r="C412">
        <v>107225164</v>
      </c>
      <c r="D412" t="s">
        <v>1325</v>
      </c>
      <c r="E412" t="s">
        <v>11526</v>
      </c>
      <c r="F412" t="s">
        <v>1671</v>
      </c>
      <c r="G412" t="s">
        <v>18089</v>
      </c>
      <c r="L412" t="s">
        <v>3209</v>
      </c>
      <c r="M412" t="s">
        <v>37</v>
      </c>
      <c r="N412" t="s">
        <v>38</v>
      </c>
      <c r="O412">
        <v>73000000</v>
      </c>
      <c r="P412">
        <f t="shared" si="6"/>
        <v>34225164</v>
      </c>
      <c r="Q412">
        <v>6.3</v>
      </c>
    </row>
    <row r="413" spans="1:17" x14ac:dyDescent="0.3">
      <c r="A413" t="s">
        <v>2066</v>
      </c>
      <c r="B413">
        <v>97</v>
      </c>
      <c r="C413">
        <v>23292105</v>
      </c>
      <c r="D413" t="s">
        <v>1325</v>
      </c>
      <c r="E413" t="s">
        <v>1266</v>
      </c>
      <c r="F413" t="s">
        <v>6403</v>
      </c>
      <c r="G413" t="s">
        <v>10413</v>
      </c>
      <c r="L413" t="s">
        <v>10995</v>
      </c>
      <c r="M413" t="s">
        <v>37</v>
      </c>
      <c r="N413" t="s">
        <v>38</v>
      </c>
      <c r="O413">
        <v>20000000</v>
      </c>
      <c r="P413">
        <f t="shared" si="6"/>
        <v>3292105</v>
      </c>
      <c r="Q413">
        <v>5.3</v>
      </c>
    </row>
    <row r="414" spans="1:17" x14ac:dyDescent="0.3">
      <c r="A414" t="s">
        <v>9748</v>
      </c>
      <c r="B414">
        <v>97</v>
      </c>
      <c r="C414">
        <v>23527955</v>
      </c>
      <c r="D414" t="s">
        <v>1325</v>
      </c>
      <c r="E414" t="s">
        <v>24164</v>
      </c>
      <c r="F414" t="s">
        <v>3409</v>
      </c>
      <c r="G414" t="s">
        <v>24165</v>
      </c>
      <c r="H414" t="s">
        <v>10413</v>
      </c>
      <c r="L414" t="s">
        <v>9749</v>
      </c>
      <c r="M414" t="s">
        <v>37</v>
      </c>
      <c r="N414" t="s">
        <v>38</v>
      </c>
      <c r="O414">
        <v>25000000</v>
      </c>
      <c r="P414">
        <f t="shared" si="6"/>
        <v>-1472045</v>
      </c>
      <c r="Q414">
        <v>6.4</v>
      </c>
    </row>
    <row r="415" spans="1:17" x14ac:dyDescent="0.3">
      <c r="A415" t="s">
        <v>1311</v>
      </c>
      <c r="B415">
        <v>98</v>
      </c>
      <c r="C415">
        <v>26536120</v>
      </c>
      <c r="D415" t="s">
        <v>1325</v>
      </c>
      <c r="E415" t="s">
        <v>24164</v>
      </c>
      <c r="F415" t="s">
        <v>3409</v>
      </c>
      <c r="G415" t="s">
        <v>24165</v>
      </c>
      <c r="H415" t="s">
        <v>10413</v>
      </c>
      <c r="L415" t="s">
        <v>5356</v>
      </c>
      <c r="M415" t="s">
        <v>37</v>
      </c>
      <c r="N415" t="s">
        <v>767</v>
      </c>
      <c r="O415">
        <v>50000000</v>
      </c>
      <c r="P415">
        <f t="shared" si="6"/>
        <v>-23463880</v>
      </c>
      <c r="Q415">
        <v>6.5</v>
      </c>
    </row>
    <row r="416" spans="1:17" x14ac:dyDescent="0.3">
      <c r="A416" t="s">
        <v>10965</v>
      </c>
      <c r="B416">
        <v>98</v>
      </c>
      <c r="C416">
        <v>29975979</v>
      </c>
      <c r="D416" t="s">
        <v>1325</v>
      </c>
      <c r="E416" t="s">
        <v>6403</v>
      </c>
      <c r="F416" t="s">
        <v>12332</v>
      </c>
      <c r="G416" t="s">
        <v>10413</v>
      </c>
      <c r="L416" t="s">
        <v>10968</v>
      </c>
      <c r="M416" t="s">
        <v>37</v>
      </c>
      <c r="N416" t="s">
        <v>370</v>
      </c>
      <c r="O416">
        <v>20000000</v>
      </c>
      <c r="P416">
        <f t="shared" si="6"/>
        <v>9975979</v>
      </c>
      <c r="Q416">
        <v>6.5</v>
      </c>
    </row>
    <row r="417" spans="1:17" x14ac:dyDescent="0.3">
      <c r="A417" t="s">
        <v>7785</v>
      </c>
      <c r="B417">
        <v>98</v>
      </c>
      <c r="C417">
        <v>23225911</v>
      </c>
      <c r="D417" t="s">
        <v>1325</v>
      </c>
      <c r="E417" t="s">
        <v>24164</v>
      </c>
      <c r="F417" t="s">
        <v>3409</v>
      </c>
      <c r="G417" t="s">
        <v>10413</v>
      </c>
      <c r="L417" t="s">
        <v>10188</v>
      </c>
      <c r="M417" t="s">
        <v>37</v>
      </c>
      <c r="N417" t="s">
        <v>38</v>
      </c>
      <c r="O417">
        <v>24000000</v>
      </c>
      <c r="P417">
        <f t="shared" si="6"/>
        <v>-774089</v>
      </c>
      <c r="Q417">
        <v>6.5</v>
      </c>
    </row>
    <row r="418" spans="1:17" x14ac:dyDescent="0.3">
      <c r="A418" t="s">
        <v>5367</v>
      </c>
      <c r="B418">
        <v>98</v>
      </c>
      <c r="C418">
        <v>8434601</v>
      </c>
      <c r="D418" t="s">
        <v>1325</v>
      </c>
      <c r="E418" t="s">
        <v>6403</v>
      </c>
      <c r="F418" t="s">
        <v>12332</v>
      </c>
      <c r="L418" t="s">
        <v>9007</v>
      </c>
      <c r="M418" t="s">
        <v>37</v>
      </c>
      <c r="N418" t="s">
        <v>38</v>
      </c>
      <c r="O418">
        <v>28000000</v>
      </c>
      <c r="P418">
        <f t="shared" si="6"/>
        <v>-19565399</v>
      </c>
      <c r="Q418">
        <v>4.9000000000000004</v>
      </c>
    </row>
    <row r="419" spans="1:17" hidden="1" x14ac:dyDescent="0.3">
      <c r="A419" t="s">
        <v>23956</v>
      </c>
      <c r="B419">
        <v>85</v>
      </c>
      <c r="D419" t="s">
        <v>1671</v>
      </c>
      <c r="E419" t="s">
        <v>3409</v>
      </c>
      <c r="L419" t="s">
        <v>23983</v>
      </c>
      <c r="M419" t="s">
        <v>37</v>
      </c>
      <c r="N419" t="s">
        <v>38</v>
      </c>
      <c r="P419">
        <f t="shared" si="6"/>
        <v>0</v>
      </c>
      <c r="Q419">
        <v>6.4</v>
      </c>
    </row>
    <row r="420" spans="1:17" x14ac:dyDescent="0.3">
      <c r="A420" t="s">
        <v>9773</v>
      </c>
      <c r="B420">
        <v>98</v>
      </c>
      <c r="C420">
        <v>15361537</v>
      </c>
      <c r="D420" t="s">
        <v>1325</v>
      </c>
      <c r="E420" t="s">
        <v>24164</v>
      </c>
      <c r="F420" t="s">
        <v>10413</v>
      </c>
      <c r="L420" t="s">
        <v>9776</v>
      </c>
      <c r="M420" t="s">
        <v>37</v>
      </c>
      <c r="N420" t="s">
        <v>767</v>
      </c>
      <c r="O420">
        <v>13000000</v>
      </c>
      <c r="P420">
        <f t="shared" si="6"/>
        <v>2361537</v>
      </c>
      <c r="Q420">
        <v>4.5999999999999996</v>
      </c>
    </row>
    <row r="421" spans="1:17" hidden="1" x14ac:dyDescent="0.3">
      <c r="A421" t="s">
        <v>17251</v>
      </c>
      <c r="B421">
        <v>85</v>
      </c>
      <c r="D421" t="s">
        <v>10413</v>
      </c>
      <c r="E421" t="s">
        <v>15011</v>
      </c>
      <c r="L421" t="s">
        <v>22288</v>
      </c>
      <c r="M421" t="s">
        <v>37</v>
      </c>
      <c r="N421" t="s">
        <v>38</v>
      </c>
      <c r="O421">
        <v>750000</v>
      </c>
      <c r="P421">
        <f t="shared" si="6"/>
        <v>-750000</v>
      </c>
      <c r="Q421">
        <v>8.1</v>
      </c>
    </row>
    <row r="422" spans="1:17" x14ac:dyDescent="0.3">
      <c r="A422" t="s">
        <v>5170</v>
      </c>
      <c r="B422">
        <v>98</v>
      </c>
      <c r="C422">
        <v>55682070</v>
      </c>
      <c r="D422" t="s">
        <v>1325</v>
      </c>
      <c r="E422" t="s">
        <v>1266</v>
      </c>
      <c r="F422" t="s">
        <v>6403</v>
      </c>
      <c r="L422" t="s">
        <v>5172</v>
      </c>
      <c r="M422" t="s">
        <v>37</v>
      </c>
      <c r="N422" t="s">
        <v>767</v>
      </c>
      <c r="O422">
        <v>50000000</v>
      </c>
      <c r="P422">
        <f t="shared" si="6"/>
        <v>5682070</v>
      </c>
      <c r="Q422">
        <v>6.1</v>
      </c>
    </row>
    <row r="423" spans="1:17" hidden="1" x14ac:dyDescent="0.3">
      <c r="A423" t="s">
        <v>15452</v>
      </c>
      <c r="B423">
        <v>85</v>
      </c>
      <c r="D423" t="s">
        <v>953</v>
      </c>
      <c r="E423" t="s">
        <v>11526</v>
      </c>
      <c r="L423" t="s">
        <v>15454</v>
      </c>
      <c r="M423" t="s">
        <v>37</v>
      </c>
      <c r="N423" t="s">
        <v>5694</v>
      </c>
      <c r="O423">
        <v>10000000</v>
      </c>
      <c r="P423">
        <f t="shared" si="6"/>
        <v>-10000000</v>
      </c>
      <c r="Q423">
        <v>4.8</v>
      </c>
    </row>
    <row r="424" spans="1:17" hidden="1" x14ac:dyDescent="0.3">
      <c r="A424" t="s">
        <v>13290</v>
      </c>
      <c r="B424">
        <v>85</v>
      </c>
      <c r="D424" t="s">
        <v>953</v>
      </c>
      <c r="E424" t="s">
        <v>11526</v>
      </c>
      <c r="F424" t="s">
        <v>18089</v>
      </c>
      <c r="L424" t="s">
        <v>13291</v>
      </c>
      <c r="M424" t="s">
        <v>37</v>
      </c>
      <c r="N424" t="s">
        <v>8144</v>
      </c>
      <c r="O424">
        <v>20000000</v>
      </c>
      <c r="P424">
        <f t="shared" si="6"/>
        <v>-20000000</v>
      </c>
      <c r="Q424">
        <v>5.8</v>
      </c>
    </row>
    <row r="425" spans="1:17" x14ac:dyDescent="0.3">
      <c r="A425" t="s">
        <v>5930</v>
      </c>
      <c r="B425">
        <v>98</v>
      </c>
      <c r="C425">
        <v>7434726</v>
      </c>
      <c r="D425" t="s">
        <v>1325</v>
      </c>
      <c r="E425" t="s">
        <v>24164</v>
      </c>
      <c r="F425" t="s">
        <v>3409</v>
      </c>
      <c r="G425" t="s">
        <v>10413</v>
      </c>
      <c r="H425" t="s">
        <v>15011</v>
      </c>
      <c r="L425" t="s">
        <v>10281</v>
      </c>
      <c r="M425" t="s">
        <v>37</v>
      </c>
      <c r="N425" t="s">
        <v>38</v>
      </c>
      <c r="O425">
        <v>23000000</v>
      </c>
      <c r="P425">
        <f t="shared" si="6"/>
        <v>-15565274</v>
      </c>
      <c r="Q425">
        <v>6</v>
      </c>
    </row>
    <row r="426" spans="1:17" hidden="1" x14ac:dyDescent="0.3">
      <c r="A426" t="s">
        <v>18030</v>
      </c>
      <c r="B426">
        <v>85</v>
      </c>
      <c r="D426" t="s">
        <v>24164</v>
      </c>
      <c r="E426" t="s">
        <v>3409</v>
      </c>
      <c r="F426" t="s">
        <v>10413</v>
      </c>
      <c r="L426" t="s">
        <v>22130</v>
      </c>
      <c r="M426" t="s">
        <v>37</v>
      </c>
      <c r="N426" t="s">
        <v>56</v>
      </c>
      <c r="O426">
        <v>500000</v>
      </c>
      <c r="P426">
        <f t="shared" si="6"/>
        <v>-500000</v>
      </c>
      <c r="Q426">
        <v>7</v>
      </c>
    </row>
    <row r="427" spans="1:17" x14ac:dyDescent="0.3">
      <c r="A427" t="s">
        <v>8565</v>
      </c>
      <c r="B427">
        <v>98</v>
      </c>
      <c r="C427">
        <v>1512815</v>
      </c>
      <c r="D427" t="s">
        <v>1325</v>
      </c>
      <c r="E427" t="s">
        <v>3409</v>
      </c>
      <c r="F427" t="s">
        <v>15011</v>
      </c>
      <c r="L427" t="s">
        <v>10089</v>
      </c>
      <c r="M427" t="s">
        <v>37</v>
      </c>
      <c r="N427" t="s">
        <v>38</v>
      </c>
      <c r="O427">
        <v>25000000</v>
      </c>
      <c r="P427">
        <f t="shared" si="6"/>
        <v>-23487185</v>
      </c>
      <c r="Q427">
        <v>5.8</v>
      </c>
    </row>
    <row r="428" spans="1:17" x14ac:dyDescent="0.3">
      <c r="A428" t="s">
        <v>9584</v>
      </c>
      <c r="B428">
        <v>98</v>
      </c>
      <c r="C428">
        <v>36833473</v>
      </c>
      <c r="D428" t="s">
        <v>1325</v>
      </c>
      <c r="E428" t="s">
        <v>24164</v>
      </c>
      <c r="F428" t="s">
        <v>3409</v>
      </c>
      <c r="G428" t="s">
        <v>10413</v>
      </c>
      <c r="L428" t="s">
        <v>9585</v>
      </c>
      <c r="M428" t="s">
        <v>37</v>
      </c>
      <c r="N428" t="s">
        <v>1465</v>
      </c>
      <c r="O428">
        <v>25000000</v>
      </c>
      <c r="P428">
        <f t="shared" si="6"/>
        <v>11833473</v>
      </c>
      <c r="Q428">
        <v>6.6</v>
      </c>
    </row>
    <row r="429" spans="1:17" hidden="1" x14ac:dyDescent="0.3">
      <c r="A429" t="s">
        <v>19549</v>
      </c>
      <c r="B429">
        <v>85</v>
      </c>
      <c r="D429" t="s">
        <v>1325</v>
      </c>
      <c r="E429" t="s">
        <v>3409</v>
      </c>
      <c r="F429" t="s">
        <v>10413</v>
      </c>
      <c r="L429" t="s">
        <v>19551</v>
      </c>
      <c r="M429" t="s">
        <v>37</v>
      </c>
      <c r="N429" t="s">
        <v>16841</v>
      </c>
      <c r="O429">
        <v>3000000</v>
      </c>
      <c r="P429">
        <f t="shared" si="6"/>
        <v>-3000000</v>
      </c>
      <c r="Q429">
        <v>5.5</v>
      </c>
    </row>
    <row r="430" spans="1:17" x14ac:dyDescent="0.3">
      <c r="A430" t="s">
        <v>4982</v>
      </c>
      <c r="B430">
        <v>98</v>
      </c>
      <c r="C430">
        <v>44455658</v>
      </c>
      <c r="D430" t="s">
        <v>1325</v>
      </c>
      <c r="E430" t="s">
        <v>953</v>
      </c>
      <c r="F430" t="s">
        <v>1671</v>
      </c>
      <c r="G430" t="s">
        <v>24164</v>
      </c>
      <c r="L430" t="s">
        <v>9547</v>
      </c>
      <c r="M430" t="s">
        <v>37</v>
      </c>
      <c r="N430" t="s">
        <v>38</v>
      </c>
      <c r="O430">
        <v>25000000</v>
      </c>
      <c r="P430">
        <f t="shared" si="6"/>
        <v>19455658</v>
      </c>
      <c r="Q430">
        <v>6.7</v>
      </c>
    </row>
    <row r="431" spans="1:17" hidden="1" x14ac:dyDescent="0.3">
      <c r="A431" t="s">
        <v>18343</v>
      </c>
      <c r="B431">
        <v>85</v>
      </c>
      <c r="D431" t="s">
        <v>1671</v>
      </c>
      <c r="L431" t="s">
        <v>18346</v>
      </c>
      <c r="M431" t="s">
        <v>37</v>
      </c>
      <c r="N431" t="s">
        <v>38</v>
      </c>
      <c r="O431">
        <v>4400000</v>
      </c>
      <c r="P431">
        <f t="shared" si="6"/>
        <v>-4400000</v>
      </c>
      <c r="Q431">
        <v>5.9</v>
      </c>
    </row>
    <row r="432" spans="1:17" x14ac:dyDescent="0.3">
      <c r="A432" t="s">
        <v>710</v>
      </c>
      <c r="B432">
        <v>98</v>
      </c>
      <c r="C432">
        <v>60655503</v>
      </c>
      <c r="D432" t="s">
        <v>1325</v>
      </c>
      <c r="E432" t="s">
        <v>953</v>
      </c>
      <c r="F432" t="s">
        <v>3409</v>
      </c>
      <c r="G432" t="s">
        <v>10413</v>
      </c>
      <c r="L432" t="s">
        <v>713</v>
      </c>
      <c r="M432" t="s">
        <v>37</v>
      </c>
      <c r="N432" t="s">
        <v>38</v>
      </c>
      <c r="O432">
        <v>160000000</v>
      </c>
      <c r="P432">
        <f t="shared" si="6"/>
        <v>-99344497</v>
      </c>
      <c r="Q432">
        <v>5.6</v>
      </c>
    </row>
    <row r="433" spans="1:17" x14ac:dyDescent="0.3">
      <c r="A433" t="s">
        <v>5133</v>
      </c>
      <c r="B433">
        <v>98</v>
      </c>
      <c r="C433">
        <v>67128202</v>
      </c>
      <c r="D433" t="s">
        <v>1325</v>
      </c>
      <c r="E433" t="s">
        <v>953</v>
      </c>
      <c r="F433" t="s">
        <v>18089</v>
      </c>
      <c r="G433" t="s">
        <v>1266</v>
      </c>
      <c r="H433" t="s">
        <v>12332</v>
      </c>
      <c r="I433" t="s">
        <v>10413</v>
      </c>
      <c r="L433" t="s">
        <v>5136</v>
      </c>
      <c r="M433" t="s">
        <v>37</v>
      </c>
      <c r="N433" t="s">
        <v>38</v>
      </c>
      <c r="O433">
        <v>65000000</v>
      </c>
      <c r="P433">
        <f t="shared" si="6"/>
        <v>2128202</v>
      </c>
      <c r="Q433">
        <v>5.7</v>
      </c>
    </row>
    <row r="434" spans="1:17" x14ac:dyDescent="0.3">
      <c r="A434" t="s">
        <v>5263</v>
      </c>
      <c r="B434">
        <v>98</v>
      </c>
      <c r="C434">
        <v>50740078</v>
      </c>
      <c r="D434" t="s">
        <v>1325</v>
      </c>
      <c r="E434" t="s">
        <v>6403</v>
      </c>
      <c r="F434" t="s">
        <v>12332</v>
      </c>
      <c r="G434" t="s">
        <v>10413</v>
      </c>
      <c r="L434" t="s">
        <v>5264</v>
      </c>
      <c r="M434" t="s">
        <v>37</v>
      </c>
      <c r="N434" t="s">
        <v>767</v>
      </c>
      <c r="O434">
        <v>45000000</v>
      </c>
      <c r="P434">
        <f t="shared" si="6"/>
        <v>5740078</v>
      </c>
      <c r="Q434">
        <v>6.2</v>
      </c>
    </row>
    <row r="435" spans="1:17" x14ac:dyDescent="0.3">
      <c r="A435" t="s">
        <v>1311</v>
      </c>
      <c r="B435">
        <v>98</v>
      </c>
      <c r="C435">
        <v>18990542</v>
      </c>
      <c r="D435" t="s">
        <v>1325</v>
      </c>
      <c r="E435" t="s">
        <v>12332</v>
      </c>
      <c r="F435" t="s">
        <v>24167</v>
      </c>
      <c r="L435" t="s">
        <v>3480</v>
      </c>
      <c r="M435" t="s">
        <v>37</v>
      </c>
      <c r="N435" t="s">
        <v>38</v>
      </c>
      <c r="O435">
        <v>70000000</v>
      </c>
      <c r="P435">
        <f t="shared" si="6"/>
        <v>-51009458</v>
      </c>
      <c r="Q435">
        <v>3</v>
      </c>
    </row>
    <row r="436" spans="1:17" x14ac:dyDescent="0.3">
      <c r="A436" t="s">
        <v>2698</v>
      </c>
      <c r="B436">
        <v>98</v>
      </c>
      <c r="C436">
        <v>74329966</v>
      </c>
      <c r="D436" t="s">
        <v>1325</v>
      </c>
      <c r="E436" t="s">
        <v>953</v>
      </c>
      <c r="F436" t="s">
        <v>1671</v>
      </c>
      <c r="G436" t="s">
        <v>19711</v>
      </c>
      <c r="L436" t="s">
        <v>2700</v>
      </c>
      <c r="M436" t="s">
        <v>37</v>
      </c>
      <c r="N436" t="s">
        <v>38</v>
      </c>
      <c r="O436">
        <v>70000000</v>
      </c>
      <c r="P436">
        <f t="shared" si="6"/>
        <v>4329966</v>
      </c>
      <c r="Q436">
        <v>5.7</v>
      </c>
    </row>
    <row r="437" spans="1:17" hidden="1" x14ac:dyDescent="0.3">
      <c r="A437" t="s">
        <v>16917</v>
      </c>
      <c r="B437">
        <v>85</v>
      </c>
      <c r="C437">
        <v>405614</v>
      </c>
      <c r="D437" t="s">
        <v>3409</v>
      </c>
      <c r="E437" t="s">
        <v>24165</v>
      </c>
      <c r="F437" t="s">
        <v>12332</v>
      </c>
      <c r="G437" t="s">
        <v>10413</v>
      </c>
      <c r="L437" t="s">
        <v>23640</v>
      </c>
      <c r="M437" t="s">
        <v>37</v>
      </c>
      <c r="N437" t="s">
        <v>38</v>
      </c>
      <c r="P437">
        <f t="shared" si="6"/>
        <v>405614</v>
      </c>
      <c r="Q437">
        <v>6.7</v>
      </c>
    </row>
    <row r="438" spans="1:17" hidden="1" x14ac:dyDescent="0.3">
      <c r="A438" t="s">
        <v>10043</v>
      </c>
      <c r="B438">
        <v>85</v>
      </c>
      <c r="D438" t="s">
        <v>953</v>
      </c>
      <c r="E438" t="s">
        <v>11526</v>
      </c>
      <c r="F438" t="s">
        <v>1671</v>
      </c>
      <c r="G438" t="s">
        <v>18089</v>
      </c>
      <c r="L438" t="s">
        <v>10045</v>
      </c>
      <c r="M438" t="s">
        <v>5641</v>
      </c>
      <c r="N438" t="s">
        <v>7170</v>
      </c>
      <c r="O438">
        <v>25000000</v>
      </c>
      <c r="P438">
        <f t="shared" si="6"/>
        <v>-25000000</v>
      </c>
      <c r="Q438">
        <v>5.2</v>
      </c>
    </row>
    <row r="439" spans="1:17" x14ac:dyDescent="0.3">
      <c r="A439" t="s">
        <v>6432</v>
      </c>
      <c r="B439">
        <v>98</v>
      </c>
      <c r="C439">
        <v>54967359</v>
      </c>
      <c r="D439" t="s">
        <v>1325</v>
      </c>
      <c r="E439" t="s">
        <v>6403</v>
      </c>
      <c r="L439" t="s">
        <v>6434</v>
      </c>
      <c r="M439" t="s">
        <v>37</v>
      </c>
      <c r="N439" t="s">
        <v>38</v>
      </c>
      <c r="O439">
        <v>40000000</v>
      </c>
      <c r="P439">
        <f t="shared" si="6"/>
        <v>14967359</v>
      </c>
      <c r="Q439">
        <v>5.2</v>
      </c>
    </row>
    <row r="440" spans="1:17" x14ac:dyDescent="0.3">
      <c r="A440" t="s">
        <v>5589</v>
      </c>
      <c r="B440">
        <v>98</v>
      </c>
      <c r="C440">
        <v>139852971</v>
      </c>
      <c r="D440" t="s">
        <v>1325</v>
      </c>
      <c r="E440" t="s">
        <v>24164</v>
      </c>
      <c r="F440" t="s">
        <v>10413</v>
      </c>
      <c r="L440" t="s">
        <v>5699</v>
      </c>
      <c r="M440" t="s">
        <v>37</v>
      </c>
      <c r="N440" t="s">
        <v>1465</v>
      </c>
      <c r="O440">
        <v>45000000</v>
      </c>
      <c r="P440">
        <f t="shared" si="6"/>
        <v>94852971</v>
      </c>
      <c r="Q440">
        <v>6.3</v>
      </c>
    </row>
    <row r="441" spans="1:17" x14ac:dyDescent="0.3">
      <c r="A441" t="s">
        <v>10558</v>
      </c>
      <c r="B441">
        <v>98</v>
      </c>
      <c r="C441">
        <v>32774834</v>
      </c>
      <c r="D441" t="s">
        <v>1325</v>
      </c>
      <c r="E441" t="s">
        <v>1671</v>
      </c>
      <c r="L441" t="s">
        <v>10870</v>
      </c>
      <c r="M441" t="s">
        <v>37</v>
      </c>
      <c r="N441" t="s">
        <v>38</v>
      </c>
      <c r="O441">
        <v>30000000</v>
      </c>
      <c r="P441">
        <f t="shared" si="6"/>
        <v>2774834</v>
      </c>
      <c r="Q441">
        <v>7.2</v>
      </c>
    </row>
    <row r="442" spans="1:17" x14ac:dyDescent="0.3">
      <c r="A442" t="s">
        <v>1039</v>
      </c>
      <c r="B442">
        <v>98</v>
      </c>
      <c r="C442">
        <v>50693162</v>
      </c>
      <c r="D442" t="s">
        <v>1325</v>
      </c>
      <c r="E442" t="s">
        <v>3409</v>
      </c>
      <c r="F442" t="s">
        <v>1266</v>
      </c>
      <c r="L442" t="s">
        <v>6906</v>
      </c>
      <c r="M442" t="s">
        <v>37</v>
      </c>
      <c r="N442" t="s">
        <v>38</v>
      </c>
      <c r="O442">
        <v>23000000</v>
      </c>
      <c r="P442">
        <f t="shared" si="6"/>
        <v>27693162</v>
      </c>
      <c r="Q442">
        <v>7.6</v>
      </c>
    </row>
    <row r="443" spans="1:17" x14ac:dyDescent="0.3">
      <c r="A443" t="s">
        <v>11910</v>
      </c>
      <c r="B443">
        <v>98</v>
      </c>
      <c r="C443">
        <v>8000000</v>
      </c>
      <c r="D443" t="s">
        <v>1325</v>
      </c>
      <c r="E443" t="s">
        <v>953</v>
      </c>
      <c r="F443" t="s">
        <v>15011</v>
      </c>
      <c r="L443" t="s">
        <v>11912</v>
      </c>
      <c r="M443" t="s">
        <v>37</v>
      </c>
      <c r="N443" t="s">
        <v>38</v>
      </c>
      <c r="O443">
        <v>18000000</v>
      </c>
      <c r="P443">
        <f t="shared" si="6"/>
        <v>-10000000</v>
      </c>
      <c r="Q443">
        <v>5</v>
      </c>
    </row>
    <row r="444" spans="1:17" x14ac:dyDescent="0.3">
      <c r="A444" t="s">
        <v>23026</v>
      </c>
      <c r="B444">
        <v>98</v>
      </c>
      <c r="C444">
        <v>16115878</v>
      </c>
      <c r="D444" t="s">
        <v>1325</v>
      </c>
      <c r="E444" t="s">
        <v>1266</v>
      </c>
      <c r="F444" t="s">
        <v>6403</v>
      </c>
      <c r="G444" t="s">
        <v>24165</v>
      </c>
      <c r="H444" t="s">
        <v>10413</v>
      </c>
      <c r="L444" t="s">
        <v>23028</v>
      </c>
      <c r="M444" t="s">
        <v>37</v>
      </c>
      <c r="N444" t="s">
        <v>38</v>
      </c>
      <c r="O444">
        <v>8000000</v>
      </c>
      <c r="P444">
        <f t="shared" si="6"/>
        <v>8115878</v>
      </c>
      <c r="Q444">
        <v>6.6</v>
      </c>
    </row>
    <row r="445" spans="1:17" hidden="1" x14ac:dyDescent="0.3">
      <c r="A445" t="s">
        <v>14876</v>
      </c>
      <c r="B445">
        <v>85</v>
      </c>
      <c r="D445" t="s">
        <v>1671</v>
      </c>
      <c r="E445" t="s">
        <v>24164</v>
      </c>
      <c r="F445" t="s">
        <v>12038</v>
      </c>
      <c r="L445" t="s">
        <v>15408</v>
      </c>
      <c r="M445" t="s">
        <v>37</v>
      </c>
      <c r="N445" t="s">
        <v>38</v>
      </c>
      <c r="P445">
        <f t="shared" si="6"/>
        <v>0</v>
      </c>
      <c r="Q445">
        <v>5.2</v>
      </c>
    </row>
    <row r="446" spans="1:17" x14ac:dyDescent="0.3">
      <c r="A446" t="s">
        <v>4149</v>
      </c>
      <c r="B446">
        <v>98</v>
      </c>
      <c r="C446">
        <v>50189179</v>
      </c>
      <c r="D446" t="s">
        <v>1325</v>
      </c>
      <c r="E446" t="s">
        <v>1671</v>
      </c>
      <c r="F446" t="s">
        <v>12332</v>
      </c>
      <c r="L446" t="s">
        <v>4150</v>
      </c>
      <c r="M446" t="s">
        <v>37</v>
      </c>
      <c r="N446" t="s">
        <v>38</v>
      </c>
      <c r="O446">
        <v>60000000</v>
      </c>
      <c r="P446">
        <f t="shared" si="6"/>
        <v>-9810821</v>
      </c>
      <c r="Q446">
        <v>5.3</v>
      </c>
    </row>
    <row r="447" spans="1:17" x14ac:dyDescent="0.3">
      <c r="A447" t="s">
        <v>1739</v>
      </c>
      <c r="B447">
        <v>98</v>
      </c>
      <c r="C447">
        <v>81557479</v>
      </c>
      <c r="D447" t="s">
        <v>1325</v>
      </c>
      <c r="E447" t="s">
        <v>10413</v>
      </c>
      <c r="L447" t="s">
        <v>2083</v>
      </c>
      <c r="M447" t="s">
        <v>37</v>
      </c>
      <c r="N447" t="s">
        <v>38</v>
      </c>
      <c r="O447">
        <v>100000000</v>
      </c>
      <c r="P447">
        <f t="shared" si="6"/>
        <v>-18442521</v>
      </c>
      <c r="Q447">
        <v>6.8</v>
      </c>
    </row>
    <row r="448" spans="1:17" x14ac:dyDescent="0.3">
      <c r="A448" t="s">
        <v>6963</v>
      </c>
      <c r="B448">
        <v>98</v>
      </c>
      <c r="C448">
        <v>117190</v>
      </c>
      <c r="D448" t="s">
        <v>1325</v>
      </c>
      <c r="E448" t="s">
        <v>1671</v>
      </c>
      <c r="F448" t="s">
        <v>24164</v>
      </c>
      <c r="L448" t="s">
        <v>16229</v>
      </c>
      <c r="M448" t="s">
        <v>37</v>
      </c>
      <c r="N448" t="s">
        <v>56</v>
      </c>
      <c r="O448">
        <v>8000000</v>
      </c>
      <c r="P448">
        <f t="shared" si="6"/>
        <v>-7882810</v>
      </c>
      <c r="Q448">
        <v>6.9</v>
      </c>
    </row>
    <row r="449" spans="1:17" x14ac:dyDescent="0.3">
      <c r="A449" t="s">
        <v>8662</v>
      </c>
      <c r="B449">
        <v>99</v>
      </c>
      <c r="C449">
        <v>3500000</v>
      </c>
      <c r="D449" t="s">
        <v>1325</v>
      </c>
      <c r="E449" t="s">
        <v>3409</v>
      </c>
      <c r="F449" t="s">
        <v>15011</v>
      </c>
      <c r="L449" t="s">
        <v>23388</v>
      </c>
      <c r="M449" t="s">
        <v>9795</v>
      </c>
      <c r="N449" t="s">
        <v>7090</v>
      </c>
      <c r="O449">
        <v>200000</v>
      </c>
      <c r="P449">
        <f t="shared" si="6"/>
        <v>3300000</v>
      </c>
      <c r="Q449">
        <v>8</v>
      </c>
    </row>
    <row r="450" spans="1:17" x14ac:dyDescent="0.3">
      <c r="A450" t="s">
        <v>5961</v>
      </c>
      <c r="B450">
        <v>99</v>
      </c>
      <c r="C450">
        <v>15279680</v>
      </c>
      <c r="D450" t="s">
        <v>1325</v>
      </c>
      <c r="E450" t="s">
        <v>24164</v>
      </c>
      <c r="F450" t="s">
        <v>10413</v>
      </c>
      <c r="L450" t="s">
        <v>5963</v>
      </c>
      <c r="M450" t="s">
        <v>37</v>
      </c>
      <c r="N450" t="s">
        <v>38</v>
      </c>
      <c r="O450">
        <v>40000000</v>
      </c>
      <c r="P450">
        <f t="shared" ref="P450:P513" si="7">+C450-O450</f>
        <v>-24720320</v>
      </c>
      <c r="Q450">
        <v>5.4</v>
      </c>
    </row>
    <row r="451" spans="1:17" x14ac:dyDescent="0.3">
      <c r="A451" t="s">
        <v>1575</v>
      </c>
      <c r="B451">
        <v>99</v>
      </c>
      <c r="C451">
        <v>117559438</v>
      </c>
      <c r="D451" t="s">
        <v>1325</v>
      </c>
      <c r="E451" t="s">
        <v>1671</v>
      </c>
      <c r="F451" t="s">
        <v>24164</v>
      </c>
      <c r="L451" t="s">
        <v>7820</v>
      </c>
      <c r="M451" t="s">
        <v>37</v>
      </c>
      <c r="N451" t="s">
        <v>38</v>
      </c>
      <c r="O451">
        <v>30000000</v>
      </c>
      <c r="P451">
        <f t="shared" si="7"/>
        <v>87559438</v>
      </c>
      <c r="Q451">
        <v>5.0999999999999996</v>
      </c>
    </row>
    <row r="452" spans="1:17" x14ac:dyDescent="0.3">
      <c r="A452" t="s">
        <v>5367</v>
      </c>
      <c r="B452">
        <v>99</v>
      </c>
      <c r="C452">
        <v>11100000</v>
      </c>
      <c r="D452" t="s">
        <v>1325</v>
      </c>
      <c r="E452" t="s">
        <v>953</v>
      </c>
      <c r="F452" t="s">
        <v>1671</v>
      </c>
      <c r="G452" t="s">
        <v>1266</v>
      </c>
      <c r="L452" t="s">
        <v>9885</v>
      </c>
      <c r="M452" t="s">
        <v>37</v>
      </c>
      <c r="N452" t="s">
        <v>38</v>
      </c>
      <c r="O452">
        <v>25000000</v>
      </c>
      <c r="P452">
        <f t="shared" si="7"/>
        <v>-13900000</v>
      </c>
      <c r="Q452">
        <v>7.3</v>
      </c>
    </row>
    <row r="453" spans="1:17" x14ac:dyDescent="0.3">
      <c r="A453" t="s">
        <v>5486</v>
      </c>
      <c r="B453">
        <v>99</v>
      </c>
      <c r="C453">
        <v>33000377</v>
      </c>
      <c r="D453" t="s">
        <v>1325</v>
      </c>
      <c r="E453" t="s">
        <v>1266</v>
      </c>
      <c r="F453" t="s">
        <v>6403</v>
      </c>
      <c r="G453" t="s">
        <v>10413</v>
      </c>
      <c r="L453" t="s">
        <v>8946</v>
      </c>
      <c r="M453" t="s">
        <v>37</v>
      </c>
      <c r="N453" t="s">
        <v>38</v>
      </c>
      <c r="O453">
        <v>28000000</v>
      </c>
      <c r="P453">
        <f t="shared" si="7"/>
        <v>5000377</v>
      </c>
      <c r="Q453">
        <v>4.9000000000000004</v>
      </c>
    </row>
    <row r="454" spans="1:17" x14ac:dyDescent="0.3">
      <c r="A454" t="s">
        <v>8534</v>
      </c>
      <c r="B454">
        <v>99</v>
      </c>
      <c r="C454">
        <v>17266505</v>
      </c>
      <c r="D454" t="s">
        <v>1325</v>
      </c>
      <c r="E454" t="s">
        <v>1671</v>
      </c>
      <c r="F454" t="s">
        <v>6403</v>
      </c>
      <c r="L454" t="s">
        <v>8537</v>
      </c>
      <c r="M454" t="s">
        <v>37</v>
      </c>
      <c r="N454" t="s">
        <v>38</v>
      </c>
      <c r="O454">
        <v>30000000</v>
      </c>
      <c r="P454">
        <f t="shared" si="7"/>
        <v>-12733495</v>
      </c>
      <c r="Q454">
        <v>5.4</v>
      </c>
    </row>
    <row r="455" spans="1:17" hidden="1" x14ac:dyDescent="0.3">
      <c r="A455" t="s">
        <v>13000</v>
      </c>
      <c r="B455">
        <v>85</v>
      </c>
      <c r="C455">
        <v>10353690</v>
      </c>
      <c r="D455" t="s">
        <v>68</v>
      </c>
      <c r="E455" t="s">
        <v>12038</v>
      </c>
      <c r="L455" t="s">
        <v>13002</v>
      </c>
      <c r="M455" t="s">
        <v>37</v>
      </c>
      <c r="N455" t="s">
        <v>38</v>
      </c>
      <c r="P455">
        <f t="shared" si="7"/>
        <v>10353690</v>
      </c>
      <c r="Q455">
        <v>8.4</v>
      </c>
    </row>
    <row r="456" spans="1:17" x14ac:dyDescent="0.3">
      <c r="A456" t="s">
        <v>21558</v>
      </c>
      <c r="B456">
        <v>99</v>
      </c>
      <c r="C456">
        <v>10037390</v>
      </c>
      <c r="D456" t="s">
        <v>1325</v>
      </c>
      <c r="E456" t="s">
        <v>953</v>
      </c>
      <c r="F456" t="s">
        <v>3409</v>
      </c>
      <c r="G456" t="s">
        <v>12332</v>
      </c>
      <c r="H456" t="s">
        <v>10413</v>
      </c>
      <c r="L456" t="s">
        <v>21561</v>
      </c>
      <c r="M456" t="s">
        <v>676</v>
      </c>
      <c r="N456" t="s">
        <v>677</v>
      </c>
      <c r="O456">
        <v>1000000000</v>
      </c>
      <c r="P456">
        <f t="shared" si="7"/>
        <v>-989962610</v>
      </c>
      <c r="Q456">
        <v>6</v>
      </c>
    </row>
    <row r="457" spans="1:17" x14ac:dyDescent="0.3">
      <c r="A457" t="s">
        <v>9327</v>
      </c>
      <c r="B457">
        <v>99</v>
      </c>
      <c r="C457">
        <v>13829734</v>
      </c>
      <c r="D457" t="s">
        <v>1325</v>
      </c>
      <c r="E457" t="s">
        <v>1266</v>
      </c>
      <c r="F457" t="s">
        <v>19711</v>
      </c>
      <c r="G457" t="s">
        <v>12332</v>
      </c>
      <c r="L457" t="s">
        <v>9329</v>
      </c>
      <c r="M457" t="s">
        <v>37</v>
      </c>
      <c r="N457" t="s">
        <v>268</v>
      </c>
      <c r="O457">
        <v>26000000</v>
      </c>
      <c r="P457">
        <f t="shared" si="7"/>
        <v>-12170266</v>
      </c>
      <c r="Q457">
        <v>4.3</v>
      </c>
    </row>
    <row r="458" spans="1:17" hidden="1" x14ac:dyDescent="0.3">
      <c r="A458" t="s">
        <v>20645</v>
      </c>
      <c r="B458">
        <v>86</v>
      </c>
      <c r="D458" t="s">
        <v>3409</v>
      </c>
      <c r="L458" t="s">
        <v>20648</v>
      </c>
      <c r="M458" t="s">
        <v>37</v>
      </c>
      <c r="N458" t="s">
        <v>179</v>
      </c>
      <c r="P458">
        <f t="shared" si="7"/>
        <v>0</v>
      </c>
      <c r="Q458">
        <v>6.3</v>
      </c>
    </row>
    <row r="459" spans="1:17" x14ac:dyDescent="0.3">
      <c r="A459" t="s">
        <v>11094</v>
      </c>
      <c r="B459">
        <v>99</v>
      </c>
      <c r="C459">
        <v>17104669</v>
      </c>
      <c r="D459" t="s">
        <v>1325</v>
      </c>
      <c r="E459" t="s">
        <v>1671</v>
      </c>
      <c r="F459" t="s">
        <v>24164</v>
      </c>
      <c r="G459" t="s">
        <v>1266</v>
      </c>
      <c r="L459" t="s">
        <v>11098</v>
      </c>
      <c r="M459" t="s">
        <v>7241</v>
      </c>
      <c r="N459" t="s">
        <v>3859</v>
      </c>
      <c r="O459">
        <v>20000000</v>
      </c>
      <c r="P459">
        <f t="shared" si="7"/>
        <v>-2895331</v>
      </c>
      <c r="Q459">
        <v>7.8</v>
      </c>
    </row>
    <row r="460" spans="1:17" hidden="1" x14ac:dyDescent="0.3">
      <c r="A460" t="s">
        <v>18369</v>
      </c>
      <c r="B460">
        <v>86</v>
      </c>
      <c r="D460" t="s">
        <v>1325</v>
      </c>
      <c r="E460" t="s">
        <v>1671</v>
      </c>
      <c r="F460" t="s">
        <v>3409</v>
      </c>
      <c r="G460" t="s">
        <v>12332</v>
      </c>
      <c r="L460" t="s">
        <v>22135</v>
      </c>
      <c r="M460" t="s">
        <v>37</v>
      </c>
      <c r="N460" t="s">
        <v>38</v>
      </c>
      <c r="O460">
        <v>990000</v>
      </c>
      <c r="P460">
        <f t="shared" si="7"/>
        <v>-990000</v>
      </c>
      <c r="Q460">
        <v>4.9000000000000004</v>
      </c>
    </row>
    <row r="461" spans="1:17" x14ac:dyDescent="0.3">
      <c r="A461" t="s">
        <v>4171</v>
      </c>
      <c r="B461">
        <v>99</v>
      </c>
      <c r="C461">
        <v>62401264</v>
      </c>
      <c r="D461" t="s">
        <v>1325</v>
      </c>
      <c r="E461" t="s">
        <v>24164</v>
      </c>
      <c r="F461" t="s">
        <v>3409</v>
      </c>
      <c r="G461" t="s">
        <v>10413</v>
      </c>
      <c r="L461" t="s">
        <v>4172</v>
      </c>
      <c r="M461" t="s">
        <v>37</v>
      </c>
      <c r="N461" t="s">
        <v>56</v>
      </c>
      <c r="O461">
        <v>60000000</v>
      </c>
      <c r="P461">
        <f t="shared" si="7"/>
        <v>2401264</v>
      </c>
      <c r="Q461">
        <v>5.9</v>
      </c>
    </row>
    <row r="462" spans="1:17" hidden="1" x14ac:dyDescent="0.3">
      <c r="A462" t="s">
        <v>23491</v>
      </c>
      <c r="B462">
        <v>86</v>
      </c>
      <c r="D462" t="s">
        <v>3409</v>
      </c>
      <c r="E462" t="s">
        <v>18089</v>
      </c>
      <c r="L462" t="s">
        <v>23493</v>
      </c>
      <c r="M462" t="s">
        <v>37</v>
      </c>
      <c r="N462" t="s">
        <v>38</v>
      </c>
      <c r="O462">
        <v>200000</v>
      </c>
      <c r="P462">
        <f t="shared" si="7"/>
        <v>-200000</v>
      </c>
      <c r="Q462">
        <v>7.2</v>
      </c>
    </row>
    <row r="463" spans="1:17" x14ac:dyDescent="0.3">
      <c r="A463" t="s">
        <v>11984</v>
      </c>
      <c r="B463">
        <v>99</v>
      </c>
      <c r="C463">
        <v>5333658</v>
      </c>
      <c r="D463" t="s">
        <v>1325</v>
      </c>
      <c r="E463" t="s">
        <v>12332</v>
      </c>
      <c r="L463" t="s">
        <v>11986</v>
      </c>
      <c r="M463" t="s">
        <v>37</v>
      </c>
      <c r="N463" t="s">
        <v>38</v>
      </c>
      <c r="O463">
        <v>20000000</v>
      </c>
      <c r="P463">
        <f t="shared" si="7"/>
        <v>-14666342</v>
      </c>
      <c r="Q463">
        <v>3.5</v>
      </c>
    </row>
    <row r="464" spans="1:17" x14ac:dyDescent="0.3">
      <c r="A464" t="s">
        <v>5139</v>
      </c>
      <c r="B464">
        <v>99</v>
      </c>
      <c r="C464">
        <v>38105077</v>
      </c>
      <c r="D464" t="s">
        <v>1325</v>
      </c>
      <c r="E464" t="s">
        <v>24164</v>
      </c>
      <c r="F464" t="s">
        <v>10413</v>
      </c>
      <c r="L464" t="s">
        <v>5300</v>
      </c>
      <c r="M464" t="s">
        <v>37</v>
      </c>
      <c r="N464" t="s">
        <v>38</v>
      </c>
      <c r="O464">
        <v>40000000</v>
      </c>
      <c r="P464">
        <f t="shared" si="7"/>
        <v>-1894923</v>
      </c>
      <c r="Q464">
        <v>6.4</v>
      </c>
    </row>
    <row r="465" spans="1:17" x14ac:dyDescent="0.3">
      <c r="A465" t="s">
        <v>12448</v>
      </c>
      <c r="B465">
        <v>99</v>
      </c>
      <c r="C465">
        <v>3273588</v>
      </c>
      <c r="D465" t="s">
        <v>1325</v>
      </c>
      <c r="E465" t="s">
        <v>3409</v>
      </c>
      <c r="L465" t="s">
        <v>17169</v>
      </c>
      <c r="M465" t="s">
        <v>37</v>
      </c>
      <c r="N465" t="s">
        <v>38</v>
      </c>
      <c r="O465">
        <v>6000000</v>
      </c>
      <c r="P465">
        <f t="shared" si="7"/>
        <v>-2726412</v>
      </c>
      <c r="Q465">
        <v>6.7</v>
      </c>
    </row>
    <row r="466" spans="1:17" x14ac:dyDescent="0.3">
      <c r="A466" t="s">
        <v>1351</v>
      </c>
      <c r="B466">
        <v>99</v>
      </c>
      <c r="C466">
        <v>134141530</v>
      </c>
      <c r="D466" t="s">
        <v>1325</v>
      </c>
      <c r="E466" t="s">
        <v>1671</v>
      </c>
      <c r="F466" t="s">
        <v>24164</v>
      </c>
      <c r="G466" t="s">
        <v>19711</v>
      </c>
      <c r="L466" t="s">
        <v>9457</v>
      </c>
      <c r="M466" t="s">
        <v>37</v>
      </c>
      <c r="N466" t="s">
        <v>38</v>
      </c>
      <c r="O466">
        <v>25000000</v>
      </c>
      <c r="P466">
        <f t="shared" si="7"/>
        <v>109141530</v>
      </c>
      <c r="Q466">
        <v>6.2</v>
      </c>
    </row>
    <row r="467" spans="1:17" x14ac:dyDescent="0.3">
      <c r="A467" t="s">
        <v>2943</v>
      </c>
      <c r="B467">
        <v>99</v>
      </c>
      <c r="C467">
        <v>70327868</v>
      </c>
      <c r="D467" t="s">
        <v>1325</v>
      </c>
      <c r="E467" t="s">
        <v>24164</v>
      </c>
      <c r="F467" t="s">
        <v>10413</v>
      </c>
      <c r="L467" t="s">
        <v>4877</v>
      </c>
      <c r="M467" t="s">
        <v>37</v>
      </c>
      <c r="N467" t="s">
        <v>767</v>
      </c>
      <c r="O467">
        <v>46000000</v>
      </c>
      <c r="P467">
        <f t="shared" si="7"/>
        <v>24327868</v>
      </c>
      <c r="Q467">
        <v>5.9</v>
      </c>
    </row>
    <row r="468" spans="1:17" x14ac:dyDescent="0.3">
      <c r="A468" t="s">
        <v>2331</v>
      </c>
      <c r="B468">
        <v>99</v>
      </c>
      <c r="C468">
        <v>14567883</v>
      </c>
      <c r="D468" t="s">
        <v>1325</v>
      </c>
      <c r="E468" t="s">
        <v>3409</v>
      </c>
      <c r="F468" t="s">
        <v>12332</v>
      </c>
      <c r="L468" t="s">
        <v>3166</v>
      </c>
      <c r="M468" t="s">
        <v>37</v>
      </c>
      <c r="N468" t="s">
        <v>56</v>
      </c>
      <c r="O468">
        <v>75000000</v>
      </c>
      <c r="P468">
        <f t="shared" si="7"/>
        <v>-60432117</v>
      </c>
      <c r="Q468">
        <v>6</v>
      </c>
    </row>
    <row r="469" spans="1:17" x14ac:dyDescent="0.3">
      <c r="A469" t="s">
        <v>1687</v>
      </c>
      <c r="B469">
        <v>99</v>
      </c>
      <c r="C469">
        <v>69772969</v>
      </c>
      <c r="D469" t="s">
        <v>1325</v>
      </c>
      <c r="E469" t="s">
        <v>24164</v>
      </c>
      <c r="F469" t="s">
        <v>10413</v>
      </c>
      <c r="L469" t="s">
        <v>2769</v>
      </c>
      <c r="M469" t="s">
        <v>37</v>
      </c>
      <c r="N469" t="s">
        <v>38</v>
      </c>
      <c r="O469">
        <v>80000000</v>
      </c>
      <c r="P469">
        <f t="shared" si="7"/>
        <v>-10227031</v>
      </c>
      <c r="Q469">
        <v>6.5</v>
      </c>
    </row>
    <row r="470" spans="1:17" x14ac:dyDescent="0.3">
      <c r="A470" t="s">
        <v>2066</v>
      </c>
      <c r="B470">
        <v>99</v>
      </c>
      <c r="C470">
        <v>18821279</v>
      </c>
      <c r="D470" t="s">
        <v>1325</v>
      </c>
      <c r="E470" t="s">
        <v>953</v>
      </c>
      <c r="F470" t="s">
        <v>1266</v>
      </c>
      <c r="L470" t="s">
        <v>3532</v>
      </c>
      <c r="M470" t="s">
        <v>37</v>
      </c>
      <c r="N470" t="s">
        <v>38</v>
      </c>
      <c r="O470">
        <v>70000000</v>
      </c>
      <c r="P470">
        <f t="shared" si="7"/>
        <v>-51178721</v>
      </c>
      <c r="Q470">
        <v>4.2</v>
      </c>
    </row>
    <row r="471" spans="1:17" hidden="1" x14ac:dyDescent="0.3">
      <c r="A471" t="s">
        <v>11094</v>
      </c>
      <c r="B471">
        <v>86</v>
      </c>
      <c r="C471">
        <v>206678</v>
      </c>
      <c r="D471" t="s">
        <v>1671</v>
      </c>
      <c r="E471" t="s">
        <v>18089</v>
      </c>
      <c r="F471" t="s">
        <v>12332</v>
      </c>
      <c r="L471" t="s">
        <v>11462</v>
      </c>
      <c r="M471" t="s">
        <v>7241</v>
      </c>
      <c r="N471" t="s">
        <v>3859</v>
      </c>
      <c r="P471">
        <f t="shared" si="7"/>
        <v>206678</v>
      </c>
      <c r="Q471">
        <v>6.5</v>
      </c>
    </row>
    <row r="472" spans="1:17" x14ac:dyDescent="0.3">
      <c r="A472" t="s">
        <v>1819</v>
      </c>
      <c r="B472">
        <v>99</v>
      </c>
      <c r="C472">
        <v>44450000</v>
      </c>
      <c r="D472" t="s">
        <v>1325</v>
      </c>
      <c r="E472" t="s">
        <v>24164</v>
      </c>
      <c r="F472" t="s">
        <v>12332</v>
      </c>
      <c r="G472" t="s">
        <v>10413</v>
      </c>
      <c r="L472" t="s">
        <v>8913</v>
      </c>
      <c r="M472" t="s">
        <v>37</v>
      </c>
      <c r="N472" t="s">
        <v>268</v>
      </c>
      <c r="O472">
        <v>27000000</v>
      </c>
      <c r="P472">
        <f t="shared" si="7"/>
        <v>17450000</v>
      </c>
      <c r="Q472">
        <v>5.8</v>
      </c>
    </row>
    <row r="473" spans="1:17" x14ac:dyDescent="0.3">
      <c r="A473" t="s">
        <v>876</v>
      </c>
      <c r="B473">
        <v>99</v>
      </c>
      <c r="C473">
        <v>83640426</v>
      </c>
      <c r="D473" t="s">
        <v>1325</v>
      </c>
      <c r="E473" t="s">
        <v>953</v>
      </c>
      <c r="F473" t="s">
        <v>1266</v>
      </c>
      <c r="L473" t="s">
        <v>878</v>
      </c>
      <c r="M473" t="s">
        <v>37</v>
      </c>
      <c r="N473" t="s">
        <v>38</v>
      </c>
      <c r="O473">
        <v>150000000</v>
      </c>
      <c r="P473">
        <f t="shared" si="7"/>
        <v>-66359574</v>
      </c>
      <c r="Q473">
        <v>5.8</v>
      </c>
    </row>
    <row r="474" spans="1:17" x14ac:dyDescent="0.3">
      <c r="A474" t="s">
        <v>3880</v>
      </c>
      <c r="B474">
        <v>100</v>
      </c>
      <c r="C474">
        <v>29392418</v>
      </c>
      <c r="D474" t="s">
        <v>1325</v>
      </c>
      <c r="E474" t="s">
        <v>1671</v>
      </c>
      <c r="F474" t="s">
        <v>24164</v>
      </c>
      <c r="L474" t="s">
        <v>14914</v>
      </c>
      <c r="M474" t="s">
        <v>37</v>
      </c>
      <c r="N474" t="s">
        <v>38</v>
      </c>
      <c r="O474">
        <v>10000000</v>
      </c>
      <c r="P474">
        <f t="shared" si="7"/>
        <v>19392418</v>
      </c>
      <c r="Q474">
        <v>5.8</v>
      </c>
    </row>
    <row r="475" spans="1:17" hidden="1" x14ac:dyDescent="0.3">
      <c r="A475" t="s">
        <v>15234</v>
      </c>
      <c r="B475">
        <v>86</v>
      </c>
      <c r="C475">
        <v>4063238</v>
      </c>
      <c r="D475" t="s">
        <v>1671</v>
      </c>
      <c r="E475" t="s">
        <v>3409</v>
      </c>
      <c r="F475" t="s">
        <v>19711</v>
      </c>
      <c r="L475" t="s">
        <v>19413</v>
      </c>
      <c r="M475" t="s">
        <v>37</v>
      </c>
      <c r="N475" t="s">
        <v>38</v>
      </c>
      <c r="P475">
        <f t="shared" si="7"/>
        <v>4063238</v>
      </c>
      <c r="Q475">
        <v>7.4</v>
      </c>
    </row>
    <row r="476" spans="1:17" x14ac:dyDescent="0.3">
      <c r="A476" t="s">
        <v>912</v>
      </c>
      <c r="B476">
        <v>100</v>
      </c>
      <c r="C476">
        <v>60522097</v>
      </c>
      <c r="D476" t="s">
        <v>1325</v>
      </c>
      <c r="E476" t="s">
        <v>953</v>
      </c>
      <c r="F476" t="s">
        <v>12332</v>
      </c>
      <c r="L476" t="s">
        <v>1226</v>
      </c>
      <c r="M476" t="s">
        <v>37</v>
      </c>
      <c r="N476" t="s">
        <v>38</v>
      </c>
      <c r="O476">
        <v>130000000</v>
      </c>
      <c r="P476">
        <f t="shared" si="7"/>
        <v>-69477903</v>
      </c>
      <c r="Q476">
        <v>4.9000000000000004</v>
      </c>
    </row>
    <row r="477" spans="1:17" hidden="1" x14ac:dyDescent="0.3">
      <c r="A477" t="s">
        <v>3917</v>
      </c>
      <c r="B477">
        <v>86</v>
      </c>
      <c r="C477">
        <v>28424210</v>
      </c>
      <c r="D477" t="s">
        <v>11526</v>
      </c>
      <c r="E477" t="s">
        <v>1671</v>
      </c>
      <c r="F477" t="s">
        <v>18089</v>
      </c>
      <c r="G477" t="s">
        <v>1266</v>
      </c>
      <c r="L477" t="s">
        <v>4308</v>
      </c>
      <c r="M477" t="s">
        <v>37</v>
      </c>
      <c r="N477" t="s">
        <v>56</v>
      </c>
      <c r="P477">
        <f t="shared" si="7"/>
        <v>28424210</v>
      </c>
      <c r="Q477">
        <v>5</v>
      </c>
    </row>
    <row r="478" spans="1:17" hidden="1" x14ac:dyDescent="0.3">
      <c r="A478" t="s">
        <v>23476</v>
      </c>
      <c r="B478">
        <v>86</v>
      </c>
      <c r="C478">
        <v>15542</v>
      </c>
      <c r="D478" t="s">
        <v>1671</v>
      </c>
      <c r="E478" t="s">
        <v>3409</v>
      </c>
      <c r="F478" t="s">
        <v>19711</v>
      </c>
      <c r="L478" t="s">
        <v>23477</v>
      </c>
      <c r="M478" t="s">
        <v>37</v>
      </c>
      <c r="N478" t="s">
        <v>38</v>
      </c>
      <c r="P478">
        <f t="shared" si="7"/>
        <v>15542</v>
      </c>
      <c r="Q478">
        <v>6.5</v>
      </c>
    </row>
    <row r="479" spans="1:17" x14ac:dyDescent="0.3">
      <c r="A479" t="s">
        <v>9305</v>
      </c>
      <c r="B479">
        <v>100</v>
      </c>
      <c r="C479">
        <v>23222861</v>
      </c>
      <c r="D479" t="s">
        <v>1325</v>
      </c>
      <c r="E479" t="s">
        <v>953</v>
      </c>
      <c r="F479" t="s">
        <v>1671</v>
      </c>
      <c r="G479" t="s">
        <v>18089</v>
      </c>
      <c r="H479" t="s">
        <v>19711</v>
      </c>
      <c r="I479" t="s">
        <v>12332</v>
      </c>
      <c r="L479" t="s">
        <v>9307</v>
      </c>
      <c r="M479" t="s">
        <v>37</v>
      </c>
      <c r="N479" t="s">
        <v>38</v>
      </c>
      <c r="O479">
        <v>26000000</v>
      </c>
      <c r="P479">
        <f t="shared" si="7"/>
        <v>-2777139</v>
      </c>
      <c r="Q479">
        <v>4.5</v>
      </c>
    </row>
    <row r="480" spans="1:17" hidden="1" x14ac:dyDescent="0.3">
      <c r="A480" t="s">
        <v>18463</v>
      </c>
      <c r="B480">
        <v>86</v>
      </c>
      <c r="D480" t="s">
        <v>1671</v>
      </c>
      <c r="E480" t="s">
        <v>6403</v>
      </c>
      <c r="L480" t="s">
        <v>18464</v>
      </c>
      <c r="M480" t="s">
        <v>37</v>
      </c>
      <c r="N480" t="s">
        <v>38</v>
      </c>
      <c r="O480">
        <v>4500000</v>
      </c>
      <c r="P480">
        <f t="shared" si="7"/>
        <v>-4500000</v>
      </c>
      <c r="Q480">
        <v>4.3</v>
      </c>
    </row>
    <row r="481" spans="1:17" x14ac:dyDescent="0.3">
      <c r="A481" t="s">
        <v>1739</v>
      </c>
      <c r="B481">
        <v>100</v>
      </c>
      <c r="C481">
        <v>153665036</v>
      </c>
      <c r="D481" t="s">
        <v>1325</v>
      </c>
      <c r="E481" t="s">
        <v>1671</v>
      </c>
      <c r="F481" t="s">
        <v>24164</v>
      </c>
      <c r="G481" t="s">
        <v>10413</v>
      </c>
      <c r="L481" t="s">
        <v>10650</v>
      </c>
      <c r="M481" t="s">
        <v>37</v>
      </c>
      <c r="N481" t="s">
        <v>38</v>
      </c>
      <c r="O481">
        <v>28000000</v>
      </c>
      <c r="P481">
        <f t="shared" si="7"/>
        <v>125665036</v>
      </c>
      <c r="Q481">
        <v>6.4</v>
      </c>
    </row>
    <row r="482" spans="1:17" x14ac:dyDescent="0.3">
      <c r="A482" t="s">
        <v>9043</v>
      </c>
      <c r="B482">
        <v>100</v>
      </c>
      <c r="C482">
        <v>20285518</v>
      </c>
      <c r="D482" t="s">
        <v>1325</v>
      </c>
      <c r="E482" t="s">
        <v>24164</v>
      </c>
      <c r="F482" t="s">
        <v>3409</v>
      </c>
      <c r="G482" t="s">
        <v>10413</v>
      </c>
      <c r="L482" t="s">
        <v>9044</v>
      </c>
      <c r="M482" t="s">
        <v>37</v>
      </c>
      <c r="N482" t="s">
        <v>1465</v>
      </c>
      <c r="O482">
        <v>28000000</v>
      </c>
      <c r="P482">
        <f t="shared" si="7"/>
        <v>-7714482</v>
      </c>
      <c r="Q482">
        <v>5.7</v>
      </c>
    </row>
    <row r="483" spans="1:17" x14ac:dyDescent="0.3">
      <c r="A483" t="s">
        <v>5495</v>
      </c>
      <c r="B483">
        <v>100</v>
      </c>
      <c r="C483">
        <v>9353573</v>
      </c>
      <c r="D483" t="s">
        <v>1325</v>
      </c>
      <c r="E483" t="s">
        <v>953</v>
      </c>
      <c r="F483" t="s">
        <v>1266</v>
      </c>
      <c r="G483" t="s">
        <v>12332</v>
      </c>
      <c r="H483" t="s">
        <v>10413</v>
      </c>
      <c r="L483" t="s">
        <v>8604</v>
      </c>
      <c r="M483" t="s">
        <v>37</v>
      </c>
      <c r="N483" t="s">
        <v>38</v>
      </c>
      <c r="O483">
        <v>45000000</v>
      </c>
      <c r="P483">
        <f t="shared" si="7"/>
        <v>-35646427</v>
      </c>
      <c r="Q483">
        <v>2.7</v>
      </c>
    </row>
    <row r="484" spans="1:17" x14ac:dyDescent="0.3">
      <c r="A484" t="s">
        <v>3613</v>
      </c>
      <c r="B484">
        <v>100</v>
      </c>
      <c r="C484">
        <v>24407944</v>
      </c>
      <c r="D484" t="s">
        <v>1325</v>
      </c>
      <c r="E484" t="s">
        <v>24164</v>
      </c>
      <c r="F484" t="s">
        <v>1266</v>
      </c>
      <c r="G484" t="s">
        <v>10413</v>
      </c>
      <c r="L484" t="s">
        <v>3824</v>
      </c>
      <c r="M484" t="s">
        <v>37</v>
      </c>
      <c r="N484" t="s">
        <v>268</v>
      </c>
      <c r="O484">
        <v>43000000</v>
      </c>
      <c r="P484">
        <f t="shared" si="7"/>
        <v>-18592056</v>
      </c>
      <c r="Q484">
        <v>4.8</v>
      </c>
    </row>
    <row r="485" spans="1:17" x14ac:dyDescent="0.3">
      <c r="A485" t="s">
        <v>1500</v>
      </c>
      <c r="B485">
        <v>100</v>
      </c>
      <c r="C485">
        <v>56114221</v>
      </c>
      <c r="D485" t="s">
        <v>1325</v>
      </c>
      <c r="E485" t="s">
        <v>953</v>
      </c>
      <c r="F485" t="s">
        <v>12332</v>
      </c>
      <c r="L485" t="s">
        <v>1503</v>
      </c>
      <c r="M485" t="s">
        <v>37</v>
      </c>
      <c r="N485" t="s">
        <v>38</v>
      </c>
      <c r="O485">
        <v>120000000</v>
      </c>
      <c r="P485">
        <f t="shared" si="7"/>
        <v>-63885779</v>
      </c>
      <c r="Q485">
        <v>4.3</v>
      </c>
    </row>
    <row r="486" spans="1:17" x14ac:dyDescent="0.3">
      <c r="A486" t="s">
        <v>10497</v>
      </c>
      <c r="B486">
        <v>100</v>
      </c>
      <c r="C486">
        <v>13746550</v>
      </c>
      <c r="D486" t="s">
        <v>1325</v>
      </c>
      <c r="E486" t="s">
        <v>1671</v>
      </c>
      <c r="F486" t="s">
        <v>19711</v>
      </c>
      <c r="L486" t="s">
        <v>10498</v>
      </c>
      <c r="M486" t="s">
        <v>37</v>
      </c>
      <c r="N486" t="s">
        <v>38</v>
      </c>
      <c r="O486">
        <v>2000000</v>
      </c>
      <c r="P486">
        <f t="shared" si="7"/>
        <v>11746550</v>
      </c>
      <c r="Q486">
        <v>6.1</v>
      </c>
    </row>
    <row r="487" spans="1:17" hidden="1" x14ac:dyDescent="0.3">
      <c r="A487" t="s">
        <v>23785</v>
      </c>
      <c r="B487">
        <v>86</v>
      </c>
      <c r="C487">
        <v>33598</v>
      </c>
      <c r="D487" t="s">
        <v>1671</v>
      </c>
      <c r="E487" t="s">
        <v>19711</v>
      </c>
      <c r="L487" t="s">
        <v>23787</v>
      </c>
      <c r="M487" t="s">
        <v>37</v>
      </c>
      <c r="N487" t="s">
        <v>38</v>
      </c>
      <c r="P487">
        <f t="shared" si="7"/>
        <v>33598</v>
      </c>
      <c r="Q487">
        <v>5.4</v>
      </c>
    </row>
    <row r="488" spans="1:17" hidden="1" x14ac:dyDescent="0.3">
      <c r="A488" t="s">
        <v>4408</v>
      </c>
      <c r="B488">
        <v>86</v>
      </c>
      <c r="D488" t="s">
        <v>1325</v>
      </c>
      <c r="E488" t="s">
        <v>953</v>
      </c>
      <c r="F488" t="s">
        <v>1266</v>
      </c>
      <c r="G488" t="s">
        <v>10413</v>
      </c>
      <c r="L488" t="s">
        <v>19029</v>
      </c>
      <c r="M488" t="s">
        <v>37</v>
      </c>
      <c r="N488" t="s">
        <v>268</v>
      </c>
      <c r="O488">
        <v>3500000</v>
      </c>
      <c r="P488">
        <f t="shared" si="7"/>
        <v>-3500000</v>
      </c>
      <c r="Q488">
        <v>3.3</v>
      </c>
    </row>
    <row r="489" spans="1:17" x14ac:dyDescent="0.3">
      <c r="A489" t="s">
        <v>5164</v>
      </c>
      <c r="B489">
        <v>100</v>
      </c>
      <c r="C489">
        <v>19783777</v>
      </c>
      <c r="D489" t="s">
        <v>1325</v>
      </c>
      <c r="E489" t="s">
        <v>24164</v>
      </c>
      <c r="F489" t="s">
        <v>3409</v>
      </c>
      <c r="G489" t="s">
        <v>10413</v>
      </c>
      <c r="L489" t="s">
        <v>10450</v>
      </c>
      <c r="M489" t="s">
        <v>37</v>
      </c>
      <c r="N489" t="s">
        <v>38</v>
      </c>
      <c r="O489">
        <v>22000000</v>
      </c>
      <c r="P489">
        <f t="shared" si="7"/>
        <v>-2216223</v>
      </c>
      <c r="Q489">
        <v>6.5</v>
      </c>
    </row>
    <row r="490" spans="1:17" x14ac:dyDescent="0.3">
      <c r="A490" t="s">
        <v>3802</v>
      </c>
      <c r="B490">
        <v>100</v>
      </c>
      <c r="C490">
        <v>17218080</v>
      </c>
      <c r="D490" t="s">
        <v>1325</v>
      </c>
      <c r="E490" t="s">
        <v>953</v>
      </c>
      <c r="F490" t="s">
        <v>1671</v>
      </c>
      <c r="L490" t="s">
        <v>3803</v>
      </c>
      <c r="M490" t="s">
        <v>37</v>
      </c>
      <c r="N490" t="s">
        <v>38</v>
      </c>
      <c r="O490">
        <v>70000000</v>
      </c>
      <c r="P490">
        <f t="shared" si="7"/>
        <v>-52781920</v>
      </c>
      <c r="Q490">
        <v>5.7</v>
      </c>
    </row>
    <row r="491" spans="1:17" x14ac:dyDescent="0.3">
      <c r="A491" t="s">
        <v>12945</v>
      </c>
      <c r="B491">
        <v>100</v>
      </c>
      <c r="C491">
        <v>20566327</v>
      </c>
      <c r="D491" t="s">
        <v>1325</v>
      </c>
      <c r="E491" t="s">
        <v>1671</v>
      </c>
      <c r="L491" t="s">
        <v>12946</v>
      </c>
      <c r="M491" t="s">
        <v>37</v>
      </c>
      <c r="N491" t="s">
        <v>38</v>
      </c>
      <c r="O491">
        <v>15000000</v>
      </c>
      <c r="P491">
        <f t="shared" si="7"/>
        <v>5566327</v>
      </c>
      <c r="Q491">
        <v>6.4</v>
      </c>
    </row>
    <row r="492" spans="1:17" x14ac:dyDescent="0.3">
      <c r="A492" t="s">
        <v>3102</v>
      </c>
      <c r="B492">
        <v>100</v>
      </c>
      <c r="C492">
        <v>47000485</v>
      </c>
      <c r="D492" t="s">
        <v>1325</v>
      </c>
      <c r="E492" t="s">
        <v>1671</v>
      </c>
      <c r="F492" t="s">
        <v>19711</v>
      </c>
      <c r="G492" t="s">
        <v>10413</v>
      </c>
      <c r="L492" t="s">
        <v>3105</v>
      </c>
      <c r="M492" t="s">
        <v>37</v>
      </c>
      <c r="N492" t="s">
        <v>38</v>
      </c>
      <c r="O492">
        <v>75000000</v>
      </c>
      <c r="P492">
        <f t="shared" si="7"/>
        <v>-27999515</v>
      </c>
      <c r="Q492">
        <v>5.4</v>
      </c>
    </row>
    <row r="493" spans="1:17" x14ac:dyDescent="0.3">
      <c r="A493" t="s">
        <v>10063</v>
      </c>
      <c r="B493">
        <v>100</v>
      </c>
      <c r="C493">
        <v>129115</v>
      </c>
      <c r="D493" t="s">
        <v>1325</v>
      </c>
      <c r="E493" t="s">
        <v>3409</v>
      </c>
      <c r="L493" t="s">
        <v>10065</v>
      </c>
      <c r="M493" t="s">
        <v>7241</v>
      </c>
      <c r="N493" t="s">
        <v>892</v>
      </c>
      <c r="O493">
        <v>25000000</v>
      </c>
      <c r="P493">
        <f t="shared" si="7"/>
        <v>-24870885</v>
      </c>
      <c r="Q493">
        <v>6.5</v>
      </c>
    </row>
    <row r="494" spans="1:17" hidden="1" x14ac:dyDescent="0.3">
      <c r="A494" t="s">
        <v>11504</v>
      </c>
      <c r="B494">
        <v>86</v>
      </c>
      <c r="C494">
        <v>12674183</v>
      </c>
      <c r="D494" t="s">
        <v>1325</v>
      </c>
      <c r="E494" t="s">
        <v>1671</v>
      </c>
      <c r="F494" t="s">
        <v>24164</v>
      </c>
      <c r="L494" t="s">
        <v>17063</v>
      </c>
      <c r="M494" t="s">
        <v>37</v>
      </c>
      <c r="N494" t="s">
        <v>3859</v>
      </c>
      <c r="P494">
        <f t="shared" si="7"/>
        <v>12674183</v>
      </c>
      <c r="Q494">
        <v>6.2</v>
      </c>
    </row>
    <row r="495" spans="1:17" hidden="1" x14ac:dyDescent="0.3">
      <c r="A495" t="s">
        <v>22791</v>
      </c>
      <c r="B495">
        <v>86</v>
      </c>
      <c r="D495" t="s">
        <v>1671</v>
      </c>
      <c r="E495" t="s">
        <v>19711</v>
      </c>
      <c r="L495" t="s">
        <v>22794</v>
      </c>
      <c r="M495" t="s">
        <v>37</v>
      </c>
      <c r="N495" t="s">
        <v>38</v>
      </c>
      <c r="O495">
        <v>450000</v>
      </c>
      <c r="P495">
        <f t="shared" si="7"/>
        <v>-450000</v>
      </c>
      <c r="Q495">
        <v>6.8</v>
      </c>
    </row>
    <row r="496" spans="1:17" hidden="1" x14ac:dyDescent="0.3">
      <c r="A496" t="s">
        <v>14189</v>
      </c>
      <c r="B496">
        <v>86</v>
      </c>
      <c r="C496">
        <v>17321573</v>
      </c>
      <c r="D496" t="s">
        <v>1671</v>
      </c>
      <c r="L496" t="s">
        <v>14190</v>
      </c>
      <c r="M496" t="s">
        <v>37</v>
      </c>
      <c r="N496" t="s">
        <v>38</v>
      </c>
      <c r="P496">
        <f t="shared" si="7"/>
        <v>17321573</v>
      </c>
      <c r="Q496">
        <v>4.5</v>
      </c>
    </row>
    <row r="497" spans="1:17" x14ac:dyDescent="0.3">
      <c r="A497" t="s">
        <v>1783</v>
      </c>
      <c r="B497">
        <v>100</v>
      </c>
      <c r="C497">
        <v>131144183</v>
      </c>
      <c r="D497" t="s">
        <v>1325</v>
      </c>
      <c r="E497" t="s">
        <v>953</v>
      </c>
      <c r="F497" t="s">
        <v>1266</v>
      </c>
      <c r="G497" t="s">
        <v>10413</v>
      </c>
      <c r="L497" t="s">
        <v>2022</v>
      </c>
      <c r="M497" t="s">
        <v>37</v>
      </c>
      <c r="N497" t="s">
        <v>38</v>
      </c>
      <c r="O497">
        <v>115000000</v>
      </c>
      <c r="P497">
        <f t="shared" si="7"/>
        <v>16144183</v>
      </c>
      <c r="Q497">
        <v>5.7</v>
      </c>
    </row>
    <row r="498" spans="1:17" x14ac:dyDescent="0.3">
      <c r="A498" t="s">
        <v>4317</v>
      </c>
      <c r="B498">
        <v>100</v>
      </c>
      <c r="C498">
        <v>40168080</v>
      </c>
      <c r="D498" t="s">
        <v>1325</v>
      </c>
      <c r="E498" t="s">
        <v>1266</v>
      </c>
      <c r="F498" t="s">
        <v>6403</v>
      </c>
      <c r="L498" t="s">
        <v>9280</v>
      </c>
      <c r="M498" t="s">
        <v>37</v>
      </c>
      <c r="N498" t="s">
        <v>38</v>
      </c>
      <c r="O498">
        <v>26000000</v>
      </c>
      <c r="P498">
        <f t="shared" si="7"/>
        <v>14168080</v>
      </c>
      <c r="Q498">
        <v>5.2</v>
      </c>
    </row>
    <row r="499" spans="1:17" hidden="1" x14ac:dyDescent="0.3">
      <c r="A499" t="s">
        <v>23238</v>
      </c>
      <c r="B499">
        <v>86</v>
      </c>
      <c r="D499" t="s">
        <v>3409</v>
      </c>
      <c r="L499" t="s">
        <v>23240</v>
      </c>
      <c r="M499" t="s">
        <v>37</v>
      </c>
      <c r="N499" t="s">
        <v>38</v>
      </c>
      <c r="P499">
        <f t="shared" si="7"/>
        <v>0</v>
      </c>
      <c r="Q499">
        <v>6.9</v>
      </c>
    </row>
    <row r="500" spans="1:17" x14ac:dyDescent="0.3">
      <c r="A500" t="s">
        <v>4437</v>
      </c>
      <c r="B500">
        <v>100</v>
      </c>
      <c r="C500">
        <v>19118247</v>
      </c>
      <c r="D500" t="s">
        <v>1325</v>
      </c>
      <c r="E500" t="s">
        <v>1671</v>
      </c>
      <c r="L500" t="s">
        <v>5397</v>
      </c>
      <c r="M500" t="s">
        <v>37</v>
      </c>
      <c r="N500" t="s">
        <v>38</v>
      </c>
      <c r="O500">
        <v>40000000</v>
      </c>
      <c r="P500">
        <f t="shared" si="7"/>
        <v>-20881753</v>
      </c>
      <c r="Q500">
        <v>5.4</v>
      </c>
    </row>
    <row r="501" spans="1:17" hidden="1" x14ac:dyDescent="0.3">
      <c r="A501" t="s">
        <v>22299</v>
      </c>
      <c r="B501">
        <v>86</v>
      </c>
      <c r="C501">
        <v>3278611</v>
      </c>
      <c r="D501" t="s">
        <v>68</v>
      </c>
      <c r="E501" t="s">
        <v>12038</v>
      </c>
      <c r="L501" t="s">
        <v>22302</v>
      </c>
      <c r="M501" t="s">
        <v>37</v>
      </c>
      <c r="N501" t="s">
        <v>38</v>
      </c>
      <c r="P501">
        <f t="shared" si="7"/>
        <v>3278611</v>
      </c>
      <c r="Q501">
        <v>7.1</v>
      </c>
    </row>
    <row r="502" spans="1:17" x14ac:dyDescent="0.3">
      <c r="A502" t="s">
        <v>2331</v>
      </c>
      <c r="B502">
        <v>100</v>
      </c>
      <c r="C502">
        <v>39532308</v>
      </c>
      <c r="D502" t="s">
        <v>1325</v>
      </c>
      <c r="E502" t="s">
        <v>6403</v>
      </c>
      <c r="F502" t="s">
        <v>12332</v>
      </c>
      <c r="L502" t="s">
        <v>7401</v>
      </c>
      <c r="M502" t="s">
        <v>37</v>
      </c>
      <c r="N502" t="s">
        <v>56</v>
      </c>
      <c r="O502">
        <v>33000000</v>
      </c>
      <c r="P502">
        <f t="shared" si="7"/>
        <v>6532308</v>
      </c>
      <c r="Q502">
        <v>6.7</v>
      </c>
    </row>
    <row r="503" spans="1:17" x14ac:dyDescent="0.3">
      <c r="A503" t="s">
        <v>15192</v>
      </c>
      <c r="B503">
        <v>100</v>
      </c>
      <c r="C503">
        <v>3275585</v>
      </c>
      <c r="D503" t="s">
        <v>1325</v>
      </c>
      <c r="E503" t="s">
        <v>24164</v>
      </c>
      <c r="F503" t="s">
        <v>3409</v>
      </c>
      <c r="G503" t="s">
        <v>10413</v>
      </c>
      <c r="L503" t="s">
        <v>15193</v>
      </c>
      <c r="M503" t="s">
        <v>37</v>
      </c>
      <c r="N503" t="s">
        <v>56</v>
      </c>
      <c r="O503">
        <v>11500000</v>
      </c>
      <c r="P503">
        <f t="shared" si="7"/>
        <v>-8224415</v>
      </c>
      <c r="Q503">
        <v>6.6</v>
      </c>
    </row>
    <row r="504" spans="1:17" x14ac:dyDescent="0.3">
      <c r="A504" t="s">
        <v>4903</v>
      </c>
      <c r="B504">
        <v>100</v>
      </c>
      <c r="C504">
        <v>85570368</v>
      </c>
      <c r="D504" t="s">
        <v>1325</v>
      </c>
      <c r="E504" t="s">
        <v>953</v>
      </c>
      <c r="F504" t="s">
        <v>1671</v>
      </c>
      <c r="G504" t="s">
        <v>18089</v>
      </c>
      <c r="H504" t="s">
        <v>12332</v>
      </c>
      <c r="L504" t="s">
        <v>6969</v>
      </c>
      <c r="M504" t="s">
        <v>37</v>
      </c>
      <c r="N504" t="s">
        <v>38</v>
      </c>
      <c r="O504">
        <v>38000000</v>
      </c>
      <c r="P504">
        <f t="shared" si="7"/>
        <v>47570368</v>
      </c>
      <c r="Q504">
        <v>5.0999999999999996</v>
      </c>
    </row>
    <row r="505" spans="1:17" x14ac:dyDescent="0.3">
      <c r="A505" t="s">
        <v>2099</v>
      </c>
      <c r="B505">
        <v>100</v>
      </c>
      <c r="C505">
        <v>257756197</v>
      </c>
      <c r="D505" t="s">
        <v>1325</v>
      </c>
      <c r="E505" t="s">
        <v>953</v>
      </c>
      <c r="F505" t="s">
        <v>11526</v>
      </c>
      <c r="G505" t="s">
        <v>1671</v>
      </c>
      <c r="H505" t="s">
        <v>18089</v>
      </c>
      <c r="I505" t="s">
        <v>1266</v>
      </c>
      <c r="L505" t="s">
        <v>4199</v>
      </c>
      <c r="M505" t="s">
        <v>37</v>
      </c>
      <c r="N505" t="s">
        <v>370</v>
      </c>
      <c r="O505">
        <v>60000000</v>
      </c>
      <c r="P505">
        <f t="shared" si="7"/>
        <v>197756197</v>
      </c>
      <c r="Q505">
        <v>7.8</v>
      </c>
    </row>
    <row r="506" spans="1:17" x14ac:dyDescent="0.3">
      <c r="A506" t="s">
        <v>16435</v>
      </c>
      <c r="B506">
        <v>100</v>
      </c>
      <c r="C506">
        <v>12610552</v>
      </c>
      <c r="D506" t="s">
        <v>1325</v>
      </c>
      <c r="E506" t="s">
        <v>953</v>
      </c>
      <c r="F506" t="s">
        <v>1266</v>
      </c>
      <c r="G506" t="s">
        <v>12332</v>
      </c>
      <c r="H506" t="s">
        <v>10413</v>
      </c>
      <c r="L506" t="s">
        <v>16437</v>
      </c>
      <c r="M506" t="s">
        <v>37</v>
      </c>
      <c r="N506" t="s">
        <v>38</v>
      </c>
      <c r="O506">
        <v>7500000</v>
      </c>
      <c r="P506">
        <f t="shared" si="7"/>
        <v>5110552</v>
      </c>
      <c r="Q506">
        <v>3.5</v>
      </c>
    </row>
    <row r="507" spans="1:17" hidden="1" x14ac:dyDescent="0.3">
      <c r="A507" t="s">
        <v>20485</v>
      </c>
      <c r="B507">
        <v>86</v>
      </c>
      <c r="D507" t="s">
        <v>1671</v>
      </c>
      <c r="E507" t="s">
        <v>6403</v>
      </c>
      <c r="L507" t="s">
        <v>20488</v>
      </c>
      <c r="M507" t="s">
        <v>37</v>
      </c>
      <c r="N507" t="s">
        <v>7987</v>
      </c>
      <c r="P507">
        <f t="shared" si="7"/>
        <v>0</v>
      </c>
      <c r="Q507">
        <v>5.7</v>
      </c>
    </row>
    <row r="508" spans="1:17" x14ac:dyDescent="0.3">
      <c r="A508" t="s">
        <v>5930</v>
      </c>
      <c r="B508">
        <v>100</v>
      </c>
      <c r="C508">
        <v>17300889</v>
      </c>
      <c r="D508" t="s">
        <v>1325</v>
      </c>
      <c r="E508" t="s">
        <v>953</v>
      </c>
      <c r="F508" t="s">
        <v>1671</v>
      </c>
      <c r="G508" t="s">
        <v>1266</v>
      </c>
      <c r="L508" t="s">
        <v>5931</v>
      </c>
      <c r="M508" t="s">
        <v>37</v>
      </c>
      <c r="N508" t="s">
        <v>370</v>
      </c>
      <c r="O508">
        <v>45000000</v>
      </c>
      <c r="P508">
        <f t="shared" si="7"/>
        <v>-27699111</v>
      </c>
      <c r="Q508">
        <v>4.9000000000000004</v>
      </c>
    </row>
    <row r="509" spans="1:17" hidden="1" x14ac:dyDescent="0.3">
      <c r="A509" t="s">
        <v>19524</v>
      </c>
      <c r="B509">
        <v>86</v>
      </c>
      <c r="C509">
        <v>128937</v>
      </c>
      <c r="D509" t="s">
        <v>3409</v>
      </c>
      <c r="E509" t="s">
        <v>6403</v>
      </c>
      <c r="F509" t="s">
        <v>19711</v>
      </c>
      <c r="L509" t="s">
        <v>19526</v>
      </c>
      <c r="M509" t="s">
        <v>37</v>
      </c>
      <c r="N509" t="s">
        <v>7987</v>
      </c>
      <c r="P509">
        <f t="shared" si="7"/>
        <v>128937</v>
      </c>
      <c r="Q509">
        <v>6.2</v>
      </c>
    </row>
    <row r="510" spans="1:17" x14ac:dyDescent="0.3">
      <c r="A510" t="s">
        <v>1757</v>
      </c>
      <c r="B510">
        <v>100</v>
      </c>
      <c r="C510">
        <v>90341670</v>
      </c>
      <c r="D510" t="s">
        <v>1325</v>
      </c>
      <c r="E510" t="s">
        <v>953</v>
      </c>
      <c r="F510" t="s">
        <v>1266</v>
      </c>
      <c r="G510" t="s">
        <v>10413</v>
      </c>
      <c r="L510" t="s">
        <v>4050</v>
      </c>
      <c r="M510" t="s">
        <v>37</v>
      </c>
      <c r="N510" t="s">
        <v>38</v>
      </c>
      <c r="O510">
        <v>60000000</v>
      </c>
      <c r="P510">
        <f t="shared" si="7"/>
        <v>30341670</v>
      </c>
      <c r="Q510">
        <v>5.5</v>
      </c>
    </row>
    <row r="511" spans="1:17" x14ac:dyDescent="0.3">
      <c r="A511" t="s">
        <v>6182</v>
      </c>
      <c r="B511">
        <v>100</v>
      </c>
      <c r="C511">
        <v>5664251</v>
      </c>
      <c r="D511" t="s">
        <v>1325</v>
      </c>
      <c r="E511" t="s">
        <v>1266</v>
      </c>
      <c r="F511" t="s">
        <v>15011</v>
      </c>
      <c r="L511" t="s">
        <v>6185</v>
      </c>
      <c r="M511" t="s">
        <v>37</v>
      </c>
      <c r="N511" t="s">
        <v>179</v>
      </c>
      <c r="O511">
        <v>45000000</v>
      </c>
      <c r="P511">
        <f t="shared" si="7"/>
        <v>-39335749</v>
      </c>
      <c r="Q511">
        <v>6.3</v>
      </c>
    </row>
    <row r="512" spans="1:17" x14ac:dyDescent="0.3">
      <c r="A512" t="s">
        <v>4789</v>
      </c>
      <c r="B512">
        <v>100</v>
      </c>
      <c r="C512">
        <v>11466088</v>
      </c>
      <c r="D512" t="s">
        <v>1325</v>
      </c>
      <c r="E512" t="s">
        <v>10413</v>
      </c>
      <c r="L512" t="s">
        <v>4791</v>
      </c>
      <c r="M512" t="s">
        <v>37</v>
      </c>
      <c r="N512" t="s">
        <v>38</v>
      </c>
      <c r="O512">
        <v>71000000</v>
      </c>
      <c r="P512">
        <f t="shared" si="7"/>
        <v>-59533912</v>
      </c>
      <c r="Q512">
        <v>4.7</v>
      </c>
    </row>
    <row r="513" spans="1:17" x14ac:dyDescent="0.3">
      <c r="A513" t="s">
        <v>8596</v>
      </c>
      <c r="B513">
        <v>100</v>
      </c>
      <c r="C513">
        <v>11576087</v>
      </c>
      <c r="D513" t="s">
        <v>1325</v>
      </c>
      <c r="E513" t="s">
        <v>953</v>
      </c>
      <c r="F513" t="s">
        <v>12332</v>
      </c>
      <c r="L513" t="s">
        <v>8597</v>
      </c>
      <c r="M513" t="s">
        <v>37</v>
      </c>
      <c r="N513" t="s">
        <v>38</v>
      </c>
      <c r="O513">
        <v>30000000</v>
      </c>
      <c r="P513">
        <f t="shared" si="7"/>
        <v>-18423913</v>
      </c>
      <c r="Q513">
        <v>4.0999999999999996</v>
      </c>
    </row>
    <row r="514" spans="1:17" x14ac:dyDescent="0.3">
      <c r="A514" t="s">
        <v>2048</v>
      </c>
      <c r="B514">
        <v>101</v>
      </c>
      <c r="C514">
        <v>67344392</v>
      </c>
      <c r="D514" t="s">
        <v>1325</v>
      </c>
      <c r="E514" t="s">
        <v>10413</v>
      </c>
      <c r="L514" t="s">
        <v>2050</v>
      </c>
      <c r="M514" t="s">
        <v>37</v>
      </c>
      <c r="N514" t="s">
        <v>38</v>
      </c>
      <c r="O514">
        <v>92000000</v>
      </c>
      <c r="P514">
        <f t="shared" ref="P514:P577" si="8">+C514-O514</f>
        <v>-24655608</v>
      </c>
      <c r="Q514">
        <v>5.3</v>
      </c>
    </row>
    <row r="515" spans="1:17" x14ac:dyDescent="0.3">
      <c r="A515" t="s">
        <v>499</v>
      </c>
      <c r="B515">
        <v>101</v>
      </c>
      <c r="C515">
        <v>25863915</v>
      </c>
      <c r="D515" t="s">
        <v>1325</v>
      </c>
      <c r="E515" t="s">
        <v>24164</v>
      </c>
      <c r="F515" t="s">
        <v>24165</v>
      </c>
      <c r="G515" t="s">
        <v>10413</v>
      </c>
      <c r="L515" t="s">
        <v>7513</v>
      </c>
      <c r="M515" t="s">
        <v>37</v>
      </c>
      <c r="N515" t="s">
        <v>38</v>
      </c>
      <c r="O515">
        <v>35000000</v>
      </c>
      <c r="P515">
        <f t="shared" si="8"/>
        <v>-9136085</v>
      </c>
      <c r="Q515">
        <v>5.0999999999999996</v>
      </c>
    </row>
    <row r="516" spans="1:17" x14ac:dyDescent="0.3">
      <c r="A516" t="s">
        <v>5896</v>
      </c>
      <c r="B516">
        <v>101</v>
      </c>
      <c r="C516">
        <v>22531698</v>
      </c>
      <c r="D516" t="s">
        <v>1325</v>
      </c>
      <c r="E516" t="s">
        <v>953</v>
      </c>
      <c r="F516" t="s">
        <v>12332</v>
      </c>
      <c r="G516" t="s">
        <v>10413</v>
      </c>
      <c r="L516" t="s">
        <v>5897</v>
      </c>
      <c r="M516" t="s">
        <v>37</v>
      </c>
      <c r="N516" t="s">
        <v>1465</v>
      </c>
      <c r="O516">
        <v>70000000</v>
      </c>
      <c r="P516">
        <f t="shared" si="8"/>
        <v>-47468302</v>
      </c>
      <c r="Q516">
        <v>5.6</v>
      </c>
    </row>
    <row r="517" spans="1:17" x14ac:dyDescent="0.3">
      <c r="A517" t="s">
        <v>19451</v>
      </c>
      <c r="B517">
        <v>101</v>
      </c>
      <c r="C517">
        <v>3105269</v>
      </c>
      <c r="D517" t="s">
        <v>1325</v>
      </c>
      <c r="E517" t="s">
        <v>1671</v>
      </c>
      <c r="L517" t="s">
        <v>19452</v>
      </c>
      <c r="M517" t="s">
        <v>37</v>
      </c>
      <c r="N517" t="s">
        <v>2913</v>
      </c>
      <c r="O517">
        <v>3000000</v>
      </c>
      <c r="P517">
        <f t="shared" si="8"/>
        <v>105269</v>
      </c>
      <c r="Q517">
        <v>5</v>
      </c>
    </row>
    <row r="518" spans="1:17" hidden="1" x14ac:dyDescent="0.3">
      <c r="A518" t="s">
        <v>23589</v>
      </c>
      <c r="B518">
        <v>86</v>
      </c>
      <c r="D518" t="s">
        <v>6403</v>
      </c>
      <c r="L518" t="s">
        <v>23592</v>
      </c>
      <c r="M518" t="s">
        <v>37</v>
      </c>
      <c r="N518" t="s">
        <v>56</v>
      </c>
      <c r="P518">
        <f t="shared" si="8"/>
        <v>0</v>
      </c>
      <c r="Q518">
        <v>5.4</v>
      </c>
    </row>
    <row r="519" spans="1:17" x14ac:dyDescent="0.3">
      <c r="A519" t="s">
        <v>3444</v>
      </c>
      <c r="B519">
        <v>101</v>
      </c>
      <c r="C519">
        <v>34604054</v>
      </c>
      <c r="D519" t="s">
        <v>1325</v>
      </c>
      <c r="E519" t="s">
        <v>24164</v>
      </c>
      <c r="F519" t="s">
        <v>3409</v>
      </c>
      <c r="G519" t="s">
        <v>10413</v>
      </c>
      <c r="L519" t="s">
        <v>9620</v>
      </c>
      <c r="M519" t="s">
        <v>37</v>
      </c>
      <c r="N519" t="s">
        <v>38</v>
      </c>
      <c r="O519">
        <v>30000000</v>
      </c>
      <c r="P519">
        <f t="shared" si="8"/>
        <v>4604054</v>
      </c>
      <c r="Q519">
        <v>5.8</v>
      </c>
    </row>
    <row r="520" spans="1:17" x14ac:dyDescent="0.3">
      <c r="A520" t="s">
        <v>5367</v>
      </c>
      <c r="B520">
        <v>101</v>
      </c>
      <c r="C520">
        <v>25407250</v>
      </c>
      <c r="D520" t="s">
        <v>1325</v>
      </c>
      <c r="E520" t="s">
        <v>953</v>
      </c>
      <c r="F520" t="s">
        <v>12332</v>
      </c>
      <c r="G520" t="s">
        <v>10413</v>
      </c>
      <c r="L520" t="s">
        <v>5369</v>
      </c>
      <c r="M520" t="s">
        <v>37</v>
      </c>
      <c r="N520" t="s">
        <v>38</v>
      </c>
      <c r="O520">
        <v>50000000</v>
      </c>
      <c r="P520">
        <f t="shared" si="8"/>
        <v>-24592750</v>
      </c>
      <c r="Q520">
        <v>5.7</v>
      </c>
    </row>
    <row r="521" spans="1:17" hidden="1" x14ac:dyDescent="0.3">
      <c r="A521" t="s">
        <v>20733</v>
      </c>
      <c r="B521">
        <v>87</v>
      </c>
      <c r="D521" t="s">
        <v>1671</v>
      </c>
      <c r="E521" t="s">
        <v>6403</v>
      </c>
      <c r="F521" t="s">
        <v>10413</v>
      </c>
      <c r="L521" t="s">
        <v>20736</v>
      </c>
      <c r="M521" t="s">
        <v>37</v>
      </c>
      <c r="N521" t="s">
        <v>38</v>
      </c>
      <c r="P521">
        <f t="shared" si="8"/>
        <v>0</v>
      </c>
      <c r="Q521">
        <v>8.6999999999999993</v>
      </c>
    </row>
    <row r="522" spans="1:17" x14ac:dyDescent="0.3">
      <c r="A522" t="s">
        <v>3444</v>
      </c>
      <c r="B522">
        <v>101</v>
      </c>
      <c r="C522">
        <v>51758599</v>
      </c>
      <c r="D522" t="s">
        <v>1325</v>
      </c>
      <c r="E522" t="s">
        <v>1671</v>
      </c>
      <c r="F522" t="s">
        <v>24164</v>
      </c>
      <c r="G522" t="s">
        <v>3409</v>
      </c>
      <c r="H522" t="s">
        <v>10413</v>
      </c>
      <c r="L522" t="s">
        <v>7817</v>
      </c>
      <c r="M522" t="s">
        <v>37</v>
      </c>
      <c r="N522" t="s">
        <v>38</v>
      </c>
      <c r="O522">
        <v>33000000</v>
      </c>
      <c r="P522">
        <f t="shared" si="8"/>
        <v>18758599</v>
      </c>
      <c r="Q522">
        <v>5.5</v>
      </c>
    </row>
    <row r="523" spans="1:17" x14ac:dyDescent="0.3">
      <c r="A523" t="s">
        <v>260</v>
      </c>
      <c r="B523">
        <v>101</v>
      </c>
      <c r="C523">
        <v>72660029</v>
      </c>
      <c r="D523" t="s">
        <v>1325</v>
      </c>
      <c r="E523" t="s">
        <v>953</v>
      </c>
      <c r="L523" t="s">
        <v>1865</v>
      </c>
      <c r="M523" t="s">
        <v>37</v>
      </c>
      <c r="N523" t="s">
        <v>38</v>
      </c>
      <c r="O523">
        <v>100000000</v>
      </c>
      <c r="P523">
        <f t="shared" si="8"/>
        <v>-27339971</v>
      </c>
      <c r="Q523">
        <v>6</v>
      </c>
    </row>
    <row r="524" spans="1:17" hidden="1" x14ac:dyDescent="0.3">
      <c r="A524" t="s">
        <v>17613</v>
      </c>
      <c r="B524">
        <v>87</v>
      </c>
      <c r="D524" t="s">
        <v>3409</v>
      </c>
      <c r="E524" t="s">
        <v>6403</v>
      </c>
      <c r="F524" t="s">
        <v>24165</v>
      </c>
      <c r="L524" t="s">
        <v>23839</v>
      </c>
      <c r="M524" t="s">
        <v>37</v>
      </c>
      <c r="N524" t="s">
        <v>38</v>
      </c>
      <c r="O524">
        <v>70000</v>
      </c>
      <c r="P524">
        <f t="shared" si="8"/>
        <v>-70000</v>
      </c>
      <c r="Q524">
        <v>5.8</v>
      </c>
    </row>
    <row r="525" spans="1:17" x14ac:dyDescent="0.3">
      <c r="A525" t="s">
        <v>13006</v>
      </c>
      <c r="B525">
        <v>101</v>
      </c>
      <c r="C525">
        <v>12801190</v>
      </c>
      <c r="D525" t="s">
        <v>1325</v>
      </c>
      <c r="E525" t="s">
        <v>953</v>
      </c>
      <c r="F525" t="s">
        <v>1266</v>
      </c>
      <c r="G525" t="s">
        <v>12332</v>
      </c>
      <c r="L525" t="s">
        <v>13008</v>
      </c>
      <c r="M525" t="s">
        <v>37</v>
      </c>
      <c r="N525" t="s">
        <v>38</v>
      </c>
      <c r="O525">
        <v>15000000</v>
      </c>
      <c r="P525">
        <f t="shared" si="8"/>
        <v>-2198810</v>
      </c>
      <c r="Q525">
        <v>4.5999999999999996</v>
      </c>
    </row>
    <row r="526" spans="1:17" x14ac:dyDescent="0.3">
      <c r="A526" t="s">
        <v>10665</v>
      </c>
      <c r="B526">
        <v>101</v>
      </c>
      <c r="C526">
        <v>117224271</v>
      </c>
      <c r="D526" t="s">
        <v>1325</v>
      </c>
      <c r="E526" t="s">
        <v>1671</v>
      </c>
      <c r="F526" t="s">
        <v>68</v>
      </c>
      <c r="L526" t="s">
        <v>10669</v>
      </c>
      <c r="M526" t="s">
        <v>37</v>
      </c>
      <c r="N526" t="s">
        <v>38</v>
      </c>
      <c r="O526">
        <v>20000000</v>
      </c>
      <c r="P526">
        <f t="shared" si="8"/>
        <v>97224271</v>
      </c>
      <c r="Q526">
        <v>7.1</v>
      </c>
    </row>
    <row r="527" spans="1:17" hidden="1" x14ac:dyDescent="0.3">
      <c r="A527" t="s">
        <v>22014</v>
      </c>
      <c r="B527">
        <v>87</v>
      </c>
      <c r="D527" t="s">
        <v>6403</v>
      </c>
      <c r="E527" t="s">
        <v>10413</v>
      </c>
      <c r="L527" t="s">
        <v>22016</v>
      </c>
      <c r="M527" t="s">
        <v>37</v>
      </c>
      <c r="N527" t="s">
        <v>767</v>
      </c>
      <c r="O527">
        <v>950000</v>
      </c>
      <c r="P527">
        <f t="shared" si="8"/>
        <v>-950000</v>
      </c>
      <c r="Q527">
        <v>5.5</v>
      </c>
    </row>
    <row r="528" spans="1:17" x14ac:dyDescent="0.3">
      <c r="A528" t="s">
        <v>5990</v>
      </c>
      <c r="B528">
        <v>101</v>
      </c>
      <c r="C528">
        <v>8129455</v>
      </c>
      <c r="D528" t="s">
        <v>1325</v>
      </c>
      <c r="E528" t="s">
        <v>953</v>
      </c>
      <c r="F528" t="s">
        <v>1671</v>
      </c>
      <c r="G528" t="s">
        <v>24164</v>
      </c>
      <c r="L528" t="s">
        <v>5993</v>
      </c>
      <c r="M528" t="s">
        <v>37</v>
      </c>
      <c r="N528" t="s">
        <v>38</v>
      </c>
      <c r="O528">
        <v>45000000</v>
      </c>
      <c r="P528">
        <f t="shared" si="8"/>
        <v>-36870545</v>
      </c>
      <c r="Q528">
        <v>6.3</v>
      </c>
    </row>
    <row r="529" spans="1:17" x14ac:dyDescent="0.3">
      <c r="A529" t="s">
        <v>5328</v>
      </c>
      <c r="B529">
        <v>101</v>
      </c>
      <c r="C529">
        <v>14942422</v>
      </c>
      <c r="D529" t="s">
        <v>1325</v>
      </c>
      <c r="E529" t="s">
        <v>24164</v>
      </c>
      <c r="F529" t="s">
        <v>10413</v>
      </c>
      <c r="L529" t="s">
        <v>6728</v>
      </c>
      <c r="M529" t="s">
        <v>37</v>
      </c>
      <c r="N529" t="s">
        <v>38</v>
      </c>
      <c r="O529">
        <v>40000000</v>
      </c>
      <c r="P529">
        <f t="shared" si="8"/>
        <v>-25057578</v>
      </c>
      <c r="Q529">
        <v>5.9</v>
      </c>
    </row>
    <row r="530" spans="1:17" x14ac:dyDescent="0.3">
      <c r="A530" t="s">
        <v>111</v>
      </c>
      <c r="B530">
        <v>101</v>
      </c>
      <c r="C530">
        <v>55673333</v>
      </c>
      <c r="D530" t="s">
        <v>1325</v>
      </c>
      <c r="E530" t="s">
        <v>953</v>
      </c>
      <c r="F530" t="s">
        <v>11526</v>
      </c>
      <c r="G530" t="s">
        <v>18089</v>
      </c>
      <c r="H530" t="s">
        <v>1266</v>
      </c>
      <c r="L530" t="s">
        <v>1854</v>
      </c>
      <c r="M530" t="s">
        <v>37</v>
      </c>
      <c r="N530" t="s">
        <v>38</v>
      </c>
      <c r="O530">
        <v>80000000</v>
      </c>
      <c r="P530">
        <f t="shared" si="8"/>
        <v>-24326667</v>
      </c>
      <c r="Q530">
        <v>7</v>
      </c>
    </row>
    <row r="531" spans="1:17" hidden="1" x14ac:dyDescent="0.3">
      <c r="A531" t="s">
        <v>8950</v>
      </c>
      <c r="B531">
        <v>87</v>
      </c>
      <c r="C531">
        <v>6857503</v>
      </c>
      <c r="D531" t="s">
        <v>1671</v>
      </c>
      <c r="L531" t="s">
        <v>15107</v>
      </c>
      <c r="M531" t="s">
        <v>37</v>
      </c>
      <c r="N531" t="s">
        <v>38</v>
      </c>
      <c r="P531">
        <f t="shared" si="8"/>
        <v>6857503</v>
      </c>
      <c r="Q531">
        <v>6.3</v>
      </c>
    </row>
    <row r="532" spans="1:17" x14ac:dyDescent="0.3">
      <c r="A532" t="s">
        <v>9828</v>
      </c>
      <c r="B532">
        <v>101</v>
      </c>
      <c r="C532">
        <v>14095303</v>
      </c>
      <c r="D532" t="s">
        <v>1325</v>
      </c>
      <c r="E532" t="s">
        <v>24164</v>
      </c>
      <c r="F532" t="s">
        <v>24165</v>
      </c>
      <c r="G532" t="s">
        <v>19711</v>
      </c>
      <c r="H532" t="s">
        <v>10413</v>
      </c>
      <c r="L532" t="s">
        <v>9830</v>
      </c>
      <c r="M532" t="s">
        <v>37</v>
      </c>
      <c r="N532" t="s">
        <v>38</v>
      </c>
      <c r="O532">
        <v>25000000</v>
      </c>
      <c r="P532">
        <f t="shared" si="8"/>
        <v>-10904697</v>
      </c>
      <c r="Q532">
        <v>5.4</v>
      </c>
    </row>
    <row r="533" spans="1:17" hidden="1" x14ac:dyDescent="0.3">
      <c r="A533" t="s">
        <v>20448</v>
      </c>
      <c r="B533">
        <v>87</v>
      </c>
      <c r="D533" t="s">
        <v>3409</v>
      </c>
      <c r="E533" t="s">
        <v>6403</v>
      </c>
      <c r="F533" t="s">
        <v>24165</v>
      </c>
      <c r="G533" t="s">
        <v>12332</v>
      </c>
      <c r="H533" t="s">
        <v>10413</v>
      </c>
      <c r="L533" t="s">
        <v>20451</v>
      </c>
      <c r="M533" t="s">
        <v>37</v>
      </c>
      <c r="N533" t="s">
        <v>38</v>
      </c>
      <c r="P533">
        <f t="shared" si="8"/>
        <v>0</v>
      </c>
      <c r="Q533">
        <v>6</v>
      </c>
    </row>
    <row r="534" spans="1:17" hidden="1" x14ac:dyDescent="0.3">
      <c r="A534" t="s">
        <v>20540</v>
      </c>
      <c r="B534">
        <v>87</v>
      </c>
      <c r="D534" t="s">
        <v>1671</v>
      </c>
      <c r="L534" t="s">
        <v>20542</v>
      </c>
      <c r="M534" t="s">
        <v>37</v>
      </c>
      <c r="N534" t="s">
        <v>38</v>
      </c>
      <c r="O534">
        <v>2000000</v>
      </c>
      <c r="P534">
        <f t="shared" si="8"/>
        <v>-2000000</v>
      </c>
      <c r="Q534">
        <v>6.6</v>
      </c>
    </row>
    <row r="535" spans="1:17" hidden="1" x14ac:dyDescent="0.3">
      <c r="A535" t="s">
        <v>2495</v>
      </c>
      <c r="B535">
        <v>87</v>
      </c>
      <c r="D535" t="s">
        <v>6403</v>
      </c>
      <c r="L535" t="s">
        <v>12068</v>
      </c>
      <c r="M535" t="s">
        <v>37</v>
      </c>
      <c r="N535" t="s">
        <v>38</v>
      </c>
      <c r="O535">
        <v>3500000</v>
      </c>
      <c r="P535">
        <f t="shared" si="8"/>
        <v>-3500000</v>
      </c>
      <c r="Q535">
        <v>7.2</v>
      </c>
    </row>
    <row r="536" spans="1:17" hidden="1" x14ac:dyDescent="0.3">
      <c r="A536" t="s">
        <v>4437</v>
      </c>
      <c r="B536">
        <v>87</v>
      </c>
      <c r="D536" t="s">
        <v>1671</v>
      </c>
      <c r="E536" t="s">
        <v>3409</v>
      </c>
      <c r="F536" t="s">
        <v>1266</v>
      </c>
      <c r="L536" t="s">
        <v>18037</v>
      </c>
      <c r="M536" t="s">
        <v>37</v>
      </c>
      <c r="N536" t="s">
        <v>38</v>
      </c>
      <c r="O536">
        <v>5000000</v>
      </c>
      <c r="P536">
        <f t="shared" si="8"/>
        <v>-5000000</v>
      </c>
      <c r="Q536">
        <v>6.1</v>
      </c>
    </row>
    <row r="537" spans="1:17" hidden="1" x14ac:dyDescent="0.3">
      <c r="A537" t="s">
        <v>18897</v>
      </c>
      <c r="B537">
        <v>87</v>
      </c>
      <c r="D537" t="s">
        <v>24164</v>
      </c>
      <c r="E537" t="s">
        <v>3409</v>
      </c>
      <c r="F537" t="s">
        <v>24170</v>
      </c>
      <c r="L537" t="s">
        <v>20726</v>
      </c>
      <c r="M537" t="s">
        <v>37</v>
      </c>
      <c r="N537" t="s">
        <v>38</v>
      </c>
      <c r="P537">
        <f t="shared" si="8"/>
        <v>0</v>
      </c>
      <c r="Q537">
        <v>7.2</v>
      </c>
    </row>
    <row r="538" spans="1:17" x14ac:dyDescent="0.3">
      <c r="A538" t="s">
        <v>2331</v>
      </c>
      <c r="B538">
        <v>101</v>
      </c>
      <c r="C538">
        <v>70360285</v>
      </c>
      <c r="D538" t="s">
        <v>1325</v>
      </c>
      <c r="E538" t="s">
        <v>953</v>
      </c>
      <c r="F538" t="s">
        <v>1266</v>
      </c>
      <c r="G538" t="s">
        <v>12332</v>
      </c>
      <c r="H538" t="s">
        <v>10413</v>
      </c>
      <c r="L538" t="s">
        <v>10699</v>
      </c>
      <c r="M538" t="s">
        <v>37</v>
      </c>
      <c r="N538" t="s">
        <v>38</v>
      </c>
      <c r="O538">
        <v>18000000</v>
      </c>
      <c r="P538">
        <f t="shared" si="8"/>
        <v>52360285</v>
      </c>
      <c r="Q538">
        <v>5.8</v>
      </c>
    </row>
    <row r="539" spans="1:17" x14ac:dyDescent="0.3">
      <c r="A539" t="s">
        <v>5279</v>
      </c>
      <c r="B539">
        <v>101</v>
      </c>
      <c r="C539">
        <v>38590500</v>
      </c>
      <c r="D539" t="s">
        <v>1325</v>
      </c>
      <c r="E539" t="s">
        <v>953</v>
      </c>
      <c r="F539" t="s">
        <v>10413</v>
      </c>
      <c r="L539" t="s">
        <v>5281</v>
      </c>
      <c r="M539" t="s">
        <v>37</v>
      </c>
      <c r="N539" t="s">
        <v>38</v>
      </c>
      <c r="O539">
        <v>50000000</v>
      </c>
      <c r="P539">
        <f t="shared" si="8"/>
        <v>-11409500</v>
      </c>
      <c r="Q539">
        <v>4.4000000000000004</v>
      </c>
    </row>
    <row r="540" spans="1:17" x14ac:dyDescent="0.3">
      <c r="A540" t="s">
        <v>3613</v>
      </c>
      <c r="B540">
        <v>101</v>
      </c>
      <c r="C540">
        <v>43060566</v>
      </c>
      <c r="D540" t="s">
        <v>1325</v>
      </c>
      <c r="E540" t="s">
        <v>953</v>
      </c>
      <c r="F540" t="s">
        <v>1266</v>
      </c>
      <c r="G540" t="s">
        <v>12332</v>
      </c>
      <c r="H540" t="s">
        <v>10413</v>
      </c>
      <c r="L540" t="s">
        <v>4209</v>
      </c>
      <c r="M540" t="s">
        <v>37</v>
      </c>
      <c r="N540" t="s">
        <v>38</v>
      </c>
      <c r="O540">
        <v>60000000</v>
      </c>
      <c r="P540">
        <f t="shared" si="8"/>
        <v>-16939434</v>
      </c>
      <c r="Q540">
        <v>6.2</v>
      </c>
    </row>
    <row r="541" spans="1:17" x14ac:dyDescent="0.3">
      <c r="A541" t="s">
        <v>4134</v>
      </c>
      <c r="B541">
        <v>101</v>
      </c>
      <c r="C541">
        <v>40076438</v>
      </c>
      <c r="D541" t="s">
        <v>1325</v>
      </c>
      <c r="E541" t="s">
        <v>24164</v>
      </c>
      <c r="F541" t="s">
        <v>3409</v>
      </c>
      <c r="G541" t="s">
        <v>24165</v>
      </c>
      <c r="H541" t="s">
        <v>10413</v>
      </c>
      <c r="L541" t="s">
        <v>4288</v>
      </c>
      <c r="M541" t="s">
        <v>37</v>
      </c>
      <c r="N541" t="s">
        <v>38</v>
      </c>
      <c r="O541">
        <v>60000000</v>
      </c>
      <c r="P541">
        <f t="shared" si="8"/>
        <v>-19923562</v>
      </c>
      <c r="Q541">
        <v>6</v>
      </c>
    </row>
    <row r="542" spans="1:17" hidden="1" x14ac:dyDescent="0.3">
      <c r="A542" t="s">
        <v>17274</v>
      </c>
      <c r="B542">
        <v>87</v>
      </c>
      <c r="D542" t="s">
        <v>3409</v>
      </c>
      <c r="E542" t="s">
        <v>24165</v>
      </c>
      <c r="F542" t="s">
        <v>10413</v>
      </c>
      <c r="L542" t="s">
        <v>17275</v>
      </c>
      <c r="M542" t="s">
        <v>37</v>
      </c>
      <c r="N542" t="s">
        <v>38</v>
      </c>
      <c r="P542">
        <f t="shared" si="8"/>
        <v>0</v>
      </c>
      <c r="Q542">
        <v>5.9</v>
      </c>
    </row>
    <row r="543" spans="1:17" x14ac:dyDescent="0.3">
      <c r="A543" t="s">
        <v>1198</v>
      </c>
      <c r="B543">
        <v>101</v>
      </c>
      <c r="C543">
        <v>118311368</v>
      </c>
      <c r="D543" t="s">
        <v>1325</v>
      </c>
      <c r="E543" t="s">
        <v>24164</v>
      </c>
      <c r="F543" t="s">
        <v>24165</v>
      </c>
      <c r="G543" t="s">
        <v>10413</v>
      </c>
      <c r="L543" t="s">
        <v>1200</v>
      </c>
      <c r="M543" t="s">
        <v>37</v>
      </c>
      <c r="N543" t="s">
        <v>38</v>
      </c>
      <c r="O543">
        <v>110000000</v>
      </c>
      <c r="P543">
        <f t="shared" si="8"/>
        <v>8311368</v>
      </c>
      <c r="Q543">
        <v>6.4</v>
      </c>
    </row>
    <row r="544" spans="1:17" x14ac:dyDescent="0.3">
      <c r="A544" t="s">
        <v>876</v>
      </c>
      <c r="B544">
        <v>101</v>
      </c>
      <c r="C544">
        <v>190871240</v>
      </c>
      <c r="D544" t="s">
        <v>1325</v>
      </c>
      <c r="E544" t="s">
        <v>953</v>
      </c>
      <c r="F544" t="s">
        <v>1671</v>
      </c>
      <c r="G544" t="s">
        <v>12332</v>
      </c>
      <c r="L544" t="s">
        <v>1478</v>
      </c>
      <c r="M544" t="s">
        <v>37</v>
      </c>
      <c r="N544" t="s">
        <v>38</v>
      </c>
      <c r="O544">
        <v>125000000</v>
      </c>
      <c r="P544">
        <f t="shared" si="8"/>
        <v>65871240</v>
      </c>
      <c r="Q544">
        <v>5.9</v>
      </c>
    </row>
    <row r="545" spans="1:17" hidden="1" x14ac:dyDescent="0.3">
      <c r="A545" t="s">
        <v>125</v>
      </c>
      <c r="B545">
        <v>87</v>
      </c>
      <c r="D545" t="s">
        <v>3409</v>
      </c>
      <c r="L545" t="s">
        <v>22676</v>
      </c>
      <c r="M545" t="s">
        <v>37</v>
      </c>
      <c r="N545" t="s">
        <v>38</v>
      </c>
      <c r="O545">
        <v>100000</v>
      </c>
      <c r="P545">
        <f t="shared" si="8"/>
        <v>-100000</v>
      </c>
      <c r="Q545">
        <v>6.6</v>
      </c>
    </row>
    <row r="546" spans="1:17" x14ac:dyDescent="0.3">
      <c r="A546" t="s">
        <v>2591</v>
      </c>
      <c r="B546">
        <v>101</v>
      </c>
      <c r="C546">
        <v>38122105</v>
      </c>
      <c r="D546" t="s">
        <v>1325</v>
      </c>
      <c r="E546" t="s">
        <v>24164</v>
      </c>
      <c r="F546" t="s">
        <v>12332</v>
      </c>
      <c r="G546" t="s">
        <v>10413</v>
      </c>
      <c r="L546" t="s">
        <v>8392</v>
      </c>
      <c r="M546" t="s">
        <v>37</v>
      </c>
      <c r="N546" t="s">
        <v>38</v>
      </c>
      <c r="O546">
        <v>27000000</v>
      </c>
      <c r="P546">
        <f t="shared" si="8"/>
        <v>11122105</v>
      </c>
      <c r="Q546">
        <v>6.6</v>
      </c>
    </row>
    <row r="547" spans="1:17" x14ac:dyDescent="0.3">
      <c r="A547" t="s">
        <v>7687</v>
      </c>
      <c r="B547">
        <v>101</v>
      </c>
      <c r="C547">
        <v>6448817</v>
      </c>
      <c r="D547" t="s">
        <v>1325</v>
      </c>
      <c r="E547" t="s">
        <v>953</v>
      </c>
      <c r="F547" t="s">
        <v>1266</v>
      </c>
      <c r="L547" t="s">
        <v>7690</v>
      </c>
      <c r="M547" t="s">
        <v>37</v>
      </c>
      <c r="N547" t="s">
        <v>38</v>
      </c>
      <c r="O547">
        <v>35000000</v>
      </c>
      <c r="P547">
        <f t="shared" si="8"/>
        <v>-28551183</v>
      </c>
      <c r="Q547">
        <v>4.5999999999999996</v>
      </c>
    </row>
    <row r="548" spans="1:17" hidden="1" x14ac:dyDescent="0.3">
      <c r="A548" t="s">
        <v>21058</v>
      </c>
      <c r="B548">
        <v>87</v>
      </c>
      <c r="D548" t="s">
        <v>3409</v>
      </c>
      <c r="E548" t="s">
        <v>1266</v>
      </c>
      <c r="F548" t="s">
        <v>19711</v>
      </c>
      <c r="L548" t="s">
        <v>21061</v>
      </c>
      <c r="M548" t="s">
        <v>37</v>
      </c>
      <c r="N548" t="s">
        <v>268</v>
      </c>
      <c r="O548">
        <v>1500000</v>
      </c>
      <c r="P548">
        <f t="shared" si="8"/>
        <v>-1500000</v>
      </c>
      <c r="Q548">
        <v>6.8</v>
      </c>
    </row>
    <row r="549" spans="1:17" x14ac:dyDescent="0.3">
      <c r="A549" t="s">
        <v>1687</v>
      </c>
      <c r="B549">
        <v>101</v>
      </c>
      <c r="C549">
        <v>10268846</v>
      </c>
      <c r="D549" t="s">
        <v>1325</v>
      </c>
      <c r="E549" t="s">
        <v>24164</v>
      </c>
      <c r="F549" t="s">
        <v>24165</v>
      </c>
      <c r="G549" t="s">
        <v>10413</v>
      </c>
      <c r="L549" t="s">
        <v>7650</v>
      </c>
      <c r="M549" t="s">
        <v>37</v>
      </c>
      <c r="N549" t="s">
        <v>38</v>
      </c>
      <c r="O549">
        <v>35000000</v>
      </c>
      <c r="P549">
        <f t="shared" si="8"/>
        <v>-24731154</v>
      </c>
      <c r="Q549">
        <v>5.5</v>
      </c>
    </row>
    <row r="550" spans="1:17" x14ac:dyDescent="0.3">
      <c r="A550" t="s">
        <v>962</v>
      </c>
      <c r="B550">
        <v>101</v>
      </c>
      <c r="C550">
        <v>26082914</v>
      </c>
      <c r="D550" t="s">
        <v>1325</v>
      </c>
      <c r="E550" t="s">
        <v>953</v>
      </c>
      <c r="F550" t="s">
        <v>24164</v>
      </c>
      <c r="G550" t="s">
        <v>10413</v>
      </c>
      <c r="L550" t="s">
        <v>4313</v>
      </c>
      <c r="M550" t="s">
        <v>37</v>
      </c>
      <c r="N550" t="s">
        <v>38</v>
      </c>
      <c r="O550">
        <v>87000000</v>
      </c>
      <c r="P550">
        <f t="shared" si="8"/>
        <v>-60917086</v>
      </c>
      <c r="Q550">
        <v>4.3</v>
      </c>
    </row>
    <row r="551" spans="1:17" x14ac:dyDescent="0.3">
      <c r="A551" t="s">
        <v>250</v>
      </c>
      <c r="B551">
        <v>101</v>
      </c>
      <c r="C551">
        <v>28045540</v>
      </c>
      <c r="D551" t="s">
        <v>1325</v>
      </c>
      <c r="E551" t="s">
        <v>953</v>
      </c>
      <c r="F551" t="s">
        <v>1671</v>
      </c>
      <c r="G551" t="s">
        <v>18089</v>
      </c>
      <c r="H551" t="s">
        <v>1266</v>
      </c>
      <c r="I551" t="s">
        <v>12332</v>
      </c>
      <c r="L551" t="s">
        <v>3784</v>
      </c>
      <c r="M551" t="s">
        <v>37</v>
      </c>
      <c r="N551" t="s">
        <v>38</v>
      </c>
      <c r="O551">
        <v>65000000</v>
      </c>
      <c r="P551">
        <f t="shared" si="8"/>
        <v>-36954460</v>
      </c>
      <c r="Q551">
        <v>6.1</v>
      </c>
    </row>
    <row r="552" spans="1:17" x14ac:dyDescent="0.3">
      <c r="A552" t="s">
        <v>1058</v>
      </c>
      <c r="B552">
        <v>102</v>
      </c>
      <c r="C552">
        <v>36883539</v>
      </c>
      <c r="D552" t="s">
        <v>1325</v>
      </c>
      <c r="E552" t="s">
        <v>24164</v>
      </c>
      <c r="F552" t="s">
        <v>3409</v>
      </c>
      <c r="G552" t="s">
        <v>10413</v>
      </c>
      <c r="L552" t="s">
        <v>5893</v>
      </c>
      <c r="M552" t="s">
        <v>37</v>
      </c>
      <c r="N552" t="s">
        <v>767</v>
      </c>
      <c r="O552">
        <v>52000000</v>
      </c>
      <c r="P552">
        <f t="shared" si="8"/>
        <v>-15116461</v>
      </c>
      <c r="Q552">
        <v>6.6</v>
      </c>
    </row>
    <row r="553" spans="1:17" x14ac:dyDescent="0.3">
      <c r="A553" t="s">
        <v>1569</v>
      </c>
      <c r="B553">
        <v>102</v>
      </c>
      <c r="C553">
        <v>106369117</v>
      </c>
      <c r="D553" t="s">
        <v>1325</v>
      </c>
      <c r="E553" t="s">
        <v>3409</v>
      </c>
      <c r="F553" t="s">
        <v>1266</v>
      </c>
      <c r="G553" t="s">
        <v>24163</v>
      </c>
      <c r="L553" t="s">
        <v>1572</v>
      </c>
      <c r="M553" t="s">
        <v>37</v>
      </c>
      <c r="N553" t="s">
        <v>38</v>
      </c>
      <c r="O553">
        <v>110000000</v>
      </c>
      <c r="P553">
        <f t="shared" si="8"/>
        <v>-3630883</v>
      </c>
      <c r="Q553">
        <v>6.2</v>
      </c>
    </row>
    <row r="554" spans="1:17" hidden="1" x14ac:dyDescent="0.3">
      <c r="A554" t="s">
        <v>3684</v>
      </c>
      <c r="B554">
        <v>87</v>
      </c>
      <c r="D554" t="s">
        <v>1671</v>
      </c>
      <c r="L554" t="s">
        <v>22505</v>
      </c>
      <c r="M554" t="s">
        <v>37</v>
      </c>
      <c r="N554" t="s">
        <v>38</v>
      </c>
      <c r="P554">
        <f t="shared" si="8"/>
        <v>0</v>
      </c>
      <c r="Q554">
        <v>5.4</v>
      </c>
    </row>
    <row r="555" spans="1:17" x14ac:dyDescent="0.3">
      <c r="A555" t="s">
        <v>1819</v>
      </c>
      <c r="B555">
        <v>102</v>
      </c>
      <c r="C555">
        <v>1891821</v>
      </c>
      <c r="D555" t="s">
        <v>1325</v>
      </c>
      <c r="E555" t="s">
        <v>953</v>
      </c>
      <c r="F555" t="s">
        <v>6403</v>
      </c>
      <c r="G555" t="s">
        <v>12332</v>
      </c>
      <c r="H555" t="s">
        <v>10413</v>
      </c>
      <c r="L555" t="s">
        <v>2895</v>
      </c>
      <c r="M555" t="s">
        <v>37</v>
      </c>
      <c r="N555" t="s">
        <v>56</v>
      </c>
      <c r="O555">
        <v>52000000</v>
      </c>
      <c r="P555">
        <f t="shared" si="8"/>
        <v>-50108179</v>
      </c>
      <c r="Q555">
        <v>4.2</v>
      </c>
    </row>
    <row r="556" spans="1:17" x14ac:dyDescent="0.3">
      <c r="A556" t="s">
        <v>4370</v>
      </c>
      <c r="B556">
        <v>102</v>
      </c>
      <c r="C556">
        <v>47285499</v>
      </c>
      <c r="D556" t="s">
        <v>1325</v>
      </c>
      <c r="E556" t="s">
        <v>953</v>
      </c>
      <c r="F556" t="s">
        <v>1671</v>
      </c>
      <c r="G556" t="s">
        <v>24164</v>
      </c>
      <c r="H556" t="s">
        <v>18089</v>
      </c>
      <c r="I556" t="s">
        <v>19711</v>
      </c>
      <c r="J556" t="s">
        <v>10413</v>
      </c>
      <c r="L556" t="s">
        <v>9537</v>
      </c>
      <c r="M556" t="s">
        <v>37</v>
      </c>
      <c r="N556" t="s">
        <v>38</v>
      </c>
      <c r="O556">
        <v>26000000</v>
      </c>
      <c r="P556">
        <f t="shared" si="8"/>
        <v>21285499</v>
      </c>
      <c r="Q556">
        <v>5</v>
      </c>
    </row>
    <row r="557" spans="1:17" x14ac:dyDescent="0.3">
      <c r="A557" t="s">
        <v>6529</v>
      </c>
      <c r="B557">
        <v>102</v>
      </c>
      <c r="C557">
        <v>41797066</v>
      </c>
      <c r="D557" t="s">
        <v>1325</v>
      </c>
      <c r="E557" t="s">
        <v>6403</v>
      </c>
      <c r="F557" t="s">
        <v>12332</v>
      </c>
      <c r="G557" t="s">
        <v>10413</v>
      </c>
      <c r="L557" t="s">
        <v>6532</v>
      </c>
      <c r="M557" t="s">
        <v>37</v>
      </c>
      <c r="N557" t="s">
        <v>38</v>
      </c>
      <c r="O557">
        <v>40000000</v>
      </c>
      <c r="P557">
        <f t="shared" si="8"/>
        <v>1797066</v>
      </c>
      <c r="Q557">
        <v>4.7</v>
      </c>
    </row>
    <row r="558" spans="1:17" hidden="1" x14ac:dyDescent="0.3">
      <c r="A558" t="s">
        <v>17878</v>
      </c>
      <c r="B558">
        <v>87</v>
      </c>
      <c r="D558" t="s">
        <v>1671</v>
      </c>
      <c r="E558" t="s">
        <v>12038</v>
      </c>
      <c r="F558" t="s">
        <v>12332</v>
      </c>
      <c r="L558" t="s">
        <v>17882</v>
      </c>
      <c r="M558" t="s">
        <v>37</v>
      </c>
      <c r="N558" t="s">
        <v>38</v>
      </c>
      <c r="O558">
        <v>5000000</v>
      </c>
      <c r="P558">
        <f t="shared" si="8"/>
        <v>-5000000</v>
      </c>
      <c r="Q558">
        <v>6.2</v>
      </c>
    </row>
    <row r="559" spans="1:17" x14ac:dyDescent="0.3">
      <c r="A559" t="s">
        <v>611</v>
      </c>
      <c r="B559">
        <v>102</v>
      </c>
      <c r="C559">
        <v>222487711</v>
      </c>
      <c r="D559" t="s">
        <v>1325</v>
      </c>
      <c r="E559" t="s">
        <v>953</v>
      </c>
      <c r="F559" t="s">
        <v>11526</v>
      </c>
      <c r="G559" t="s">
        <v>1671</v>
      </c>
      <c r="H559" t="s">
        <v>3409</v>
      </c>
      <c r="I559" t="s">
        <v>18089</v>
      </c>
      <c r="J559" t="s">
        <v>12332</v>
      </c>
      <c r="L559" t="s">
        <v>615</v>
      </c>
      <c r="M559" t="s">
        <v>37</v>
      </c>
      <c r="N559" t="s">
        <v>38</v>
      </c>
      <c r="O559">
        <v>165000000</v>
      </c>
      <c r="P559">
        <f t="shared" si="8"/>
        <v>57487711</v>
      </c>
      <c r="Q559">
        <v>7.9</v>
      </c>
    </row>
    <row r="560" spans="1:17" hidden="1" x14ac:dyDescent="0.3">
      <c r="A560" t="s">
        <v>19459</v>
      </c>
      <c r="B560">
        <v>87</v>
      </c>
      <c r="C560">
        <v>252726</v>
      </c>
      <c r="D560" t="s">
        <v>3409</v>
      </c>
      <c r="E560" t="s">
        <v>18089</v>
      </c>
      <c r="F560" t="s">
        <v>15011</v>
      </c>
      <c r="L560" t="s">
        <v>19461</v>
      </c>
      <c r="M560" t="s">
        <v>65</v>
      </c>
      <c r="N560" t="s">
        <v>38</v>
      </c>
      <c r="O560">
        <v>3000000</v>
      </c>
      <c r="P560">
        <f t="shared" si="8"/>
        <v>-2747274</v>
      </c>
      <c r="Q560">
        <v>7.2</v>
      </c>
    </row>
    <row r="561" spans="1:17" x14ac:dyDescent="0.3">
      <c r="A561" t="s">
        <v>7767</v>
      </c>
      <c r="B561">
        <v>102</v>
      </c>
      <c r="C561">
        <v>11227940</v>
      </c>
      <c r="D561" t="s">
        <v>1325</v>
      </c>
      <c r="E561" t="s">
        <v>953</v>
      </c>
      <c r="F561" t="s">
        <v>1671</v>
      </c>
      <c r="G561" t="s">
        <v>3409</v>
      </c>
      <c r="H561" t="s">
        <v>10413</v>
      </c>
      <c r="L561" t="s">
        <v>7770</v>
      </c>
      <c r="M561" t="s">
        <v>37</v>
      </c>
      <c r="N561" t="s">
        <v>38</v>
      </c>
      <c r="O561">
        <v>34000000</v>
      </c>
      <c r="P561">
        <f t="shared" si="8"/>
        <v>-22772060</v>
      </c>
      <c r="Q561">
        <v>5.2</v>
      </c>
    </row>
    <row r="562" spans="1:17" x14ac:dyDescent="0.3">
      <c r="A562" t="s">
        <v>6731</v>
      </c>
      <c r="B562">
        <v>102</v>
      </c>
      <c r="C562">
        <v>14967182</v>
      </c>
      <c r="D562" t="s">
        <v>1325</v>
      </c>
      <c r="E562" t="s">
        <v>24164</v>
      </c>
      <c r="F562" t="s">
        <v>3409</v>
      </c>
      <c r="G562" t="s">
        <v>10413</v>
      </c>
      <c r="L562" t="s">
        <v>6732</v>
      </c>
      <c r="M562" t="s">
        <v>37</v>
      </c>
      <c r="N562" t="s">
        <v>38</v>
      </c>
      <c r="O562">
        <v>40000000</v>
      </c>
      <c r="P562">
        <f t="shared" si="8"/>
        <v>-25032818</v>
      </c>
      <c r="Q562">
        <v>5.0999999999999996</v>
      </c>
    </row>
    <row r="563" spans="1:17" x14ac:dyDescent="0.3">
      <c r="A563" t="s">
        <v>225</v>
      </c>
      <c r="B563">
        <v>102</v>
      </c>
      <c r="C563">
        <v>227946274</v>
      </c>
      <c r="D563" t="s">
        <v>1325</v>
      </c>
      <c r="E563" t="s">
        <v>3409</v>
      </c>
      <c r="L563" t="s">
        <v>778</v>
      </c>
      <c r="M563" t="s">
        <v>37</v>
      </c>
      <c r="N563" t="s">
        <v>38</v>
      </c>
      <c r="O563">
        <v>150000000</v>
      </c>
      <c r="P563">
        <f t="shared" si="8"/>
        <v>77946274</v>
      </c>
      <c r="Q563">
        <v>6.4</v>
      </c>
    </row>
    <row r="564" spans="1:17" x14ac:dyDescent="0.3">
      <c r="A564" t="s">
        <v>639</v>
      </c>
      <c r="B564">
        <v>102</v>
      </c>
      <c r="C564">
        <v>176997107</v>
      </c>
      <c r="D564" t="s">
        <v>1325</v>
      </c>
      <c r="E564" t="s">
        <v>953</v>
      </c>
      <c r="F564" t="s">
        <v>11526</v>
      </c>
      <c r="G564" t="s">
        <v>1671</v>
      </c>
      <c r="H564" t="s">
        <v>18089</v>
      </c>
      <c r="I564" t="s">
        <v>1266</v>
      </c>
      <c r="L564" t="s">
        <v>1036</v>
      </c>
      <c r="M564" t="s">
        <v>37</v>
      </c>
      <c r="N564" t="s">
        <v>38</v>
      </c>
      <c r="O564">
        <v>145000000</v>
      </c>
      <c r="P564">
        <f t="shared" si="8"/>
        <v>31997107</v>
      </c>
      <c r="Q564">
        <v>7.9</v>
      </c>
    </row>
    <row r="565" spans="1:17" x14ac:dyDescent="0.3">
      <c r="A565" t="s">
        <v>6224</v>
      </c>
      <c r="B565">
        <v>102</v>
      </c>
      <c r="C565">
        <v>18600911</v>
      </c>
      <c r="D565" t="s">
        <v>1325</v>
      </c>
      <c r="E565" t="s">
        <v>24164</v>
      </c>
      <c r="F565" t="s">
        <v>10413</v>
      </c>
      <c r="L565" t="s">
        <v>6226</v>
      </c>
      <c r="M565" t="s">
        <v>37</v>
      </c>
      <c r="N565" t="s">
        <v>38</v>
      </c>
      <c r="O565">
        <v>42000000</v>
      </c>
      <c r="P565">
        <f t="shared" si="8"/>
        <v>-23399089</v>
      </c>
      <c r="Q565">
        <v>6.6</v>
      </c>
    </row>
    <row r="566" spans="1:17" x14ac:dyDescent="0.3">
      <c r="A566" t="s">
        <v>4903</v>
      </c>
      <c r="B566">
        <v>102</v>
      </c>
      <c r="C566">
        <v>55845943</v>
      </c>
      <c r="D566" t="s">
        <v>1325</v>
      </c>
      <c r="E566" t="s">
        <v>24164</v>
      </c>
      <c r="F566" t="s">
        <v>10413</v>
      </c>
      <c r="L566" t="s">
        <v>8853</v>
      </c>
      <c r="M566" t="s">
        <v>37</v>
      </c>
      <c r="N566" t="s">
        <v>38</v>
      </c>
      <c r="O566">
        <v>29000000</v>
      </c>
      <c r="P566">
        <f t="shared" si="8"/>
        <v>26845943</v>
      </c>
      <c r="Q566">
        <v>6.4</v>
      </c>
    </row>
    <row r="567" spans="1:17" hidden="1" x14ac:dyDescent="0.3">
      <c r="A567" t="s">
        <v>21924</v>
      </c>
      <c r="B567">
        <v>87</v>
      </c>
      <c r="D567" t="s">
        <v>3409</v>
      </c>
      <c r="L567" t="s">
        <v>21925</v>
      </c>
      <c r="M567" t="s">
        <v>37</v>
      </c>
      <c r="N567" t="s">
        <v>38</v>
      </c>
      <c r="O567">
        <v>1000000</v>
      </c>
      <c r="P567">
        <f t="shared" si="8"/>
        <v>-1000000</v>
      </c>
      <c r="Q567">
        <v>5.8</v>
      </c>
    </row>
    <row r="568" spans="1:17" x14ac:dyDescent="0.3">
      <c r="A568" t="s">
        <v>1351</v>
      </c>
      <c r="B568">
        <v>102</v>
      </c>
      <c r="C568">
        <v>90835030</v>
      </c>
      <c r="D568" t="s">
        <v>1325</v>
      </c>
      <c r="E568" t="s">
        <v>1671</v>
      </c>
      <c r="L568" t="s">
        <v>6347</v>
      </c>
      <c r="M568" t="s">
        <v>37</v>
      </c>
      <c r="N568" t="s">
        <v>38</v>
      </c>
      <c r="O568">
        <v>40000000</v>
      </c>
      <c r="P568">
        <f t="shared" si="8"/>
        <v>50835030</v>
      </c>
      <c r="Q568">
        <v>5.9</v>
      </c>
    </row>
    <row r="569" spans="1:17" hidden="1" x14ac:dyDescent="0.3">
      <c r="A569" t="s">
        <v>24137</v>
      </c>
      <c r="B569">
        <v>87</v>
      </c>
      <c r="D569" t="s">
        <v>1671</v>
      </c>
      <c r="E569" t="s">
        <v>3409</v>
      </c>
      <c r="L569" t="s">
        <v>24139</v>
      </c>
      <c r="M569" t="s">
        <v>37</v>
      </c>
      <c r="N569" t="s">
        <v>268</v>
      </c>
      <c r="P569">
        <f t="shared" si="8"/>
        <v>0</v>
      </c>
      <c r="Q569">
        <v>7.7</v>
      </c>
    </row>
    <row r="570" spans="1:17" hidden="1" x14ac:dyDescent="0.3">
      <c r="A570" t="s">
        <v>10325</v>
      </c>
      <c r="B570">
        <v>87</v>
      </c>
      <c r="D570" t="s">
        <v>1671</v>
      </c>
      <c r="E570" t="s">
        <v>19711</v>
      </c>
      <c r="L570" t="s">
        <v>18350</v>
      </c>
      <c r="M570" t="s">
        <v>65</v>
      </c>
      <c r="N570" t="s">
        <v>38</v>
      </c>
      <c r="O570">
        <v>4400000</v>
      </c>
      <c r="P570">
        <f t="shared" si="8"/>
        <v>-4400000</v>
      </c>
      <c r="Q570">
        <v>6.7</v>
      </c>
    </row>
    <row r="571" spans="1:17" x14ac:dyDescent="0.3">
      <c r="A571" t="s">
        <v>2017</v>
      </c>
      <c r="B571">
        <v>102</v>
      </c>
      <c r="C571">
        <v>17176900</v>
      </c>
      <c r="D571" t="s">
        <v>1325</v>
      </c>
      <c r="E571" t="s">
        <v>953</v>
      </c>
      <c r="F571" t="s">
        <v>1266</v>
      </c>
      <c r="L571" t="s">
        <v>2018</v>
      </c>
      <c r="M571" t="s">
        <v>37</v>
      </c>
      <c r="N571" t="s">
        <v>38</v>
      </c>
      <c r="O571">
        <v>95000000</v>
      </c>
      <c r="P571">
        <f t="shared" si="8"/>
        <v>-77823100</v>
      </c>
      <c r="Q571">
        <v>5.5</v>
      </c>
    </row>
    <row r="572" spans="1:17" hidden="1" x14ac:dyDescent="0.3">
      <c r="A572" t="s">
        <v>19941</v>
      </c>
      <c r="B572">
        <v>87</v>
      </c>
      <c r="D572" t="s">
        <v>1671</v>
      </c>
      <c r="E572" t="s">
        <v>6403</v>
      </c>
      <c r="L572" t="s">
        <v>19943</v>
      </c>
      <c r="M572" t="s">
        <v>37</v>
      </c>
      <c r="N572" t="s">
        <v>767</v>
      </c>
      <c r="O572">
        <v>2500000</v>
      </c>
      <c r="P572">
        <f t="shared" si="8"/>
        <v>-2500000</v>
      </c>
      <c r="Q572">
        <v>5</v>
      </c>
    </row>
    <row r="573" spans="1:17" hidden="1" x14ac:dyDescent="0.3">
      <c r="A573" t="s">
        <v>23833</v>
      </c>
      <c r="B573">
        <v>87</v>
      </c>
      <c r="D573" t="s">
        <v>1671</v>
      </c>
      <c r="L573" t="s">
        <v>23834</v>
      </c>
      <c r="M573" t="s">
        <v>37</v>
      </c>
      <c r="N573" t="s">
        <v>38</v>
      </c>
      <c r="P573">
        <f t="shared" si="8"/>
        <v>0</v>
      </c>
      <c r="Q573">
        <v>6.3</v>
      </c>
    </row>
    <row r="574" spans="1:17" x14ac:dyDescent="0.3">
      <c r="A574" t="s">
        <v>3827</v>
      </c>
      <c r="B574">
        <v>102</v>
      </c>
      <c r="C574">
        <v>13750556</v>
      </c>
      <c r="D574" t="s">
        <v>1325</v>
      </c>
      <c r="E574" t="s">
        <v>24164</v>
      </c>
      <c r="F574" t="s">
        <v>10413</v>
      </c>
      <c r="L574" t="s">
        <v>3828</v>
      </c>
      <c r="M574" t="s">
        <v>37</v>
      </c>
      <c r="N574" t="s">
        <v>38</v>
      </c>
      <c r="O574">
        <v>65000000</v>
      </c>
      <c r="P574">
        <f t="shared" si="8"/>
        <v>-51249444</v>
      </c>
      <c r="Q574">
        <v>6.5</v>
      </c>
    </row>
    <row r="575" spans="1:17" hidden="1" x14ac:dyDescent="0.3">
      <c r="A575" t="s">
        <v>22651</v>
      </c>
      <c r="B575">
        <v>87</v>
      </c>
      <c r="D575" t="s">
        <v>3409</v>
      </c>
      <c r="L575" t="s">
        <v>22652</v>
      </c>
      <c r="M575" t="s">
        <v>37</v>
      </c>
      <c r="N575" t="s">
        <v>38</v>
      </c>
      <c r="P575">
        <f t="shared" si="8"/>
        <v>0</v>
      </c>
      <c r="Q575">
        <v>5</v>
      </c>
    </row>
    <row r="576" spans="1:17" x14ac:dyDescent="0.3">
      <c r="A576" t="s">
        <v>7451</v>
      </c>
      <c r="B576">
        <v>102</v>
      </c>
      <c r="C576">
        <v>33423521</v>
      </c>
      <c r="D576" t="s">
        <v>1325</v>
      </c>
      <c r="E576" t="s">
        <v>953</v>
      </c>
      <c r="F576" t="s">
        <v>1671</v>
      </c>
      <c r="G576" t="s">
        <v>10413</v>
      </c>
      <c r="L576" t="s">
        <v>7453</v>
      </c>
      <c r="M576" t="s">
        <v>37</v>
      </c>
      <c r="N576" t="s">
        <v>677</v>
      </c>
      <c r="O576">
        <v>35000000</v>
      </c>
      <c r="P576">
        <f t="shared" si="8"/>
        <v>-1576479</v>
      </c>
      <c r="Q576">
        <v>3.8</v>
      </c>
    </row>
    <row r="577" spans="1:17" x14ac:dyDescent="0.3">
      <c r="A577" t="s">
        <v>1311</v>
      </c>
      <c r="B577">
        <v>102</v>
      </c>
      <c r="C577">
        <v>32694788</v>
      </c>
      <c r="D577" t="s">
        <v>1325</v>
      </c>
      <c r="E577" t="s">
        <v>953</v>
      </c>
      <c r="F577" t="s">
        <v>22704</v>
      </c>
      <c r="L577" t="s">
        <v>1314</v>
      </c>
      <c r="M577" t="s">
        <v>37</v>
      </c>
      <c r="N577" t="s">
        <v>38</v>
      </c>
      <c r="O577">
        <v>85000000</v>
      </c>
      <c r="P577">
        <f t="shared" si="8"/>
        <v>-52305212</v>
      </c>
      <c r="Q577">
        <v>6.6</v>
      </c>
    </row>
    <row r="578" spans="1:17" hidden="1" x14ac:dyDescent="0.3">
      <c r="A578" t="s">
        <v>21251</v>
      </c>
      <c r="B578">
        <v>87</v>
      </c>
      <c r="D578" t="s">
        <v>11526</v>
      </c>
      <c r="L578" t="s">
        <v>21253</v>
      </c>
      <c r="M578" t="s">
        <v>37</v>
      </c>
      <c r="N578" t="s">
        <v>38</v>
      </c>
      <c r="O578">
        <v>15000000</v>
      </c>
      <c r="P578">
        <f t="shared" ref="P578:P641" si="9">+C578-O578</f>
        <v>-15000000</v>
      </c>
      <c r="Q578">
        <v>3.7</v>
      </c>
    </row>
    <row r="579" spans="1:17" x14ac:dyDescent="0.3">
      <c r="A579" t="s">
        <v>3618</v>
      </c>
      <c r="B579">
        <v>102</v>
      </c>
      <c r="C579">
        <v>5932060</v>
      </c>
      <c r="D579" t="s">
        <v>1325</v>
      </c>
      <c r="E579" t="s">
        <v>953</v>
      </c>
      <c r="F579" t="s">
        <v>1266</v>
      </c>
      <c r="G579" t="s">
        <v>24163</v>
      </c>
      <c r="L579" t="s">
        <v>3620</v>
      </c>
      <c r="M579" t="s">
        <v>37</v>
      </c>
      <c r="N579" t="s">
        <v>56</v>
      </c>
      <c r="O579">
        <v>35000000</v>
      </c>
      <c r="P579">
        <f t="shared" si="9"/>
        <v>-29067940</v>
      </c>
      <c r="Q579">
        <v>5.4</v>
      </c>
    </row>
    <row r="580" spans="1:17" hidden="1" x14ac:dyDescent="0.3">
      <c r="A580" t="s">
        <v>22030</v>
      </c>
      <c r="B580">
        <v>87</v>
      </c>
      <c r="D580" t="s">
        <v>3409</v>
      </c>
      <c r="E580" t="s">
        <v>19711</v>
      </c>
      <c r="F580" t="s">
        <v>12332</v>
      </c>
      <c r="L580" t="s">
        <v>23480</v>
      </c>
      <c r="M580" t="s">
        <v>37</v>
      </c>
      <c r="N580" t="s">
        <v>38</v>
      </c>
      <c r="O580">
        <v>200000</v>
      </c>
      <c r="P580">
        <f t="shared" si="9"/>
        <v>-200000</v>
      </c>
      <c r="Q580">
        <v>8</v>
      </c>
    </row>
    <row r="581" spans="1:17" x14ac:dyDescent="0.3">
      <c r="A581" t="s">
        <v>20159</v>
      </c>
      <c r="B581">
        <v>102</v>
      </c>
      <c r="C581">
        <v>11546543</v>
      </c>
      <c r="D581" t="s">
        <v>1325</v>
      </c>
      <c r="E581" t="s">
        <v>1671</v>
      </c>
      <c r="L581" t="s">
        <v>20160</v>
      </c>
      <c r="M581" t="s">
        <v>7241</v>
      </c>
      <c r="N581" t="s">
        <v>3859</v>
      </c>
      <c r="O581">
        <v>2000000</v>
      </c>
      <c r="P581">
        <f t="shared" si="9"/>
        <v>9546543</v>
      </c>
      <c r="Q581">
        <v>7.6</v>
      </c>
    </row>
    <row r="582" spans="1:17" x14ac:dyDescent="0.3">
      <c r="A582" t="s">
        <v>5081</v>
      </c>
      <c r="B582">
        <v>102</v>
      </c>
      <c r="C582">
        <v>7659747</v>
      </c>
      <c r="D582" t="s">
        <v>1325</v>
      </c>
      <c r="E582" t="s">
        <v>24165</v>
      </c>
      <c r="F582" t="s">
        <v>10413</v>
      </c>
      <c r="L582" t="s">
        <v>7669</v>
      </c>
      <c r="M582" t="s">
        <v>37</v>
      </c>
      <c r="N582" t="s">
        <v>38</v>
      </c>
      <c r="O582">
        <v>38000000</v>
      </c>
      <c r="P582">
        <f t="shared" si="9"/>
        <v>-30340253</v>
      </c>
      <c r="Q582">
        <v>5.0999999999999996</v>
      </c>
    </row>
    <row r="583" spans="1:17" hidden="1" x14ac:dyDescent="0.3">
      <c r="A583" t="s">
        <v>5418</v>
      </c>
      <c r="B583">
        <v>87</v>
      </c>
      <c r="C583">
        <v>30538669</v>
      </c>
      <c r="D583" t="s">
        <v>1671</v>
      </c>
      <c r="L583" t="s">
        <v>9683</v>
      </c>
      <c r="M583" t="s">
        <v>37</v>
      </c>
      <c r="N583" t="s">
        <v>38</v>
      </c>
      <c r="P583">
        <f t="shared" si="9"/>
        <v>30538669</v>
      </c>
      <c r="Q583">
        <v>5.7</v>
      </c>
    </row>
    <row r="584" spans="1:17" x14ac:dyDescent="0.3">
      <c r="A584" t="s">
        <v>21466</v>
      </c>
      <c r="B584">
        <v>102</v>
      </c>
      <c r="C584">
        <v>4105123</v>
      </c>
      <c r="D584" t="s">
        <v>1325</v>
      </c>
      <c r="E584" t="s">
        <v>24164</v>
      </c>
      <c r="F584" t="s">
        <v>10413</v>
      </c>
      <c r="L584" t="s">
        <v>21469</v>
      </c>
      <c r="M584" t="s">
        <v>21473</v>
      </c>
      <c r="N584" t="s">
        <v>21474</v>
      </c>
      <c r="O584">
        <v>1100000</v>
      </c>
      <c r="P584">
        <f t="shared" si="9"/>
        <v>3005123</v>
      </c>
      <c r="Q584">
        <v>7.6</v>
      </c>
    </row>
    <row r="585" spans="1:17" hidden="1" x14ac:dyDescent="0.3">
      <c r="A585" t="s">
        <v>22200</v>
      </c>
      <c r="B585">
        <v>87</v>
      </c>
      <c r="C585">
        <v>58163</v>
      </c>
      <c r="D585" t="s">
        <v>3409</v>
      </c>
      <c r="L585" t="s">
        <v>22201</v>
      </c>
      <c r="M585" t="s">
        <v>37</v>
      </c>
      <c r="N585" t="s">
        <v>38</v>
      </c>
      <c r="P585">
        <f t="shared" si="9"/>
        <v>58163</v>
      </c>
      <c r="Q585">
        <v>4.2</v>
      </c>
    </row>
    <row r="586" spans="1:17" x14ac:dyDescent="0.3">
      <c r="A586" t="s">
        <v>4728</v>
      </c>
      <c r="B586">
        <v>102</v>
      </c>
      <c r="C586">
        <v>34350553</v>
      </c>
      <c r="D586" t="s">
        <v>1325</v>
      </c>
      <c r="E586" t="s">
        <v>1671</v>
      </c>
      <c r="F586" t="s">
        <v>12332</v>
      </c>
      <c r="L586" t="s">
        <v>4730</v>
      </c>
      <c r="M586" t="s">
        <v>37</v>
      </c>
      <c r="N586" t="s">
        <v>38</v>
      </c>
      <c r="O586">
        <v>68000000</v>
      </c>
      <c r="P586">
        <f t="shared" si="9"/>
        <v>-33649447</v>
      </c>
      <c r="Q586">
        <v>5.7</v>
      </c>
    </row>
    <row r="587" spans="1:17" x14ac:dyDescent="0.3">
      <c r="A587" t="s">
        <v>1617</v>
      </c>
      <c r="B587">
        <v>102</v>
      </c>
      <c r="C587">
        <v>62318875</v>
      </c>
      <c r="D587" t="s">
        <v>1325</v>
      </c>
      <c r="E587" t="s">
        <v>953</v>
      </c>
      <c r="F587" t="s">
        <v>1266</v>
      </c>
      <c r="G587" t="s">
        <v>12332</v>
      </c>
      <c r="H587" t="s">
        <v>10413</v>
      </c>
      <c r="L587" t="s">
        <v>6043</v>
      </c>
      <c r="M587" t="s">
        <v>37</v>
      </c>
      <c r="N587" t="s">
        <v>38</v>
      </c>
      <c r="O587">
        <v>50000000</v>
      </c>
      <c r="P587">
        <f t="shared" si="9"/>
        <v>12318875</v>
      </c>
      <c r="Q587">
        <v>6.8</v>
      </c>
    </row>
    <row r="588" spans="1:17" x14ac:dyDescent="0.3">
      <c r="A588" t="s">
        <v>9667</v>
      </c>
      <c r="B588">
        <v>103</v>
      </c>
      <c r="C588">
        <v>26400000</v>
      </c>
      <c r="D588" t="s">
        <v>1325</v>
      </c>
      <c r="E588" t="s">
        <v>953</v>
      </c>
      <c r="F588" t="s">
        <v>1266</v>
      </c>
      <c r="L588" t="s">
        <v>11852</v>
      </c>
      <c r="M588" t="s">
        <v>37</v>
      </c>
      <c r="N588" t="s">
        <v>38</v>
      </c>
      <c r="O588">
        <v>18000000</v>
      </c>
      <c r="P588">
        <f t="shared" si="9"/>
        <v>8400000</v>
      </c>
      <c r="Q588">
        <v>5.8</v>
      </c>
    </row>
    <row r="589" spans="1:17" hidden="1" x14ac:dyDescent="0.3">
      <c r="A589" t="s">
        <v>15162</v>
      </c>
      <c r="B589">
        <v>87</v>
      </c>
      <c r="D589" t="s">
        <v>24164</v>
      </c>
      <c r="E589" t="s">
        <v>3409</v>
      </c>
      <c r="F589" t="s">
        <v>10413</v>
      </c>
      <c r="L589" t="s">
        <v>18066</v>
      </c>
      <c r="M589" t="s">
        <v>37</v>
      </c>
      <c r="N589" t="s">
        <v>38</v>
      </c>
      <c r="O589">
        <v>5000000</v>
      </c>
      <c r="P589">
        <f t="shared" si="9"/>
        <v>-5000000</v>
      </c>
      <c r="Q589">
        <v>5.5</v>
      </c>
    </row>
    <row r="590" spans="1:17" x14ac:dyDescent="0.3">
      <c r="A590" t="s">
        <v>3873</v>
      </c>
      <c r="B590">
        <v>103</v>
      </c>
      <c r="C590">
        <v>72413</v>
      </c>
      <c r="D590" t="s">
        <v>1325</v>
      </c>
      <c r="E590" t="s">
        <v>953</v>
      </c>
      <c r="F590" t="s">
        <v>3409</v>
      </c>
      <c r="G590" t="s">
        <v>22704</v>
      </c>
      <c r="L590" t="s">
        <v>3876</v>
      </c>
      <c r="M590" t="s">
        <v>1946</v>
      </c>
      <c r="N590" t="s">
        <v>892</v>
      </c>
      <c r="O590">
        <v>65000000</v>
      </c>
      <c r="P590">
        <f t="shared" si="9"/>
        <v>-64927587</v>
      </c>
      <c r="Q590">
        <v>6.1</v>
      </c>
    </row>
    <row r="591" spans="1:17" x14ac:dyDescent="0.3">
      <c r="A591" t="s">
        <v>499</v>
      </c>
      <c r="B591">
        <v>103</v>
      </c>
      <c r="C591">
        <v>51317350</v>
      </c>
      <c r="D591" t="s">
        <v>1325</v>
      </c>
      <c r="E591" t="s">
        <v>953</v>
      </c>
      <c r="F591" t="s">
        <v>1266</v>
      </c>
      <c r="L591" t="s">
        <v>4522</v>
      </c>
      <c r="M591" t="s">
        <v>37</v>
      </c>
      <c r="N591" t="s">
        <v>38</v>
      </c>
      <c r="O591">
        <v>57000000</v>
      </c>
      <c r="P591">
        <f t="shared" si="9"/>
        <v>-5682650</v>
      </c>
      <c r="Q591">
        <v>6.4</v>
      </c>
    </row>
    <row r="592" spans="1:17" hidden="1" x14ac:dyDescent="0.3">
      <c r="A592" t="s">
        <v>18170</v>
      </c>
      <c r="B592">
        <v>87</v>
      </c>
      <c r="D592" t="s">
        <v>1671</v>
      </c>
      <c r="L592" t="s">
        <v>18171</v>
      </c>
      <c r="M592" t="s">
        <v>37</v>
      </c>
      <c r="N592" t="s">
        <v>38</v>
      </c>
      <c r="O592">
        <v>4700000</v>
      </c>
      <c r="P592">
        <f t="shared" si="9"/>
        <v>-4700000</v>
      </c>
      <c r="Q592">
        <v>3.2</v>
      </c>
    </row>
    <row r="593" spans="1:17" hidden="1" x14ac:dyDescent="0.3">
      <c r="A593" t="s">
        <v>23055</v>
      </c>
      <c r="B593">
        <v>88</v>
      </c>
      <c r="D593" t="s">
        <v>3409</v>
      </c>
      <c r="L593" t="s">
        <v>23056</v>
      </c>
      <c r="M593" t="s">
        <v>37</v>
      </c>
      <c r="N593" t="s">
        <v>38</v>
      </c>
      <c r="O593">
        <v>300000</v>
      </c>
      <c r="P593">
        <f t="shared" si="9"/>
        <v>-300000</v>
      </c>
      <c r="Q593">
        <v>5.2</v>
      </c>
    </row>
    <row r="594" spans="1:17" hidden="1" x14ac:dyDescent="0.3">
      <c r="A594" t="s">
        <v>8554</v>
      </c>
      <c r="B594">
        <v>88</v>
      </c>
      <c r="D594" t="s">
        <v>1671</v>
      </c>
      <c r="L594" t="s">
        <v>23664</v>
      </c>
      <c r="M594" t="s">
        <v>37</v>
      </c>
      <c r="N594" t="s">
        <v>268</v>
      </c>
      <c r="O594">
        <v>120000</v>
      </c>
      <c r="P594">
        <f t="shared" si="9"/>
        <v>-120000</v>
      </c>
      <c r="Q594">
        <v>7</v>
      </c>
    </row>
    <row r="595" spans="1:17" x14ac:dyDescent="0.3">
      <c r="A595" t="s">
        <v>16444</v>
      </c>
      <c r="B595">
        <v>103</v>
      </c>
      <c r="C595">
        <v>8691</v>
      </c>
      <c r="D595" t="s">
        <v>1325</v>
      </c>
      <c r="E595" t="s">
        <v>953</v>
      </c>
      <c r="L595" t="s">
        <v>18366</v>
      </c>
      <c r="M595" t="s">
        <v>37</v>
      </c>
      <c r="N595" t="s">
        <v>38</v>
      </c>
      <c r="O595">
        <v>4500000</v>
      </c>
      <c r="P595">
        <f t="shared" si="9"/>
        <v>-4491309</v>
      </c>
      <c r="Q595">
        <v>5.8</v>
      </c>
    </row>
    <row r="596" spans="1:17" hidden="1" x14ac:dyDescent="0.3">
      <c r="A596" t="s">
        <v>10023</v>
      </c>
      <c r="B596">
        <v>88</v>
      </c>
      <c r="D596" t="s">
        <v>953</v>
      </c>
      <c r="E596" t="s">
        <v>11526</v>
      </c>
      <c r="F596" t="s">
        <v>18089</v>
      </c>
      <c r="L596" t="s">
        <v>10024</v>
      </c>
      <c r="M596" t="s">
        <v>37</v>
      </c>
      <c r="N596" t="s">
        <v>1465</v>
      </c>
      <c r="P596">
        <f t="shared" si="9"/>
        <v>0</v>
      </c>
      <c r="Q596">
        <v>6.1</v>
      </c>
    </row>
    <row r="597" spans="1:17" x14ac:dyDescent="0.3">
      <c r="A597" t="s">
        <v>9031</v>
      </c>
      <c r="B597">
        <v>103</v>
      </c>
      <c r="C597">
        <v>28751715</v>
      </c>
      <c r="D597" t="s">
        <v>1325</v>
      </c>
      <c r="E597" t="s">
        <v>1671</v>
      </c>
      <c r="F597" t="s">
        <v>24164</v>
      </c>
      <c r="L597" t="s">
        <v>9033</v>
      </c>
      <c r="M597" t="s">
        <v>37</v>
      </c>
      <c r="N597" t="s">
        <v>38</v>
      </c>
      <c r="O597">
        <v>28000000</v>
      </c>
      <c r="P597">
        <f t="shared" si="9"/>
        <v>751715</v>
      </c>
      <c r="Q597">
        <v>6.6</v>
      </c>
    </row>
    <row r="598" spans="1:17" x14ac:dyDescent="0.3">
      <c r="A598" t="s">
        <v>2048</v>
      </c>
      <c r="B598">
        <v>103</v>
      </c>
      <c r="C598">
        <v>40687294</v>
      </c>
      <c r="D598" t="s">
        <v>1325</v>
      </c>
      <c r="E598" t="s">
        <v>24164</v>
      </c>
      <c r="F598" t="s">
        <v>3409</v>
      </c>
      <c r="G598" t="s">
        <v>24165</v>
      </c>
      <c r="H598" t="s">
        <v>10413</v>
      </c>
      <c r="L598" t="s">
        <v>7415</v>
      </c>
      <c r="M598" t="s">
        <v>37</v>
      </c>
      <c r="N598" t="s">
        <v>268</v>
      </c>
      <c r="O598">
        <v>35000000</v>
      </c>
      <c r="P598">
        <f t="shared" si="9"/>
        <v>5687294</v>
      </c>
      <c r="Q598">
        <v>5.4</v>
      </c>
    </row>
    <row r="599" spans="1:17" x14ac:dyDescent="0.3">
      <c r="A599" t="s">
        <v>14108</v>
      </c>
      <c r="B599">
        <v>103</v>
      </c>
      <c r="C599">
        <v>27285953</v>
      </c>
      <c r="D599" t="s">
        <v>1325</v>
      </c>
      <c r="E599" t="s">
        <v>10413</v>
      </c>
      <c r="L599" t="s">
        <v>17767</v>
      </c>
      <c r="M599" t="s">
        <v>37</v>
      </c>
      <c r="N599" t="s">
        <v>38</v>
      </c>
      <c r="O599">
        <v>5000000</v>
      </c>
      <c r="P599">
        <f t="shared" si="9"/>
        <v>22285953</v>
      </c>
      <c r="Q599">
        <v>6.8</v>
      </c>
    </row>
    <row r="600" spans="1:17" x14ac:dyDescent="0.3">
      <c r="A600" t="s">
        <v>2722</v>
      </c>
      <c r="B600">
        <v>103</v>
      </c>
      <c r="C600">
        <v>30669413</v>
      </c>
      <c r="D600" t="s">
        <v>1325</v>
      </c>
      <c r="E600" t="s">
        <v>6403</v>
      </c>
      <c r="F600" t="s">
        <v>12332</v>
      </c>
      <c r="L600" t="s">
        <v>7489</v>
      </c>
      <c r="M600" t="s">
        <v>37</v>
      </c>
      <c r="N600" t="s">
        <v>38</v>
      </c>
      <c r="O600">
        <v>35000000</v>
      </c>
      <c r="P600">
        <f t="shared" si="9"/>
        <v>-4330587</v>
      </c>
      <c r="Q600">
        <v>6.2</v>
      </c>
    </row>
    <row r="601" spans="1:17" x14ac:dyDescent="0.3">
      <c r="A601" t="s">
        <v>7673</v>
      </c>
      <c r="B601">
        <v>103</v>
      </c>
      <c r="C601">
        <v>7948159</v>
      </c>
      <c r="D601" t="s">
        <v>1325</v>
      </c>
      <c r="E601" t="s">
        <v>24164</v>
      </c>
      <c r="F601" t="s">
        <v>3409</v>
      </c>
      <c r="G601" t="s">
        <v>10413</v>
      </c>
      <c r="L601" t="s">
        <v>7674</v>
      </c>
      <c r="M601" t="s">
        <v>37</v>
      </c>
      <c r="N601" t="s">
        <v>38</v>
      </c>
      <c r="O601">
        <v>35000000</v>
      </c>
      <c r="P601">
        <f t="shared" si="9"/>
        <v>-27051841</v>
      </c>
      <c r="Q601">
        <v>6</v>
      </c>
    </row>
    <row r="602" spans="1:17" hidden="1" x14ac:dyDescent="0.3">
      <c r="A602" t="s">
        <v>22320</v>
      </c>
      <c r="B602">
        <v>88</v>
      </c>
      <c r="D602" t="s">
        <v>3409</v>
      </c>
      <c r="E602" t="s">
        <v>12038</v>
      </c>
      <c r="F602" t="s">
        <v>19711</v>
      </c>
      <c r="L602" t="s">
        <v>22321</v>
      </c>
      <c r="M602" t="s">
        <v>37</v>
      </c>
      <c r="N602" t="s">
        <v>38</v>
      </c>
      <c r="P602">
        <f t="shared" si="9"/>
        <v>0</v>
      </c>
      <c r="Q602">
        <v>4</v>
      </c>
    </row>
    <row r="603" spans="1:17" x14ac:dyDescent="0.3">
      <c r="A603" t="s">
        <v>5985</v>
      </c>
      <c r="B603">
        <v>103</v>
      </c>
      <c r="C603">
        <v>2154540</v>
      </c>
      <c r="D603" t="s">
        <v>1325</v>
      </c>
      <c r="E603" t="s">
        <v>10413</v>
      </c>
      <c r="L603" t="s">
        <v>5987</v>
      </c>
      <c r="M603" t="s">
        <v>37</v>
      </c>
      <c r="N603" t="s">
        <v>38</v>
      </c>
      <c r="O603">
        <v>45000000</v>
      </c>
      <c r="P603">
        <f t="shared" si="9"/>
        <v>-42845460</v>
      </c>
      <c r="Q603">
        <v>4.9000000000000004</v>
      </c>
    </row>
    <row r="604" spans="1:17" x14ac:dyDescent="0.3">
      <c r="A604" t="s">
        <v>3376</v>
      </c>
      <c r="B604">
        <v>103</v>
      </c>
      <c r="C604">
        <v>70117571</v>
      </c>
      <c r="D604" t="s">
        <v>1325</v>
      </c>
      <c r="E604" t="s">
        <v>953</v>
      </c>
      <c r="F604" t="s">
        <v>12332</v>
      </c>
      <c r="G604" t="s">
        <v>10413</v>
      </c>
      <c r="L604" t="s">
        <v>3378</v>
      </c>
      <c r="M604" t="s">
        <v>37</v>
      </c>
      <c r="N604" t="s">
        <v>38</v>
      </c>
      <c r="O604">
        <v>58000000</v>
      </c>
      <c r="P604">
        <f t="shared" si="9"/>
        <v>12117571</v>
      </c>
      <c r="Q604">
        <v>6.4</v>
      </c>
    </row>
    <row r="605" spans="1:17" x14ac:dyDescent="0.3">
      <c r="A605" t="s">
        <v>11441</v>
      </c>
      <c r="B605">
        <v>103</v>
      </c>
      <c r="C605">
        <v>410388</v>
      </c>
      <c r="D605" t="s">
        <v>1325</v>
      </c>
      <c r="E605" t="s">
        <v>953</v>
      </c>
      <c r="F605" t="s">
        <v>11526</v>
      </c>
      <c r="G605" t="s">
        <v>18089</v>
      </c>
      <c r="H605" t="s">
        <v>12332</v>
      </c>
      <c r="I605" t="s">
        <v>10413</v>
      </c>
      <c r="L605" t="s">
        <v>11443</v>
      </c>
      <c r="M605" t="s">
        <v>676</v>
      </c>
      <c r="N605" t="s">
        <v>677</v>
      </c>
      <c r="O605">
        <v>2127519898</v>
      </c>
      <c r="P605">
        <f t="shared" si="9"/>
        <v>-2127109510</v>
      </c>
      <c r="Q605">
        <v>6.9</v>
      </c>
    </row>
    <row r="606" spans="1:17" x14ac:dyDescent="0.3">
      <c r="A606" t="s">
        <v>1783</v>
      </c>
      <c r="B606">
        <v>103</v>
      </c>
      <c r="C606">
        <v>85017401</v>
      </c>
      <c r="D606" t="s">
        <v>1325</v>
      </c>
      <c r="E606" t="s">
        <v>953</v>
      </c>
      <c r="F606" t="s">
        <v>10413</v>
      </c>
      <c r="L606" t="s">
        <v>1785</v>
      </c>
      <c r="M606" t="s">
        <v>37</v>
      </c>
      <c r="N606" t="s">
        <v>38</v>
      </c>
      <c r="O606">
        <v>92000000</v>
      </c>
      <c r="P606">
        <f t="shared" si="9"/>
        <v>-6982599</v>
      </c>
      <c r="Q606">
        <v>6.7</v>
      </c>
    </row>
    <row r="607" spans="1:17" x14ac:dyDescent="0.3">
      <c r="A607" t="s">
        <v>912</v>
      </c>
      <c r="B607">
        <v>103</v>
      </c>
      <c r="C607">
        <v>131564731</v>
      </c>
      <c r="D607" t="s">
        <v>1325</v>
      </c>
      <c r="E607" t="s">
        <v>953</v>
      </c>
      <c r="F607" t="s">
        <v>18089</v>
      </c>
      <c r="G607" t="s">
        <v>1266</v>
      </c>
      <c r="L607" t="s">
        <v>915</v>
      </c>
      <c r="M607" t="s">
        <v>37</v>
      </c>
      <c r="N607" t="s">
        <v>38</v>
      </c>
      <c r="O607">
        <v>150000000</v>
      </c>
      <c r="P607">
        <f t="shared" si="9"/>
        <v>-18435269</v>
      </c>
      <c r="Q607">
        <v>4.2</v>
      </c>
    </row>
    <row r="608" spans="1:17" hidden="1" x14ac:dyDescent="0.3">
      <c r="A608" t="s">
        <v>18874</v>
      </c>
      <c r="B608">
        <v>88</v>
      </c>
      <c r="D608" t="s">
        <v>1325</v>
      </c>
      <c r="E608" t="s">
        <v>10413</v>
      </c>
      <c r="L608" t="s">
        <v>18875</v>
      </c>
      <c r="M608" t="s">
        <v>37</v>
      </c>
      <c r="N608" t="s">
        <v>38</v>
      </c>
      <c r="O608">
        <v>5000000</v>
      </c>
      <c r="P608">
        <f t="shared" si="9"/>
        <v>-5000000</v>
      </c>
      <c r="Q608">
        <v>3.5</v>
      </c>
    </row>
    <row r="609" spans="1:17" x14ac:dyDescent="0.3">
      <c r="A609" t="s">
        <v>8690</v>
      </c>
      <c r="B609">
        <v>103</v>
      </c>
      <c r="C609">
        <v>668171</v>
      </c>
      <c r="D609" t="s">
        <v>1325</v>
      </c>
      <c r="E609" t="s">
        <v>3409</v>
      </c>
      <c r="F609" t="s">
        <v>1266</v>
      </c>
      <c r="L609" t="s">
        <v>8692</v>
      </c>
      <c r="M609" t="s">
        <v>1946</v>
      </c>
      <c r="N609" t="s">
        <v>892</v>
      </c>
      <c r="O609">
        <v>60000000</v>
      </c>
      <c r="P609">
        <f t="shared" si="9"/>
        <v>-59331829</v>
      </c>
      <c r="Q609">
        <v>5.6</v>
      </c>
    </row>
    <row r="610" spans="1:17" hidden="1" x14ac:dyDescent="0.3">
      <c r="A610" t="s">
        <v>20683</v>
      </c>
      <c r="B610">
        <v>88</v>
      </c>
      <c r="D610" t="s">
        <v>1325</v>
      </c>
      <c r="E610" t="s">
        <v>12332</v>
      </c>
      <c r="L610" t="s">
        <v>20777</v>
      </c>
      <c r="M610" t="s">
        <v>37</v>
      </c>
      <c r="N610" t="s">
        <v>38</v>
      </c>
      <c r="O610">
        <v>1700000</v>
      </c>
      <c r="P610">
        <f t="shared" si="9"/>
        <v>-1700000</v>
      </c>
      <c r="Q610">
        <v>6.1</v>
      </c>
    </row>
    <row r="611" spans="1:17" x14ac:dyDescent="0.3">
      <c r="A611" t="s">
        <v>14799</v>
      </c>
      <c r="B611">
        <v>103</v>
      </c>
      <c r="C611">
        <v>71519230</v>
      </c>
      <c r="D611" t="s">
        <v>1325</v>
      </c>
      <c r="E611" t="s">
        <v>6403</v>
      </c>
      <c r="F611" t="s">
        <v>12332</v>
      </c>
      <c r="G611" t="s">
        <v>10413</v>
      </c>
      <c r="L611" t="s">
        <v>15641</v>
      </c>
      <c r="M611" t="s">
        <v>37</v>
      </c>
      <c r="N611" t="s">
        <v>38</v>
      </c>
      <c r="O611">
        <v>9000000</v>
      </c>
      <c r="P611">
        <f t="shared" si="9"/>
        <v>62519230</v>
      </c>
      <c r="Q611">
        <v>6.5</v>
      </c>
    </row>
    <row r="612" spans="1:17" hidden="1" x14ac:dyDescent="0.3">
      <c r="A612" t="s">
        <v>19037</v>
      </c>
      <c r="B612">
        <v>88</v>
      </c>
      <c r="D612" t="s">
        <v>3409</v>
      </c>
      <c r="E612" t="s">
        <v>10413</v>
      </c>
      <c r="L612" t="s">
        <v>19038</v>
      </c>
      <c r="M612" t="s">
        <v>37</v>
      </c>
      <c r="N612" t="s">
        <v>65</v>
      </c>
      <c r="O612">
        <v>3500000</v>
      </c>
      <c r="P612">
        <f t="shared" si="9"/>
        <v>-3500000</v>
      </c>
      <c r="Q612">
        <v>4.8</v>
      </c>
    </row>
    <row r="613" spans="1:17" x14ac:dyDescent="0.3">
      <c r="A613" t="s">
        <v>3827</v>
      </c>
      <c r="B613">
        <v>103</v>
      </c>
      <c r="C613">
        <v>19781879</v>
      </c>
      <c r="D613" t="s">
        <v>1325</v>
      </c>
      <c r="E613" t="s">
        <v>24164</v>
      </c>
      <c r="F613" t="s">
        <v>1266</v>
      </c>
      <c r="G613" t="s">
        <v>10413</v>
      </c>
      <c r="L613" t="s">
        <v>4397</v>
      </c>
      <c r="M613" t="s">
        <v>37</v>
      </c>
      <c r="N613" t="s">
        <v>38</v>
      </c>
      <c r="O613">
        <v>60000000</v>
      </c>
      <c r="P613">
        <f t="shared" si="9"/>
        <v>-40218121</v>
      </c>
      <c r="Q613">
        <v>4.8</v>
      </c>
    </row>
    <row r="614" spans="1:17" hidden="1" x14ac:dyDescent="0.3">
      <c r="A614" t="s">
        <v>21200</v>
      </c>
      <c r="B614">
        <v>88</v>
      </c>
      <c r="D614" t="s">
        <v>1325</v>
      </c>
      <c r="E614" t="s">
        <v>12332</v>
      </c>
      <c r="L614" t="s">
        <v>21202</v>
      </c>
      <c r="M614" t="s">
        <v>37</v>
      </c>
      <c r="N614" t="s">
        <v>268</v>
      </c>
      <c r="O614">
        <v>1750000</v>
      </c>
      <c r="P614">
        <f t="shared" si="9"/>
        <v>-1750000</v>
      </c>
      <c r="Q614">
        <v>4.3</v>
      </c>
    </row>
    <row r="615" spans="1:17" hidden="1" x14ac:dyDescent="0.3">
      <c r="A615" t="s">
        <v>8666</v>
      </c>
      <c r="B615">
        <v>88</v>
      </c>
      <c r="D615" t="s">
        <v>1325</v>
      </c>
      <c r="E615" t="s">
        <v>24164</v>
      </c>
      <c r="F615" t="s">
        <v>24165</v>
      </c>
      <c r="G615" t="s">
        <v>10413</v>
      </c>
      <c r="L615" t="s">
        <v>13800</v>
      </c>
      <c r="M615" t="s">
        <v>12472</v>
      </c>
      <c r="N615" t="s">
        <v>12473</v>
      </c>
      <c r="P615">
        <f t="shared" si="9"/>
        <v>0</v>
      </c>
      <c r="Q615">
        <v>8.1</v>
      </c>
    </row>
    <row r="616" spans="1:17" x14ac:dyDescent="0.3">
      <c r="A616" t="s">
        <v>1813</v>
      </c>
      <c r="B616">
        <v>103</v>
      </c>
      <c r="C616">
        <v>67631157</v>
      </c>
      <c r="D616" t="s">
        <v>1325</v>
      </c>
      <c r="E616" t="s">
        <v>19711</v>
      </c>
      <c r="F616" t="s">
        <v>10413</v>
      </c>
      <c r="L616" t="s">
        <v>1815</v>
      </c>
      <c r="M616" t="s">
        <v>37</v>
      </c>
      <c r="N616" t="s">
        <v>38</v>
      </c>
      <c r="O616">
        <v>100000000</v>
      </c>
      <c r="P616">
        <f t="shared" si="9"/>
        <v>-32368843</v>
      </c>
      <c r="Q616">
        <v>6</v>
      </c>
    </row>
    <row r="617" spans="1:17" x14ac:dyDescent="0.3">
      <c r="A617" t="s">
        <v>327</v>
      </c>
      <c r="B617">
        <v>103</v>
      </c>
      <c r="C617">
        <v>54758461</v>
      </c>
      <c r="D617" t="s">
        <v>1325</v>
      </c>
      <c r="E617" t="s">
        <v>1671</v>
      </c>
      <c r="F617" t="s">
        <v>19711</v>
      </c>
      <c r="L617" t="s">
        <v>3745</v>
      </c>
      <c r="M617" t="s">
        <v>37</v>
      </c>
      <c r="N617" t="s">
        <v>38</v>
      </c>
      <c r="O617">
        <v>65000000</v>
      </c>
      <c r="P617">
        <f t="shared" si="9"/>
        <v>-10241539</v>
      </c>
      <c r="Q617">
        <v>6.3</v>
      </c>
    </row>
    <row r="618" spans="1:17" x14ac:dyDescent="0.3">
      <c r="A618" t="s">
        <v>1114</v>
      </c>
      <c r="B618">
        <v>103</v>
      </c>
      <c r="C618">
        <v>24520892</v>
      </c>
      <c r="D618" t="s">
        <v>1325</v>
      </c>
      <c r="E618" t="s">
        <v>24164</v>
      </c>
      <c r="F618" t="s">
        <v>3409</v>
      </c>
      <c r="G618" t="s">
        <v>10413</v>
      </c>
      <c r="L618" t="s">
        <v>6060</v>
      </c>
      <c r="M618" t="s">
        <v>37</v>
      </c>
      <c r="N618" t="s">
        <v>1465</v>
      </c>
      <c r="O618">
        <v>45000000</v>
      </c>
      <c r="P618">
        <f t="shared" si="9"/>
        <v>-20479108</v>
      </c>
      <c r="Q618">
        <v>7</v>
      </c>
    </row>
    <row r="619" spans="1:17" x14ac:dyDescent="0.3">
      <c r="A619" t="s">
        <v>9758</v>
      </c>
      <c r="B619">
        <v>103</v>
      </c>
      <c r="C619">
        <v>22466994</v>
      </c>
      <c r="D619" t="s">
        <v>1325</v>
      </c>
      <c r="E619" t="s">
        <v>24164</v>
      </c>
      <c r="F619" t="s">
        <v>10413</v>
      </c>
      <c r="L619" t="s">
        <v>9759</v>
      </c>
      <c r="M619" t="s">
        <v>37</v>
      </c>
      <c r="N619" t="s">
        <v>38</v>
      </c>
      <c r="O619">
        <v>25000000</v>
      </c>
      <c r="P619">
        <f t="shared" si="9"/>
        <v>-2533006</v>
      </c>
      <c r="Q619">
        <v>6.3</v>
      </c>
    </row>
    <row r="620" spans="1:17" hidden="1" x14ac:dyDescent="0.3">
      <c r="A620" t="s">
        <v>6991</v>
      </c>
      <c r="B620">
        <v>88</v>
      </c>
      <c r="D620" t="s">
        <v>953</v>
      </c>
      <c r="E620" t="s">
        <v>11526</v>
      </c>
      <c r="F620" t="s">
        <v>18089</v>
      </c>
      <c r="G620" t="s">
        <v>1266</v>
      </c>
      <c r="L620" t="s">
        <v>6994</v>
      </c>
      <c r="M620" t="s">
        <v>37</v>
      </c>
      <c r="N620" t="s">
        <v>892</v>
      </c>
      <c r="O620">
        <v>40000000</v>
      </c>
      <c r="P620">
        <f t="shared" si="9"/>
        <v>-40000000</v>
      </c>
      <c r="Q620">
        <v>6.4</v>
      </c>
    </row>
    <row r="621" spans="1:17" hidden="1" x14ac:dyDescent="0.3">
      <c r="A621" t="s">
        <v>19580</v>
      </c>
      <c r="B621">
        <v>88</v>
      </c>
      <c r="D621" t="s">
        <v>10413</v>
      </c>
      <c r="L621" t="s">
        <v>19582</v>
      </c>
      <c r="M621" t="s">
        <v>37</v>
      </c>
      <c r="N621" t="s">
        <v>38</v>
      </c>
      <c r="O621">
        <v>800000</v>
      </c>
      <c r="P621">
        <f t="shared" si="9"/>
        <v>-800000</v>
      </c>
      <c r="Q621">
        <v>5.2</v>
      </c>
    </row>
    <row r="622" spans="1:17" hidden="1" x14ac:dyDescent="0.3">
      <c r="A622" t="s">
        <v>4003</v>
      </c>
      <c r="B622">
        <v>88</v>
      </c>
      <c r="D622" t="s">
        <v>1671</v>
      </c>
      <c r="L622" t="s">
        <v>20146</v>
      </c>
      <c r="M622" t="s">
        <v>37</v>
      </c>
      <c r="N622" t="s">
        <v>38</v>
      </c>
      <c r="O622">
        <v>2000000</v>
      </c>
      <c r="P622">
        <f t="shared" si="9"/>
        <v>-2000000</v>
      </c>
      <c r="Q622">
        <v>6.8</v>
      </c>
    </row>
    <row r="623" spans="1:17" x14ac:dyDescent="0.3">
      <c r="A623" t="s">
        <v>7064</v>
      </c>
      <c r="B623">
        <v>103</v>
      </c>
      <c r="C623">
        <v>9094451</v>
      </c>
      <c r="D623" t="s">
        <v>1325</v>
      </c>
      <c r="E623" t="s">
        <v>1266</v>
      </c>
      <c r="F623" t="s">
        <v>6403</v>
      </c>
      <c r="G623" t="s">
        <v>10413</v>
      </c>
      <c r="L623" t="s">
        <v>16579</v>
      </c>
      <c r="M623" t="s">
        <v>37</v>
      </c>
      <c r="N623" t="s">
        <v>38</v>
      </c>
      <c r="O623">
        <v>7000000</v>
      </c>
      <c r="P623">
        <f t="shared" si="9"/>
        <v>2094451</v>
      </c>
      <c r="Q623">
        <v>6.2</v>
      </c>
    </row>
    <row r="624" spans="1:17" x14ac:dyDescent="0.3">
      <c r="A624" t="s">
        <v>5245</v>
      </c>
      <c r="B624">
        <v>104</v>
      </c>
      <c r="C624">
        <v>42610000</v>
      </c>
      <c r="D624" t="s">
        <v>1325</v>
      </c>
      <c r="E624" t="s">
        <v>1671</v>
      </c>
      <c r="F624" t="s">
        <v>24164</v>
      </c>
      <c r="G624" t="s">
        <v>10413</v>
      </c>
      <c r="L624" t="s">
        <v>5247</v>
      </c>
      <c r="M624" t="s">
        <v>37</v>
      </c>
      <c r="N624" t="s">
        <v>38</v>
      </c>
      <c r="O624">
        <v>55000000</v>
      </c>
      <c r="P624">
        <f t="shared" si="9"/>
        <v>-12390000</v>
      </c>
      <c r="Q624">
        <v>5.5</v>
      </c>
    </row>
    <row r="625" spans="1:17" x14ac:dyDescent="0.3">
      <c r="A625" t="s">
        <v>4972</v>
      </c>
      <c r="B625">
        <v>104</v>
      </c>
      <c r="C625">
        <v>23020488</v>
      </c>
      <c r="D625" t="s">
        <v>1325</v>
      </c>
      <c r="E625" t="s">
        <v>1671</v>
      </c>
      <c r="F625" t="s">
        <v>1266</v>
      </c>
      <c r="L625" t="s">
        <v>4973</v>
      </c>
      <c r="M625" t="s">
        <v>37</v>
      </c>
      <c r="N625" t="s">
        <v>38</v>
      </c>
      <c r="O625">
        <v>52000000</v>
      </c>
      <c r="P625">
        <f t="shared" si="9"/>
        <v>-28979512</v>
      </c>
      <c r="Q625">
        <v>5.5</v>
      </c>
    </row>
    <row r="626" spans="1:17" x14ac:dyDescent="0.3">
      <c r="A626" t="s">
        <v>4903</v>
      </c>
      <c r="B626">
        <v>104</v>
      </c>
      <c r="C626">
        <v>25625110</v>
      </c>
      <c r="D626" t="s">
        <v>1325</v>
      </c>
      <c r="E626" t="s">
        <v>24164</v>
      </c>
      <c r="F626" t="s">
        <v>10413</v>
      </c>
      <c r="L626" t="s">
        <v>16504</v>
      </c>
      <c r="M626" t="s">
        <v>37</v>
      </c>
      <c r="N626" t="s">
        <v>38</v>
      </c>
      <c r="O626">
        <v>7000000</v>
      </c>
      <c r="P626">
        <f t="shared" si="9"/>
        <v>18625110</v>
      </c>
      <c r="Q626">
        <v>7.2</v>
      </c>
    </row>
    <row r="627" spans="1:17" x14ac:dyDescent="0.3">
      <c r="A627" t="s">
        <v>5486</v>
      </c>
      <c r="B627">
        <v>104</v>
      </c>
      <c r="C627">
        <v>10706786</v>
      </c>
      <c r="D627" t="s">
        <v>1325</v>
      </c>
      <c r="E627" t="s">
        <v>1266</v>
      </c>
      <c r="F627" t="s">
        <v>10413</v>
      </c>
      <c r="L627" t="s">
        <v>5487</v>
      </c>
      <c r="M627" t="s">
        <v>37</v>
      </c>
      <c r="N627" t="s">
        <v>38</v>
      </c>
      <c r="O627">
        <v>50000000</v>
      </c>
      <c r="P627">
        <f t="shared" si="9"/>
        <v>-39293214</v>
      </c>
      <c r="Q627">
        <v>5.5</v>
      </c>
    </row>
    <row r="628" spans="1:17" hidden="1" x14ac:dyDescent="0.3">
      <c r="A628" t="s">
        <v>21373</v>
      </c>
      <c r="B628">
        <v>88</v>
      </c>
      <c r="D628" t="s">
        <v>953</v>
      </c>
      <c r="E628" t="s">
        <v>1671</v>
      </c>
      <c r="F628" t="s">
        <v>3409</v>
      </c>
      <c r="L628" t="s">
        <v>21374</v>
      </c>
      <c r="M628" t="s">
        <v>37</v>
      </c>
      <c r="N628" t="s">
        <v>38</v>
      </c>
      <c r="P628">
        <f t="shared" si="9"/>
        <v>0</v>
      </c>
      <c r="Q628">
        <v>6.1</v>
      </c>
    </row>
    <row r="629" spans="1:17" x14ac:dyDescent="0.3">
      <c r="A629" t="s">
        <v>1794</v>
      </c>
      <c r="B629">
        <v>104</v>
      </c>
      <c r="C629">
        <v>75030163</v>
      </c>
      <c r="D629" t="s">
        <v>1325</v>
      </c>
      <c r="E629" t="s">
        <v>953</v>
      </c>
      <c r="F629" t="s">
        <v>18089</v>
      </c>
      <c r="G629" t="s">
        <v>1266</v>
      </c>
      <c r="L629" t="s">
        <v>1796</v>
      </c>
      <c r="M629" t="s">
        <v>37</v>
      </c>
      <c r="N629" t="s">
        <v>38</v>
      </c>
      <c r="O629">
        <v>100000000</v>
      </c>
      <c r="P629">
        <f t="shared" si="9"/>
        <v>-24969837</v>
      </c>
      <c r="Q629">
        <v>5.0999999999999996</v>
      </c>
    </row>
    <row r="630" spans="1:17" x14ac:dyDescent="0.3">
      <c r="A630" t="s">
        <v>10464</v>
      </c>
      <c r="B630">
        <v>104</v>
      </c>
      <c r="C630">
        <v>5974653</v>
      </c>
      <c r="D630" t="s">
        <v>1325</v>
      </c>
      <c r="E630" t="s">
        <v>953</v>
      </c>
      <c r="F630" t="s">
        <v>1266</v>
      </c>
      <c r="G630" t="s">
        <v>12332</v>
      </c>
      <c r="H630" t="s">
        <v>10413</v>
      </c>
      <c r="L630" t="s">
        <v>10465</v>
      </c>
      <c r="M630" t="s">
        <v>37</v>
      </c>
      <c r="N630" t="s">
        <v>38</v>
      </c>
      <c r="O630">
        <v>22000000</v>
      </c>
      <c r="P630">
        <f t="shared" si="9"/>
        <v>-16025347</v>
      </c>
      <c r="Q630">
        <v>4.0999999999999996</v>
      </c>
    </row>
    <row r="631" spans="1:17" hidden="1" x14ac:dyDescent="0.3">
      <c r="A631" t="s">
        <v>4728</v>
      </c>
      <c r="B631">
        <v>88</v>
      </c>
      <c r="C631">
        <v>13920741</v>
      </c>
      <c r="D631" t="s">
        <v>1671</v>
      </c>
      <c r="L631" t="s">
        <v>9844</v>
      </c>
      <c r="M631" t="s">
        <v>37</v>
      </c>
      <c r="N631" t="s">
        <v>38</v>
      </c>
      <c r="P631">
        <f t="shared" si="9"/>
        <v>13920741</v>
      </c>
      <c r="Q631">
        <v>6.7</v>
      </c>
    </row>
    <row r="632" spans="1:17" x14ac:dyDescent="0.3">
      <c r="A632" t="s">
        <v>10460</v>
      </c>
      <c r="B632">
        <v>104</v>
      </c>
      <c r="C632">
        <v>10696210</v>
      </c>
      <c r="D632" t="s">
        <v>1325</v>
      </c>
      <c r="E632" t="s">
        <v>24164</v>
      </c>
      <c r="F632" t="s">
        <v>12332</v>
      </c>
      <c r="G632" t="s">
        <v>10413</v>
      </c>
      <c r="L632" t="s">
        <v>10461</v>
      </c>
      <c r="M632" t="s">
        <v>37</v>
      </c>
      <c r="N632" t="s">
        <v>38</v>
      </c>
      <c r="O632">
        <v>23500000</v>
      </c>
      <c r="P632">
        <f t="shared" si="9"/>
        <v>-12803790</v>
      </c>
      <c r="Q632">
        <v>3.9</v>
      </c>
    </row>
    <row r="633" spans="1:17" x14ac:dyDescent="0.3">
      <c r="A633" t="s">
        <v>9970</v>
      </c>
      <c r="B633">
        <v>104</v>
      </c>
      <c r="C633">
        <v>4064333</v>
      </c>
      <c r="D633" t="s">
        <v>1325</v>
      </c>
      <c r="E633" t="s">
        <v>1671</v>
      </c>
      <c r="F633" t="s">
        <v>12332</v>
      </c>
      <c r="L633" t="s">
        <v>9971</v>
      </c>
      <c r="M633" t="s">
        <v>37</v>
      </c>
      <c r="N633" t="s">
        <v>38</v>
      </c>
      <c r="O633">
        <v>25000000</v>
      </c>
      <c r="P633">
        <f t="shared" si="9"/>
        <v>-20935667</v>
      </c>
      <c r="Q633">
        <v>5.2</v>
      </c>
    </row>
    <row r="634" spans="1:17" x14ac:dyDescent="0.3">
      <c r="A634" t="s">
        <v>2066</v>
      </c>
      <c r="B634">
        <v>104</v>
      </c>
      <c r="C634">
        <v>21413502</v>
      </c>
      <c r="D634" t="s">
        <v>1325</v>
      </c>
      <c r="E634" t="s">
        <v>953</v>
      </c>
      <c r="F634" t="s">
        <v>1671</v>
      </c>
      <c r="G634" t="s">
        <v>24164</v>
      </c>
      <c r="H634" t="s">
        <v>12038</v>
      </c>
      <c r="I634" t="s">
        <v>24165</v>
      </c>
      <c r="L634" t="s">
        <v>5505</v>
      </c>
      <c r="M634" t="s">
        <v>37</v>
      </c>
      <c r="N634" t="s">
        <v>38</v>
      </c>
      <c r="O634">
        <v>40000000</v>
      </c>
      <c r="P634">
        <f t="shared" si="9"/>
        <v>-18586498</v>
      </c>
      <c r="Q634">
        <v>6.3</v>
      </c>
    </row>
    <row r="635" spans="1:17" x14ac:dyDescent="0.3">
      <c r="A635" t="s">
        <v>408</v>
      </c>
      <c r="B635">
        <v>104</v>
      </c>
      <c r="C635">
        <v>62494975</v>
      </c>
      <c r="D635" t="s">
        <v>1325</v>
      </c>
      <c r="E635" t="s">
        <v>24164</v>
      </c>
      <c r="F635" t="s">
        <v>10413</v>
      </c>
      <c r="L635" t="s">
        <v>2419</v>
      </c>
      <c r="M635" t="s">
        <v>37</v>
      </c>
      <c r="N635" t="s">
        <v>38</v>
      </c>
      <c r="O635">
        <v>85000000</v>
      </c>
      <c r="P635">
        <f t="shared" si="9"/>
        <v>-22505025</v>
      </c>
      <c r="Q635">
        <v>6</v>
      </c>
    </row>
    <row r="636" spans="1:17" x14ac:dyDescent="0.3">
      <c r="A636" t="s">
        <v>946</v>
      </c>
      <c r="B636">
        <v>104</v>
      </c>
      <c r="C636">
        <v>25040293</v>
      </c>
      <c r="D636" t="s">
        <v>1325</v>
      </c>
      <c r="E636" t="s">
        <v>953</v>
      </c>
      <c r="F636" t="s">
        <v>1266</v>
      </c>
      <c r="L636" t="s">
        <v>4690</v>
      </c>
      <c r="M636" t="s">
        <v>37</v>
      </c>
      <c r="N636" t="s">
        <v>38</v>
      </c>
      <c r="O636">
        <v>55000000</v>
      </c>
      <c r="P636">
        <f t="shared" si="9"/>
        <v>-29959707</v>
      </c>
      <c r="Q636">
        <v>6.6</v>
      </c>
    </row>
    <row r="637" spans="1:17" hidden="1" x14ac:dyDescent="0.3">
      <c r="A637" t="s">
        <v>22464</v>
      </c>
      <c r="B637">
        <v>88</v>
      </c>
      <c r="D637" t="s">
        <v>3409</v>
      </c>
      <c r="E637" t="s">
        <v>19711</v>
      </c>
      <c r="L637" t="s">
        <v>22465</v>
      </c>
      <c r="M637" t="s">
        <v>37</v>
      </c>
      <c r="N637" t="s">
        <v>38</v>
      </c>
      <c r="O637">
        <v>550000</v>
      </c>
      <c r="P637">
        <f t="shared" si="9"/>
        <v>-550000</v>
      </c>
      <c r="Q637">
        <v>6.1</v>
      </c>
    </row>
    <row r="638" spans="1:17" x14ac:dyDescent="0.3">
      <c r="A638" t="s">
        <v>1819</v>
      </c>
      <c r="B638">
        <v>104</v>
      </c>
      <c r="C638">
        <v>27053815</v>
      </c>
      <c r="D638" t="s">
        <v>1325</v>
      </c>
      <c r="E638" t="s">
        <v>953</v>
      </c>
      <c r="F638" t="s">
        <v>19711</v>
      </c>
      <c r="L638" t="s">
        <v>6664</v>
      </c>
      <c r="M638" t="s">
        <v>37</v>
      </c>
      <c r="N638" t="s">
        <v>767</v>
      </c>
      <c r="O638">
        <v>40000000</v>
      </c>
      <c r="P638">
        <f t="shared" si="9"/>
        <v>-12946185</v>
      </c>
      <c r="Q638">
        <v>4.7</v>
      </c>
    </row>
    <row r="639" spans="1:17" x14ac:dyDescent="0.3">
      <c r="A639" t="s">
        <v>225</v>
      </c>
      <c r="B639">
        <v>104</v>
      </c>
      <c r="C639">
        <v>47592825</v>
      </c>
      <c r="D639" t="s">
        <v>1325</v>
      </c>
      <c r="E639" t="s">
        <v>953</v>
      </c>
      <c r="F639" t="s">
        <v>1671</v>
      </c>
      <c r="G639" t="s">
        <v>10413</v>
      </c>
      <c r="L639" t="s">
        <v>2403</v>
      </c>
      <c r="M639" t="s">
        <v>37</v>
      </c>
      <c r="N639" t="s">
        <v>38</v>
      </c>
      <c r="O639">
        <v>85000000</v>
      </c>
      <c r="P639">
        <f t="shared" si="9"/>
        <v>-37407175</v>
      </c>
      <c r="Q639">
        <v>6.7</v>
      </c>
    </row>
    <row r="640" spans="1:17" x14ac:dyDescent="0.3">
      <c r="A640" t="s">
        <v>260</v>
      </c>
      <c r="B640">
        <v>104</v>
      </c>
      <c r="C640">
        <v>78009155</v>
      </c>
      <c r="D640" t="s">
        <v>1325</v>
      </c>
      <c r="E640" t="s">
        <v>1671</v>
      </c>
      <c r="F640" t="s">
        <v>24164</v>
      </c>
      <c r="L640" t="s">
        <v>2364</v>
      </c>
      <c r="M640" t="s">
        <v>37</v>
      </c>
      <c r="N640" t="s">
        <v>38</v>
      </c>
      <c r="O640">
        <v>75000000</v>
      </c>
      <c r="P640">
        <f t="shared" si="9"/>
        <v>3009155</v>
      </c>
      <c r="Q640">
        <v>6.2</v>
      </c>
    </row>
    <row r="641" spans="1:17" x14ac:dyDescent="0.3">
      <c r="A641" t="s">
        <v>5367</v>
      </c>
      <c r="B641">
        <v>104</v>
      </c>
      <c r="C641">
        <v>20241395</v>
      </c>
      <c r="D641" t="s">
        <v>1325</v>
      </c>
      <c r="E641" t="s">
        <v>6403</v>
      </c>
      <c r="F641" t="s">
        <v>10413</v>
      </c>
      <c r="L641" t="s">
        <v>11025</v>
      </c>
      <c r="M641" t="s">
        <v>37</v>
      </c>
      <c r="N641" t="s">
        <v>38</v>
      </c>
      <c r="O641">
        <v>20000000</v>
      </c>
      <c r="P641">
        <f t="shared" si="9"/>
        <v>241395</v>
      </c>
      <c r="Q641">
        <v>6.1</v>
      </c>
    </row>
    <row r="642" spans="1:17" x14ac:dyDescent="0.3">
      <c r="A642" t="s">
        <v>2260</v>
      </c>
      <c r="B642">
        <v>104</v>
      </c>
      <c r="C642">
        <v>47474112</v>
      </c>
      <c r="D642" t="s">
        <v>1325</v>
      </c>
      <c r="E642" t="s">
        <v>3409</v>
      </c>
      <c r="F642" t="s">
        <v>12332</v>
      </c>
      <c r="G642" t="s">
        <v>10413</v>
      </c>
      <c r="L642" t="s">
        <v>2262</v>
      </c>
      <c r="M642" t="s">
        <v>37</v>
      </c>
      <c r="N642" t="s">
        <v>38</v>
      </c>
      <c r="O642">
        <v>90000000</v>
      </c>
      <c r="P642">
        <f t="shared" ref="P642:P705" si="10">+C642-O642</f>
        <v>-42525888</v>
      </c>
      <c r="Q642">
        <v>5.4</v>
      </c>
    </row>
    <row r="643" spans="1:17" hidden="1" x14ac:dyDescent="0.3">
      <c r="A643" t="s">
        <v>20529</v>
      </c>
      <c r="B643">
        <v>88</v>
      </c>
      <c r="D643" t="s">
        <v>6403</v>
      </c>
      <c r="E643" t="s">
        <v>10413</v>
      </c>
      <c r="L643" t="s">
        <v>20530</v>
      </c>
      <c r="M643" t="s">
        <v>37</v>
      </c>
      <c r="N643" t="s">
        <v>38</v>
      </c>
      <c r="O643">
        <v>2000000</v>
      </c>
      <c r="P643">
        <f t="shared" si="10"/>
        <v>-2000000</v>
      </c>
      <c r="Q643">
        <v>4.9000000000000004</v>
      </c>
    </row>
    <row r="644" spans="1:17" x14ac:dyDescent="0.3">
      <c r="A644" t="s">
        <v>118</v>
      </c>
      <c r="B644">
        <v>104</v>
      </c>
      <c r="C644">
        <v>157299717</v>
      </c>
      <c r="D644" t="s">
        <v>1325</v>
      </c>
      <c r="E644" t="s">
        <v>953</v>
      </c>
      <c r="F644" t="s">
        <v>12332</v>
      </c>
      <c r="L644" t="s">
        <v>3000</v>
      </c>
      <c r="M644" t="s">
        <v>37</v>
      </c>
      <c r="N644" t="s">
        <v>38</v>
      </c>
      <c r="O644">
        <v>75000000</v>
      </c>
      <c r="P644">
        <f t="shared" si="10"/>
        <v>82299717</v>
      </c>
      <c r="Q644">
        <v>7.4</v>
      </c>
    </row>
    <row r="645" spans="1:17" x14ac:dyDescent="0.3">
      <c r="A645" t="s">
        <v>260</v>
      </c>
      <c r="B645">
        <v>104</v>
      </c>
      <c r="C645">
        <v>234360014</v>
      </c>
      <c r="D645" t="s">
        <v>1325</v>
      </c>
      <c r="E645" t="s">
        <v>953</v>
      </c>
      <c r="F645" t="s">
        <v>1266</v>
      </c>
      <c r="G645" t="s">
        <v>12332</v>
      </c>
      <c r="H645" t="s">
        <v>10413</v>
      </c>
      <c r="L645" t="s">
        <v>264</v>
      </c>
      <c r="M645" t="s">
        <v>37</v>
      </c>
      <c r="N645" t="s">
        <v>268</v>
      </c>
      <c r="O645">
        <v>210000000</v>
      </c>
      <c r="P645">
        <f t="shared" si="10"/>
        <v>24360014</v>
      </c>
      <c r="Q645">
        <v>6.8</v>
      </c>
    </row>
    <row r="646" spans="1:17" hidden="1" x14ac:dyDescent="0.3">
      <c r="A646" t="s">
        <v>16831</v>
      </c>
      <c r="B646">
        <v>88</v>
      </c>
      <c r="C646">
        <v>828</v>
      </c>
      <c r="D646" t="s">
        <v>1325</v>
      </c>
      <c r="E646" t="s">
        <v>1671</v>
      </c>
      <c r="F646" t="s">
        <v>24164</v>
      </c>
      <c r="G646" t="s">
        <v>3409</v>
      </c>
      <c r="H646" t="s">
        <v>19711</v>
      </c>
      <c r="I646" t="s">
        <v>10413</v>
      </c>
      <c r="L646" t="s">
        <v>16833</v>
      </c>
      <c r="M646" t="s">
        <v>37</v>
      </c>
      <c r="N646" t="s">
        <v>7987</v>
      </c>
      <c r="P646">
        <f t="shared" si="10"/>
        <v>828</v>
      </c>
      <c r="Q646">
        <v>6.4</v>
      </c>
    </row>
    <row r="647" spans="1:17" x14ac:dyDescent="0.3">
      <c r="A647" t="s">
        <v>2156</v>
      </c>
      <c r="B647">
        <v>105</v>
      </c>
      <c r="C647">
        <v>37516013</v>
      </c>
      <c r="D647" t="s">
        <v>1325</v>
      </c>
      <c r="E647" t="s">
        <v>1266</v>
      </c>
      <c r="F647" t="s">
        <v>6403</v>
      </c>
      <c r="L647" t="s">
        <v>3600</v>
      </c>
      <c r="M647" t="s">
        <v>37</v>
      </c>
      <c r="N647" t="s">
        <v>38</v>
      </c>
      <c r="O647">
        <v>69000000</v>
      </c>
      <c r="P647">
        <f t="shared" si="10"/>
        <v>-31483987</v>
      </c>
      <c r="Q647">
        <v>5.9</v>
      </c>
    </row>
    <row r="648" spans="1:17" x14ac:dyDescent="0.3">
      <c r="A648" t="s">
        <v>13271</v>
      </c>
      <c r="B648">
        <v>105</v>
      </c>
      <c r="C648">
        <v>22723</v>
      </c>
      <c r="D648" t="s">
        <v>1325</v>
      </c>
      <c r="E648" t="s">
        <v>1671</v>
      </c>
      <c r="F648" t="s">
        <v>3409</v>
      </c>
      <c r="G648" t="s">
        <v>24163</v>
      </c>
      <c r="L648" t="s">
        <v>13273</v>
      </c>
      <c r="M648" t="s">
        <v>37</v>
      </c>
      <c r="N648" t="s">
        <v>767</v>
      </c>
      <c r="O648">
        <v>25000000</v>
      </c>
      <c r="P648">
        <f t="shared" si="10"/>
        <v>-24977277</v>
      </c>
      <c r="Q648">
        <v>4.5</v>
      </c>
    </row>
    <row r="649" spans="1:17" x14ac:dyDescent="0.3">
      <c r="A649" t="s">
        <v>2429</v>
      </c>
      <c r="B649">
        <v>105</v>
      </c>
      <c r="C649">
        <v>234760500</v>
      </c>
      <c r="D649" t="s">
        <v>1325</v>
      </c>
      <c r="E649" t="s">
        <v>1671</v>
      </c>
      <c r="F649" t="s">
        <v>24164</v>
      </c>
      <c r="L649" t="s">
        <v>12644</v>
      </c>
      <c r="M649" t="s">
        <v>37</v>
      </c>
      <c r="N649" t="s">
        <v>38</v>
      </c>
      <c r="O649">
        <v>14000000</v>
      </c>
      <c r="P649">
        <f t="shared" si="10"/>
        <v>220760500</v>
      </c>
      <c r="Q649">
        <v>7.3</v>
      </c>
    </row>
    <row r="650" spans="1:17" x14ac:dyDescent="0.3">
      <c r="A650" t="s">
        <v>2066</v>
      </c>
      <c r="B650">
        <v>105</v>
      </c>
      <c r="C650">
        <v>73648142</v>
      </c>
      <c r="D650" t="s">
        <v>1325</v>
      </c>
      <c r="E650" t="s">
        <v>12332</v>
      </c>
      <c r="F650" t="s">
        <v>10413</v>
      </c>
      <c r="L650" t="s">
        <v>4062</v>
      </c>
      <c r="M650" t="s">
        <v>37</v>
      </c>
      <c r="N650" t="s">
        <v>38</v>
      </c>
      <c r="O650">
        <v>60000000</v>
      </c>
      <c r="P650">
        <f t="shared" si="10"/>
        <v>13648142</v>
      </c>
      <c r="Q650">
        <v>5.8</v>
      </c>
    </row>
    <row r="651" spans="1:17" x14ac:dyDescent="0.3">
      <c r="A651" t="s">
        <v>1680</v>
      </c>
      <c r="B651">
        <v>105</v>
      </c>
      <c r="C651">
        <v>103738726</v>
      </c>
      <c r="D651" t="s">
        <v>1325</v>
      </c>
      <c r="E651" t="s">
        <v>1671</v>
      </c>
      <c r="F651" t="s">
        <v>24164</v>
      </c>
      <c r="G651" t="s">
        <v>12038</v>
      </c>
      <c r="H651" t="s">
        <v>19711</v>
      </c>
      <c r="I651" t="s">
        <v>10413</v>
      </c>
      <c r="L651" t="s">
        <v>5616</v>
      </c>
      <c r="M651" t="s">
        <v>37</v>
      </c>
      <c r="N651" t="s">
        <v>38</v>
      </c>
      <c r="O651">
        <v>100000000</v>
      </c>
      <c r="P651">
        <f t="shared" si="10"/>
        <v>3738726</v>
      </c>
      <c r="Q651">
        <v>6.1</v>
      </c>
    </row>
    <row r="652" spans="1:17" hidden="1" x14ac:dyDescent="0.3">
      <c r="A652" t="s">
        <v>7134</v>
      </c>
      <c r="B652">
        <v>88</v>
      </c>
      <c r="D652" t="s">
        <v>1325</v>
      </c>
      <c r="E652" t="s">
        <v>24164</v>
      </c>
      <c r="F652" t="s">
        <v>6403</v>
      </c>
      <c r="G652" t="s">
        <v>10413</v>
      </c>
      <c r="L652" t="s">
        <v>18597</v>
      </c>
      <c r="M652" t="s">
        <v>37</v>
      </c>
      <c r="N652" t="s">
        <v>38</v>
      </c>
      <c r="O652">
        <v>4000000</v>
      </c>
      <c r="P652">
        <f t="shared" si="10"/>
        <v>-4000000</v>
      </c>
      <c r="Q652">
        <v>6.2</v>
      </c>
    </row>
    <row r="653" spans="1:17" hidden="1" x14ac:dyDescent="0.3">
      <c r="A653" t="s">
        <v>15533</v>
      </c>
      <c r="B653">
        <v>88</v>
      </c>
      <c r="D653" t="s">
        <v>1325</v>
      </c>
      <c r="E653" t="s">
        <v>6403</v>
      </c>
      <c r="L653" t="s">
        <v>15534</v>
      </c>
      <c r="M653" t="s">
        <v>37</v>
      </c>
      <c r="N653" t="s">
        <v>38</v>
      </c>
      <c r="O653">
        <v>9500000</v>
      </c>
      <c r="P653">
        <f t="shared" si="10"/>
        <v>-9500000</v>
      </c>
      <c r="Q653">
        <v>5.0999999999999996</v>
      </c>
    </row>
    <row r="654" spans="1:17" x14ac:dyDescent="0.3">
      <c r="A654" t="s">
        <v>8528</v>
      </c>
      <c r="B654">
        <v>105</v>
      </c>
      <c r="C654">
        <v>17100000</v>
      </c>
      <c r="D654" t="s">
        <v>1325</v>
      </c>
      <c r="E654" t="s">
        <v>953</v>
      </c>
      <c r="F654" t="s">
        <v>24164</v>
      </c>
      <c r="G654" t="s">
        <v>3409</v>
      </c>
      <c r="H654" t="s">
        <v>19711</v>
      </c>
      <c r="L654" t="s">
        <v>8531</v>
      </c>
      <c r="M654" t="s">
        <v>37</v>
      </c>
      <c r="N654" t="s">
        <v>38</v>
      </c>
      <c r="O654">
        <v>25000000</v>
      </c>
      <c r="P654">
        <f t="shared" si="10"/>
        <v>-7900000</v>
      </c>
      <c r="Q654">
        <v>5.3</v>
      </c>
    </row>
    <row r="655" spans="1:17" hidden="1" x14ac:dyDescent="0.3">
      <c r="A655" t="s">
        <v>18087</v>
      </c>
      <c r="B655">
        <v>88</v>
      </c>
      <c r="D655" t="s">
        <v>18089</v>
      </c>
      <c r="L655" t="s">
        <v>18091</v>
      </c>
      <c r="M655" t="s">
        <v>37</v>
      </c>
      <c r="N655" t="s">
        <v>38</v>
      </c>
      <c r="O655">
        <v>5000000</v>
      </c>
      <c r="P655">
        <f t="shared" si="10"/>
        <v>-5000000</v>
      </c>
      <c r="Q655">
        <v>8.6</v>
      </c>
    </row>
    <row r="656" spans="1:17" x14ac:dyDescent="0.3">
      <c r="A656" t="s">
        <v>1627</v>
      </c>
      <c r="B656">
        <v>105</v>
      </c>
      <c r="C656">
        <v>45290318</v>
      </c>
      <c r="D656" t="s">
        <v>1325</v>
      </c>
      <c r="E656" t="s">
        <v>1671</v>
      </c>
      <c r="F656" t="s">
        <v>24167</v>
      </c>
      <c r="L656" t="s">
        <v>6119</v>
      </c>
      <c r="M656" t="s">
        <v>37</v>
      </c>
      <c r="N656" t="s">
        <v>38</v>
      </c>
      <c r="O656">
        <v>42000000</v>
      </c>
      <c r="P656">
        <f t="shared" si="10"/>
        <v>3290318</v>
      </c>
      <c r="Q656">
        <v>6.5</v>
      </c>
    </row>
    <row r="657" spans="1:17" x14ac:dyDescent="0.3">
      <c r="A657" t="s">
        <v>7234</v>
      </c>
      <c r="B657">
        <v>105</v>
      </c>
      <c r="C657">
        <v>2126511</v>
      </c>
      <c r="D657" t="s">
        <v>1325</v>
      </c>
      <c r="E657" t="s">
        <v>13307</v>
      </c>
      <c r="F657" t="s">
        <v>3409</v>
      </c>
      <c r="G657" t="s">
        <v>22704</v>
      </c>
      <c r="L657" t="s">
        <v>7237</v>
      </c>
      <c r="M657" t="s">
        <v>7241</v>
      </c>
      <c r="N657" t="s">
        <v>3859</v>
      </c>
      <c r="O657">
        <v>36000000</v>
      </c>
      <c r="P657">
        <f t="shared" si="10"/>
        <v>-33873489</v>
      </c>
      <c r="Q657">
        <v>7.2</v>
      </c>
    </row>
    <row r="658" spans="1:17" x14ac:dyDescent="0.3">
      <c r="A658" t="s">
        <v>857</v>
      </c>
      <c r="B658">
        <v>105</v>
      </c>
      <c r="C658">
        <v>50549107</v>
      </c>
      <c r="D658" t="s">
        <v>1325</v>
      </c>
      <c r="E658" t="s">
        <v>3409</v>
      </c>
      <c r="F658" t="s">
        <v>10413</v>
      </c>
      <c r="L658" t="s">
        <v>4162</v>
      </c>
      <c r="M658" t="s">
        <v>37</v>
      </c>
      <c r="N658" t="s">
        <v>38</v>
      </c>
      <c r="O658">
        <v>60000000</v>
      </c>
      <c r="P658">
        <f t="shared" si="10"/>
        <v>-9450893</v>
      </c>
      <c r="Q658">
        <v>6.2</v>
      </c>
    </row>
    <row r="659" spans="1:17" x14ac:dyDescent="0.3">
      <c r="A659" t="s">
        <v>13982</v>
      </c>
      <c r="B659">
        <v>105</v>
      </c>
      <c r="C659">
        <v>26589953</v>
      </c>
      <c r="D659" t="s">
        <v>1325</v>
      </c>
      <c r="E659" t="s">
        <v>24164</v>
      </c>
      <c r="F659" t="s">
        <v>10413</v>
      </c>
      <c r="L659" t="s">
        <v>13983</v>
      </c>
      <c r="M659" t="s">
        <v>37</v>
      </c>
      <c r="N659" t="s">
        <v>38</v>
      </c>
      <c r="O659">
        <v>10500000</v>
      </c>
      <c r="P659">
        <f t="shared" si="10"/>
        <v>16089953</v>
      </c>
      <c r="Q659">
        <v>6.7</v>
      </c>
    </row>
    <row r="660" spans="1:17" hidden="1" x14ac:dyDescent="0.3">
      <c r="A660" t="s">
        <v>5834</v>
      </c>
      <c r="B660">
        <v>88</v>
      </c>
      <c r="D660" t="s">
        <v>1325</v>
      </c>
      <c r="E660" t="s">
        <v>3409</v>
      </c>
      <c r="F660" t="s">
        <v>10413</v>
      </c>
      <c r="L660" t="s">
        <v>13254</v>
      </c>
      <c r="M660" t="s">
        <v>37</v>
      </c>
      <c r="N660" t="s">
        <v>268</v>
      </c>
      <c r="O660">
        <v>9000000</v>
      </c>
      <c r="P660">
        <f t="shared" si="10"/>
        <v>-9000000</v>
      </c>
      <c r="Q660">
        <v>5.6</v>
      </c>
    </row>
    <row r="661" spans="1:17" x14ac:dyDescent="0.3">
      <c r="A661" t="s">
        <v>4176</v>
      </c>
      <c r="B661">
        <v>105</v>
      </c>
      <c r="C661">
        <v>1260917</v>
      </c>
      <c r="D661" t="s">
        <v>1325</v>
      </c>
      <c r="E661" t="s">
        <v>1671</v>
      </c>
      <c r="F661" t="s">
        <v>24164</v>
      </c>
      <c r="L661" t="s">
        <v>6196</v>
      </c>
      <c r="M661" t="s">
        <v>1464</v>
      </c>
      <c r="N661" t="s">
        <v>1465</v>
      </c>
      <c r="O661">
        <v>27000000</v>
      </c>
      <c r="P661">
        <f t="shared" si="10"/>
        <v>-25739083</v>
      </c>
      <c r="Q661">
        <v>7.2</v>
      </c>
    </row>
    <row r="662" spans="1:17" x14ac:dyDescent="0.3">
      <c r="A662" t="s">
        <v>3552</v>
      </c>
      <c r="B662">
        <v>105</v>
      </c>
      <c r="C662">
        <v>35324232</v>
      </c>
      <c r="D662" t="s">
        <v>1325</v>
      </c>
      <c r="E662" t="s">
        <v>1671</v>
      </c>
      <c r="F662" t="s">
        <v>24164</v>
      </c>
      <c r="G662" t="s">
        <v>3409</v>
      </c>
      <c r="H662" t="s">
        <v>10413</v>
      </c>
      <c r="L662" t="s">
        <v>3556</v>
      </c>
      <c r="M662" t="s">
        <v>37</v>
      </c>
      <c r="N662" t="s">
        <v>38</v>
      </c>
      <c r="O662">
        <v>68000000</v>
      </c>
      <c r="P662">
        <f t="shared" si="10"/>
        <v>-32675768</v>
      </c>
      <c r="Q662">
        <v>5.6</v>
      </c>
    </row>
    <row r="663" spans="1:17" x14ac:dyDescent="0.3">
      <c r="A663" t="s">
        <v>2331</v>
      </c>
      <c r="B663">
        <v>105</v>
      </c>
      <c r="C663">
        <v>23219748</v>
      </c>
      <c r="D663" t="s">
        <v>1325</v>
      </c>
      <c r="E663" t="s">
        <v>953</v>
      </c>
      <c r="F663" t="s">
        <v>3409</v>
      </c>
      <c r="G663" t="s">
        <v>22704</v>
      </c>
      <c r="H663" t="s">
        <v>19711</v>
      </c>
      <c r="L663" t="s">
        <v>2902</v>
      </c>
      <c r="M663" t="s">
        <v>37</v>
      </c>
      <c r="N663" t="s">
        <v>268</v>
      </c>
      <c r="O663">
        <v>80000000</v>
      </c>
      <c r="P663">
        <f t="shared" si="10"/>
        <v>-56780252</v>
      </c>
      <c r="Q663">
        <v>5.6</v>
      </c>
    </row>
    <row r="664" spans="1:17" x14ac:dyDescent="0.3">
      <c r="A664" t="s">
        <v>12075</v>
      </c>
      <c r="B664">
        <v>105</v>
      </c>
      <c r="C664">
        <v>63260</v>
      </c>
      <c r="D664" t="s">
        <v>1325</v>
      </c>
      <c r="E664" t="s">
        <v>11526</v>
      </c>
      <c r="F664" t="s">
        <v>12332</v>
      </c>
      <c r="G664" t="s">
        <v>10413</v>
      </c>
      <c r="L664" t="s">
        <v>12077</v>
      </c>
      <c r="M664" t="s">
        <v>37</v>
      </c>
      <c r="N664" t="s">
        <v>1465</v>
      </c>
      <c r="O664">
        <v>14000000</v>
      </c>
      <c r="P664">
        <f t="shared" si="10"/>
        <v>-13936740</v>
      </c>
      <c r="Q664">
        <v>6.7</v>
      </c>
    </row>
    <row r="665" spans="1:17" x14ac:dyDescent="0.3">
      <c r="A665" t="s">
        <v>2037</v>
      </c>
      <c r="B665">
        <v>105</v>
      </c>
      <c r="C665">
        <v>176740650</v>
      </c>
      <c r="D665" t="s">
        <v>1325</v>
      </c>
      <c r="E665" t="s">
        <v>3409</v>
      </c>
      <c r="F665" t="s">
        <v>12332</v>
      </c>
      <c r="G665" t="s">
        <v>10413</v>
      </c>
      <c r="L665" t="s">
        <v>2039</v>
      </c>
      <c r="M665" t="s">
        <v>37</v>
      </c>
      <c r="N665" t="s">
        <v>38</v>
      </c>
      <c r="O665">
        <v>93000000</v>
      </c>
      <c r="P665">
        <f t="shared" si="10"/>
        <v>83740650</v>
      </c>
      <c r="Q665">
        <v>7.6</v>
      </c>
    </row>
    <row r="666" spans="1:17" x14ac:dyDescent="0.3">
      <c r="A666" t="s">
        <v>5861</v>
      </c>
      <c r="B666">
        <v>105</v>
      </c>
      <c r="C666">
        <v>34014398</v>
      </c>
      <c r="D666" t="s">
        <v>1325</v>
      </c>
      <c r="E666" t="s">
        <v>953</v>
      </c>
      <c r="F666" t="s">
        <v>24164</v>
      </c>
      <c r="G666" t="s">
        <v>3409</v>
      </c>
      <c r="H666" t="s">
        <v>10413</v>
      </c>
      <c r="L666" t="s">
        <v>7843</v>
      </c>
      <c r="M666" t="s">
        <v>37</v>
      </c>
      <c r="N666" t="s">
        <v>767</v>
      </c>
      <c r="O666">
        <v>33000000</v>
      </c>
      <c r="P666">
        <f t="shared" si="10"/>
        <v>1014398</v>
      </c>
      <c r="Q666">
        <v>5.6</v>
      </c>
    </row>
    <row r="667" spans="1:17" x14ac:dyDescent="0.3">
      <c r="A667" t="s">
        <v>1028</v>
      </c>
      <c r="B667">
        <v>105</v>
      </c>
      <c r="C667">
        <v>76400000</v>
      </c>
      <c r="D667" t="s">
        <v>1325</v>
      </c>
      <c r="E667" t="s">
        <v>953</v>
      </c>
      <c r="F667" t="s">
        <v>12332</v>
      </c>
      <c r="L667" t="s">
        <v>11737</v>
      </c>
      <c r="M667" t="s">
        <v>37</v>
      </c>
      <c r="N667" t="s">
        <v>38</v>
      </c>
      <c r="O667">
        <v>17000000</v>
      </c>
      <c r="P667">
        <f t="shared" si="10"/>
        <v>59400000</v>
      </c>
      <c r="Q667">
        <v>6.6</v>
      </c>
    </row>
    <row r="668" spans="1:17" x14ac:dyDescent="0.3">
      <c r="A668" t="s">
        <v>13223</v>
      </c>
      <c r="B668">
        <v>105</v>
      </c>
      <c r="C668">
        <v>613556</v>
      </c>
      <c r="D668" t="s">
        <v>1325</v>
      </c>
      <c r="E668" t="s">
        <v>3409</v>
      </c>
      <c r="L668" t="s">
        <v>13224</v>
      </c>
      <c r="M668" t="s">
        <v>1946</v>
      </c>
      <c r="N668" t="s">
        <v>12666</v>
      </c>
      <c r="O668">
        <v>15000000</v>
      </c>
      <c r="P668">
        <f t="shared" si="10"/>
        <v>-14386444</v>
      </c>
      <c r="Q668">
        <v>6.4</v>
      </c>
    </row>
    <row r="669" spans="1:17" x14ac:dyDescent="0.3">
      <c r="A669" t="s">
        <v>18991</v>
      </c>
      <c r="B669">
        <v>105</v>
      </c>
      <c r="C669">
        <v>123777</v>
      </c>
      <c r="D669" t="s">
        <v>1325</v>
      </c>
      <c r="E669" t="s">
        <v>13307</v>
      </c>
      <c r="F669" t="s">
        <v>24164</v>
      </c>
      <c r="G669" t="s">
        <v>3409</v>
      </c>
      <c r="H669" t="s">
        <v>18089</v>
      </c>
      <c r="I669" t="s">
        <v>1266</v>
      </c>
      <c r="L669" t="s">
        <v>18994</v>
      </c>
      <c r="M669" t="s">
        <v>37</v>
      </c>
      <c r="N669" t="s">
        <v>268</v>
      </c>
      <c r="O669">
        <v>3500000</v>
      </c>
      <c r="P669">
        <f t="shared" si="10"/>
        <v>-3376223</v>
      </c>
      <c r="Q669">
        <v>4.7</v>
      </c>
    </row>
    <row r="670" spans="1:17" x14ac:dyDescent="0.3">
      <c r="A670" t="s">
        <v>4176</v>
      </c>
      <c r="B670">
        <v>105</v>
      </c>
      <c r="C670">
        <v>99462</v>
      </c>
      <c r="D670" t="s">
        <v>1325</v>
      </c>
      <c r="E670" t="s">
        <v>953</v>
      </c>
      <c r="F670" t="s">
        <v>3409</v>
      </c>
      <c r="G670" t="s">
        <v>18089</v>
      </c>
      <c r="L670" t="s">
        <v>7954</v>
      </c>
      <c r="M670" t="s">
        <v>37</v>
      </c>
      <c r="N670" t="s">
        <v>1465</v>
      </c>
      <c r="O670">
        <v>33000000</v>
      </c>
      <c r="P670">
        <f t="shared" si="10"/>
        <v>-32900538</v>
      </c>
      <c r="Q670">
        <v>7.1</v>
      </c>
    </row>
    <row r="671" spans="1:17" x14ac:dyDescent="0.3">
      <c r="A671" t="s">
        <v>2943</v>
      </c>
      <c r="B671">
        <v>106</v>
      </c>
      <c r="C671">
        <v>28064226</v>
      </c>
      <c r="D671" t="s">
        <v>1325</v>
      </c>
      <c r="E671" t="s">
        <v>24165</v>
      </c>
      <c r="F671" t="s">
        <v>10413</v>
      </c>
      <c r="L671" t="s">
        <v>7551</v>
      </c>
      <c r="M671" t="s">
        <v>37</v>
      </c>
      <c r="N671" t="s">
        <v>38</v>
      </c>
      <c r="O671">
        <v>35000000</v>
      </c>
      <c r="P671">
        <f t="shared" si="10"/>
        <v>-6935774</v>
      </c>
      <c r="Q671">
        <v>5</v>
      </c>
    </row>
    <row r="672" spans="1:17" x14ac:dyDescent="0.3">
      <c r="A672" t="s">
        <v>11361</v>
      </c>
      <c r="B672">
        <v>106</v>
      </c>
      <c r="C672">
        <v>6262942</v>
      </c>
      <c r="D672" t="s">
        <v>1325</v>
      </c>
      <c r="E672" t="s">
        <v>953</v>
      </c>
      <c r="F672" t="s">
        <v>3409</v>
      </c>
      <c r="L672" t="s">
        <v>15903</v>
      </c>
      <c r="M672" t="s">
        <v>37</v>
      </c>
      <c r="N672" t="s">
        <v>38</v>
      </c>
      <c r="O672">
        <v>9000000</v>
      </c>
      <c r="P672">
        <f t="shared" si="10"/>
        <v>-2737058</v>
      </c>
      <c r="Q672">
        <v>6.9</v>
      </c>
    </row>
    <row r="673" spans="1:17" hidden="1" x14ac:dyDescent="0.3">
      <c r="A673" t="s">
        <v>17928</v>
      </c>
      <c r="B673">
        <v>88</v>
      </c>
      <c r="D673" t="s">
        <v>1671</v>
      </c>
      <c r="E673" t="s">
        <v>3409</v>
      </c>
      <c r="F673" t="s">
        <v>19711</v>
      </c>
      <c r="L673" t="s">
        <v>17930</v>
      </c>
      <c r="M673" t="s">
        <v>37</v>
      </c>
      <c r="N673" t="s">
        <v>38</v>
      </c>
      <c r="O673">
        <v>5000000</v>
      </c>
      <c r="P673">
        <f t="shared" si="10"/>
        <v>-5000000</v>
      </c>
      <c r="Q673">
        <v>5.6</v>
      </c>
    </row>
    <row r="674" spans="1:17" x14ac:dyDescent="0.3">
      <c r="A674" t="s">
        <v>2048</v>
      </c>
      <c r="B674">
        <v>106</v>
      </c>
      <c r="C674">
        <v>59068786</v>
      </c>
      <c r="D674" t="s">
        <v>1325</v>
      </c>
      <c r="E674" t="s">
        <v>3409</v>
      </c>
      <c r="F674" t="s">
        <v>10413</v>
      </c>
      <c r="G674" t="s">
        <v>24163</v>
      </c>
      <c r="L674" t="s">
        <v>6413</v>
      </c>
      <c r="M674" t="s">
        <v>37</v>
      </c>
      <c r="N674" t="s">
        <v>38</v>
      </c>
      <c r="O674">
        <v>40000000</v>
      </c>
      <c r="P674">
        <f t="shared" si="10"/>
        <v>19068786</v>
      </c>
      <c r="Q674">
        <v>6.4</v>
      </c>
    </row>
    <row r="675" spans="1:17" x14ac:dyDescent="0.3">
      <c r="A675" t="s">
        <v>1114</v>
      </c>
      <c r="B675">
        <v>106</v>
      </c>
      <c r="C675">
        <v>163192114</v>
      </c>
      <c r="D675" t="s">
        <v>1325</v>
      </c>
      <c r="E675" t="s">
        <v>953</v>
      </c>
      <c r="F675" t="s">
        <v>1266</v>
      </c>
      <c r="L675" t="s">
        <v>1300</v>
      </c>
      <c r="M675" t="s">
        <v>37</v>
      </c>
      <c r="N675" t="s">
        <v>38</v>
      </c>
      <c r="O675">
        <v>125000000</v>
      </c>
      <c r="P675">
        <f t="shared" si="10"/>
        <v>38192114</v>
      </c>
      <c r="Q675">
        <v>5.8</v>
      </c>
    </row>
    <row r="676" spans="1:17" x14ac:dyDescent="0.3">
      <c r="A676" t="s">
        <v>535</v>
      </c>
      <c r="B676">
        <v>106</v>
      </c>
      <c r="C676">
        <v>11146409</v>
      </c>
      <c r="D676" t="s">
        <v>1325</v>
      </c>
      <c r="E676" t="s">
        <v>953</v>
      </c>
      <c r="F676" t="s">
        <v>6403</v>
      </c>
      <c r="G676" t="s">
        <v>12332</v>
      </c>
      <c r="L676" t="s">
        <v>5947</v>
      </c>
      <c r="M676" t="s">
        <v>37</v>
      </c>
      <c r="N676" t="s">
        <v>38</v>
      </c>
      <c r="O676">
        <v>45000000</v>
      </c>
      <c r="P676">
        <f t="shared" si="10"/>
        <v>-33853591</v>
      </c>
      <c r="Q676">
        <v>6</v>
      </c>
    </row>
    <row r="677" spans="1:17" x14ac:dyDescent="0.3">
      <c r="A677" t="s">
        <v>5367</v>
      </c>
      <c r="B677">
        <v>106</v>
      </c>
      <c r="C677">
        <v>25244700</v>
      </c>
      <c r="D677" t="s">
        <v>1325</v>
      </c>
      <c r="E677" t="s">
        <v>12332</v>
      </c>
      <c r="L677" t="s">
        <v>17050</v>
      </c>
      <c r="M677" t="s">
        <v>37</v>
      </c>
      <c r="N677" t="s">
        <v>56</v>
      </c>
      <c r="O677">
        <v>6000000</v>
      </c>
      <c r="P677">
        <f t="shared" si="10"/>
        <v>19244700</v>
      </c>
      <c r="Q677">
        <v>7.2</v>
      </c>
    </row>
    <row r="678" spans="1:17" x14ac:dyDescent="0.3">
      <c r="A678" t="s">
        <v>1081</v>
      </c>
      <c r="B678">
        <v>106</v>
      </c>
      <c r="C678">
        <v>32131830</v>
      </c>
      <c r="D678" t="s">
        <v>1325</v>
      </c>
      <c r="E678" t="s">
        <v>953</v>
      </c>
      <c r="F678" t="s">
        <v>11526</v>
      </c>
      <c r="G678" t="s">
        <v>1266</v>
      </c>
      <c r="H678" t="s">
        <v>19711</v>
      </c>
      <c r="I678" t="s">
        <v>12332</v>
      </c>
      <c r="L678" t="s">
        <v>1084</v>
      </c>
      <c r="M678" t="s">
        <v>37</v>
      </c>
      <c r="N678" t="s">
        <v>38</v>
      </c>
      <c r="O678">
        <v>137000000</v>
      </c>
      <c r="P678">
        <f t="shared" si="10"/>
        <v>-104868170</v>
      </c>
      <c r="Q678">
        <v>6.4</v>
      </c>
    </row>
    <row r="679" spans="1:17" hidden="1" x14ac:dyDescent="0.3">
      <c r="A679" t="s">
        <v>20583</v>
      </c>
      <c r="B679">
        <v>88</v>
      </c>
      <c r="D679" t="s">
        <v>1671</v>
      </c>
      <c r="E679" t="s">
        <v>6403</v>
      </c>
      <c r="L679" t="s">
        <v>20586</v>
      </c>
      <c r="M679" t="s">
        <v>37</v>
      </c>
      <c r="N679" t="s">
        <v>38</v>
      </c>
      <c r="O679">
        <v>1250000</v>
      </c>
      <c r="P679">
        <f t="shared" si="10"/>
        <v>-1250000</v>
      </c>
      <c r="Q679">
        <v>3.4</v>
      </c>
    </row>
    <row r="680" spans="1:17" x14ac:dyDescent="0.3">
      <c r="A680" t="s">
        <v>255</v>
      </c>
      <c r="B680">
        <v>106</v>
      </c>
      <c r="C680">
        <v>37754208</v>
      </c>
      <c r="D680" t="s">
        <v>1325</v>
      </c>
      <c r="E680" t="s">
        <v>1671</v>
      </c>
      <c r="F680" t="s">
        <v>12332</v>
      </c>
      <c r="L680" t="s">
        <v>2796</v>
      </c>
      <c r="M680" t="s">
        <v>37</v>
      </c>
      <c r="N680" t="s">
        <v>38</v>
      </c>
      <c r="O680">
        <v>70000000</v>
      </c>
      <c r="P680">
        <f t="shared" si="10"/>
        <v>-32245792</v>
      </c>
      <c r="Q680">
        <v>6.3</v>
      </c>
    </row>
    <row r="681" spans="1:17" hidden="1" x14ac:dyDescent="0.3">
      <c r="A681" t="s">
        <v>17328</v>
      </c>
      <c r="B681">
        <v>88</v>
      </c>
      <c r="C681">
        <v>15059</v>
      </c>
      <c r="D681" t="s">
        <v>3409</v>
      </c>
      <c r="E681" t="s">
        <v>10413</v>
      </c>
      <c r="L681" t="s">
        <v>17329</v>
      </c>
      <c r="M681" t="s">
        <v>37</v>
      </c>
      <c r="N681" t="s">
        <v>38</v>
      </c>
      <c r="P681">
        <f t="shared" si="10"/>
        <v>15059</v>
      </c>
      <c r="Q681">
        <v>5.4</v>
      </c>
    </row>
    <row r="682" spans="1:17" hidden="1" x14ac:dyDescent="0.3">
      <c r="A682" t="s">
        <v>4850</v>
      </c>
      <c r="B682">
        <v>88</v>
      </c>
      <c r="D682" t="s">
        <v>1671</v>
      </c>
      <c r="E682" t="s">
        <v>1266</v>
      </c>
      <c r="F682" t="s">
        <v>6403</v>
      </c>
      <c r="G682" t="s">
        <v>24165</v>
      </c>
      <c r="L682" t="s">
        <v>16750</v>
      </c>
      <c r="M682" t="s">
        <v>37</v>
      </c>
      <c r="N682" t="s">
        <v>38</v>
      </c>
      <c r="O682">
        <v>7000000</v>
      </c>
      <c r="P682">
        <f t="shared" si="10"/>
        <v>-7000000</v>
      </c>
      <c r="Q682">
        <v>4.8</v>
      </c>
    </row>
    <row r="683" spans="1:17" x14ac:dyDescent="0.3">
      <c r="A683" t="s">
        <v>163</v>
      </c>
      <c r="B683">
        <v>106</v>
      </c>
      <c r="C683">
        <v>179020854</v>
      </c>
      <c r="D683" t="s">
        <v>1325</v>
      </c>
      <c r="E683" t="s">
        <v>953</v>
      </c>
      <c r="F683" t="s">
        <v>1671</v>
      </c>
      <c r="G683" t="s">
        <v>18089</v>
      </c>
      <c r="H683" t="s">
        <v>1266</v>
      </c>
      <c r="I683" t="s">
        <v>12332</v>
      </c>
      <c r="L683" t="s">
        <v>167</v>
      </c>
      <c r="M683" t="s">
        <v>37</v>
      </c>
      <c r="N683" t="s">
        <v>38</v>
      </c>
      <c r="O683">
        <v>225000000</v>
      </c>
      <c r="P683">
        <f t="shared" si="10"/>
        <v>-45979146</v>
      </c>
      <c r="Q683">
        <v>6.8</v>
      </c>
    </row>
    <row r="684" spans="1:17" hidden="1" x14ac:dyDescent="0.3">
      <c r="A684" t="s">
        <v>20463</v>
      </c>
      <c r="B684">
        <v>88</v>
      </c>
      <c r="D684" t="s">
        <v>1325</v>
      </c>
      <c r="E684" t="s">
        <v>1671</v>
      </c>
      <c r="F684" t="s">
        <v>1266</v>
      </c>
      <c r="G684" t="s">
        <v>6403</v>
      </c>
      <c r="L684" t="s">
        <v>20465</v>
      </c>
      <c r="M684" t="s">
        <v>37</v>
      </c>
      <c r="N684" t="s">
        <v>56</v>
      </c>
      <c r="P684">
        <f t="shared" si="10"/>
        <v>0</v>
      </c>
      <c r="Q684">
        <v>5.2</v>
      </c>
    </row>
    <row r="685" spans="1:17" hidden="1" x14ac:dyDescent="0.3">
      <c r="A685" t="s">
        <v>22421</v>
      </c>
      <c r="B685">
        <v>88</v>
      </c>
      <c r="C685">
        <v>79043</v>
      </c>
      <c r="D685" t="s">
        <v>24164</v>
      </c>
      <c r="E685" t="s">
        <v>3409</v>
      </c>
      <c r="L685" t="s">
        <v>22423</v>
      </c>
      <c r="M685" t="s">
        <v>37</v>
      </c>
      <c r="N685" t="s">
        <v>38</v>
      </c>
      <c r="P685">
        <f t="shared" si="10"/>
        <v>79043</v>
      </c>
      <c r="Q685">
        <v>6.3</v>
      </c>
    </row>
    <row r="686" spans="1:17" x14ac:dyDescent="0.3">
      <c r="A686" t="s">
        <v>20031</v>
      </c>
      <c r="B686">
        <v>106</v>
      </c>
      <c r="C686">
        <v>171988</v>
      </c>
      <c r="D686" t="s">
        <v>1325</v>
      </c>
      <c r="E686" t="s">
        <v>24164</v>
      </c>
      <c r="F686" t="s">
        <v>3409</v>
      </c>
      <c r="L686" t="s">
        <v>22406</v>
      </c>
      <c r="M686" t="s">
        <v>37</v>
      </c>
      <c r="N686" t="s">
        <v>38</v>
      </c>
      <c r="O686">
        <v>600000</v>
      </c>
      <c r="P686">
        <f t="shared" si="10"/>
        <v>-428012</v>
      </c>
      <c r="Q686">
        <v>5.6</v>
      </c>
    </row>
    <row r="687" spans="1:17" x14ac:dyDescent="0.3">
      <c r="A687" t="s">
        <v>5128</v>
      </c>
      <c r="B687">
        <v>106</v>
      </c>
      <c r="C687">
        <v>91439400</v>
      </c>
      <c r="D687" t="s">
        <v>1325</v>
      </c>
      <c r="E687" t="s">
        <v>24165</v>
      </c>
      <c r="F687" t="s">
        <v>10413</v>
      </c>
      <c r="L687" t="s">
        <v>5129</v>
      </c>
      <c r="M687" t="s">
        <v>37</v>
      </c>
      <c r="N687" t="s">
        <v>56</v>
      </c>
      <c r="O687">
        <v>50000000</v>
      </c>
      <c r="P687">
        <f t="shared" si="10"/>
        <v>41439400</v>
      </c>
      <c r="Q687">
        <v>7</v>
      </c>
    </row>
    <row r="688" spans="1:17" hidden="1" x14ac:dyDescent="0.3">
      <c r="A688" t="s">
        <v>7134</v>
      </c>
      <c r="B688">
        <v>88</v>
      </c>
      <c r="D688" t="s">
        <v>1671</v>
      </c>
      <c r="E688" t="s">
        <v>1266</v>
      </c>
      <c r="F688" t="s">
        <v>6403</v>
      </c>
      <c r="G688" t="s">
        <v>10413</v>
      </c>
      <c r="L688" t="s">
        <v>18093</v>
      </c>
      <c r="M688" t="s">
        <v>37</v>
      </c>
      <c r="N688" t="s">
        <v>38</v>
      </c>
      <c r="O688">
        <v>5000000</v>
      </c>
      <c r="P688">
        <f t="shared" si="10"/>
        <v>-5000000</v>
      </c>
      <c r="Q688">
        <v>4.8</v>
      </c>
    </row>
    <row r="689" spans="1:17" x14ac:dyDescent="0.3">
      <c r="A689" t="s">
        <v>1252</v>
      </c>
      <c r="B689">
        <v>106</v>
      </c>
      <c r="C689">
        <v>78747585</v>
      </c>
      <c r="D689" t="s">
        <v>1325</v>
      </c>
      <c r="E689" t="s">
        <v>11526</v>
      </c>
      <c r="F689" t="s">
        <v>1671</v>
      </c>
      <c r="G689" t="s">
        <v>12332</v>
      </c>
      <c r="L689" t="s">
        <v>2186</v>
      </c>
      <c r="M689" t="s">
        <v>37</v>
      </c>
      <c r="N689" t="s">
        <v>38</v>
      </c>
      <c r="O689">
        <v>88000000</v>
      </c>
      <c r="P689">
        <f t="shared" si="10"/>
        <v>-9252415</v>
      </c>
      <c r="Q689">
        <v>5.6</v>
      </c>
    </row>
    <row r="690" spans="1:17" hidden="1" x14ac:dyDescent="0.3">
      <c r="A690" t="s">
        <v>21837</v>
      </c>
      <c r="B690">
        <v>89</v>
      </c>
      <c r="D690" t="s">
        <v>1671</v>
      </c>
      <c r="E690" t="s">
        <v>19711</v>
      </c>
      <c r="L690" t="s">
        <v>21840</v>
      </c>
      <c r="M690" t="s">
        <v>37</v>
      </c>
      <c r="N690" t="s">
        <v>38</v>
      </c>
      <c r="O690">
        <v>1000000</v>
      </c>
      <c r="P690">
        <f t="shared" si="10"/>
        <v>-1000000</v>
      </c>
      <c r="Q690">
        <v>6.3</v>
      </c>
    </row>
    <row r="691" spans="1:17" x14ac:dyDescent="0.3">
      <c r="A691" t="s">
        <v>125</v>
      </c>
      <c r="B691">
        <v>106</v>
      </c>
      <c r="C691">
        <v>168368427</v>
      </c>
      <c r="D691" t="s">
        <v>1325</v>
      </c>
      <c r="E691" t="s">
        <v>953</v>
      </c>
      <c r="L691" t="s">
        <v>129</v>
      </c>
      <c r="M691" t="s">
        <v>37</v>
      </c>
      <c r="N691" t="s">
        <v>56</v>
      </c>
      <c r="O691">
        <v>200000000</v>
      </c>
      <c r="P691">
        <f t="shared" si="10"/>
        <v>-31631573</v>
      </c>
      <c r="Q691">
        <v>6.7</v>
      </c>
    </row>
    <row r="692" spans="1:17" x14ac:dyDescent="0.3">
      <c r="A692" t="s">
        <v>2875</v>
      </c>
      <c r="B692">
        <v>106</v>
      </c>
      <c r="C692">
        <v>17473245</v>
      </c>
      <c r="D692" t="s">
        <v>1325</v>
      </c>
      <c r="E692" t="s">
        <v>12332</v>
      </c>
      <c r="F692" t="s">
        <v>10413</v>
      </c>
      <c r="L692" t="s">
        <v>2878</v>
      </c>
      <c r="M692" t="s">
        <v>37</v>
      </c>
      <c r="N692" t="s">
        <v>38</v>
      </c>
      <c r="O692">
        <v>70000000</v>
      </c>
      <c r="P692">
        <f t="shared" si="10"/>
        <v>-52526755</v>
      </c>
      <c r="Q692">
        <v>5.7</v>
      </c>
    </row>
    <row r="693" spans="1:17" x14ac:dyDescent="0.3">
      <c r="A693" t="s">
        <v>3511</v>
      </c>
      <c r="B693">
        <v>106</v>
      </c>
      <c r="C693">
        <v>37760080</v>
      </c>
      <c r="D693" t="s">
        <v>1325</v>
      </c>
      <c r="E693" t="s">
        <v>953</v>
      </c>
      <c r="F693" t="s">
        <v>24165</v>
      </c>
      <c r="G693" t="s">
        <v>12332</v>
      </c>
      <c r="H693" t="s">
        <v>10413</v>
      </c>
      <c r="L693" t="s">
        <v>3513</v>
      </c>
      <c r="M693" t="s">
        <v>37</v>
      </c>
      <c r="N693" t="s">
        <v>38</v>
      </c>
      <c r="O693">
        <v>70000000</v>
      </c>
      <c r="P693">
        <f t="shared" si="10"/>
        <v>-32239920</v>
      </c>
      <c r="Q693">
        <v>6.1</v>
      </c>
    </row>
    <row r="694" spans="1:17" hidden="1" x14ac:dyDescent="0.3">
      <c r="A694" t="s">
        <v>18186</v>
      </c>
      <c r="B694">
        <v>89</v>
      </c>
      <c r="D694" t="s">
        <v>15011</v>
      </c>
      <c r="L694" t="s">
        <v>18188</v>
      </c>
      <c r="M694" t="s">
        <v>37</v>
      </c>
      <c r="N694" t="s">
        <v>268</v>
      </c>
      <c r="O694">
        <v>5000000</v>
      </c>
      <c r="P694">
        <f t="shared" si="10"/>
        <v>-5000000</v>
      </c>
      <c r="Q694">
        <v>5.3</v>
      </c>
    </row>
    <row r="695" spans="1:17" hidden="1" x14ac:dyDescent="0.3">
      <c r="A695" t="s">
        <v>23633</v>
      </c>
      <c r="B695">
        <v>89</v>
      </c>
      <c r="D695" t="s">
        <v>3409</v>
      </c>
      <c r="L695" t="s">
        <v>23636</v>
      </c>
      <c r="M695" t="s">
        <v>37</v>
      </c>
      <c r="N695" t="s">
        <v>38</v>
      </c>
      <c r="O695">
        <v>125000</v>
      </c>
      <c r="P695">
        <f t="shared" si="10"/>
        <v>-125000</v>
      </c>
      <c r="Q695">
        <v>7.2</v>
      </c>
    </row>
    <row r="696" spans="1:17" x14ac:dyDescent="0.3">
      <c r="A696" t="s">
        <v>499</v>
      </c>
      <c r="B696">
        <v>106</v>
      </c>
      <c r="C696">
        <v>144512310</v>
      </c>
      <c r="D696" t="s">
        <v>1325</v>
      </c>
      <c r="E696" t="s">
        <v>24164</v>
      </c>
      <c r="F696" t="s">
        <v>10413</v>
      </c>
      <c r="L696" t="s">
        <v>681</v>
      </c>
      <c r="M696" t="s">
        <v>37</v>
      </c>
      <c r="N696" t="s">
        <v>38</v>
      </c>
      <c r="O696">
        <v>38000000</v>
      </c>
      <c r="P696">
        <f t="shared" si="10"/>
        <v>106512310</v>
      </c>
      <c r="Q696">
        <v>6.7</v>
      </c>
    </row>
    <row r="697" spans="1:17" x14ac:dyDescent="0.3">
      <c r="A697" t="s">
        <v>1076</v>
      </c>
      <c r="B697">
        <v>106</v>
      </c>
      <c r="C697">
        <v>27356090</v>
      </c>
      <c r="D697" t="s">
        <v>1325</v>
      </c>
      <c r="E697" t="s">
        <v>953</v>
      </c>
      <c r="F697" t="s">
        <v>1266</v>
      </c>
      <c r="L697" t="s">
        <v>2871</v>
      </c>
      <c r="M697" t="s">
        <v>37</v>
      </c>
      <c r="N697" t="s">
        <v>38</v>
      </c>
      <c r="O697">
        <v>90000000</v>
      </c>
      <c r="P697">
        <f t="shared" si="10"/>
        <v>-62643910</v>
      </c>
      <c r="Q697">
        <v>6</v>
      </c>
    </row>
    <row r="698" spans="1:17" x14ac:dyDescent="0.3">
      <c r="A698" t="s">
        <v>499</v>
      </c>
      <c r="B698">
        <v>106</v>
      </c>
      <c r="C698">
        <v>35007180</v>
      </c>
      <c r="D698" t="s">
        <v>1325</v>
      </c>
      <c r="E698" t="s">
        <v>24164</v>
      </c>
      <c r="F698" t="s">
        <v>3409</v>
      </c>
      <c r="G698" t="s">
        <v>10413</v>
      </c>
      <c r="L698" t="s">
        <v>12803</v>
      </c>
      <c r="M698" t="s">
        <v>37</v>
      </c>
      <c r="N698" t="s">
        <v>38</v>
      </c>
      <c r="O698">
        <v>15000000</v>
      </c>
      <c r="P698">
        <f t="shared" si="10"/>
        <v>20007180</v>
      </c>
      <c r="Q698">
        <v>5.6</v>
      </c>
    </row>
    <row r="699" spans="1:17" x14ac:dyDescent="0.3">
      <c r="A699" t="s">
        <v>1739</v>
      </c>
      <c r="B699">
        <v>106</v>
      </c>
      <c r="C699">
        <v>65452312</v>
      </c>
      <c r="D699" t="s">
        <v>1325</v>
      </c>
      <c r="E699" t="s">
        <v>24164</v>
      </c>
      <c r="F699" t="s">
        <v>10413</v>
      </c>
      <c r="L699" t="s">
        <v>1740</v>
      </c>
      <c r="M699" t="s">
        <v>37</v>
      </c>
      <c r="N699" t="s">
        <v>38</v>
      </c>
      <c r="O699">
        <v>100000000</v>
      </c>
      <c r="P699">
        <f t="shared" si="10"/>
        <v>-34547688</v>
      </c>
      <c r="Q699">
        <v>6.4</v>
      </c>
    </row>
    <row r="700" spans="1:17" x14ac:dyDescent="0.3">
      <c r="A700" t="s">
        <v>8480</v>
      </c>
      <c r="B700">
        <v>106</v>
      </c>
      <c r="C700">
        <v>24048000</v>
      </c>
      <c r="D700" t="s">
        <v>1325</v>
      </c>
      <c r="E700" t="s">
        <v>24164</v>
      </c>
      <c r="F700" t="s">
        <v>12332</v>
      </c>
      <c r="G700" t="s">
        <v>10413</v>
      </c>
      <c r="L700" t="s">
        <v>8481</v>
      </c>
      <c r="M700" t="s">
        <v>37</v>
      </c>
      <c r="N700" t="s">
        <v>38</v>
      </c>
      <c r="O700">
        <v>30000000</v>
      </c>
      <c r="P700">
        <f t="shared" si="10"/>
        <v>-5952000</v>
      </c>
      <c r="Q700">
        <v>5.5</v>
      </c>
    </row>
    <row r="701" spans="1:17" x14ac:dyDescent="0.3">
      <c r="A701" t="s">
        <v>163</v>
      </c>
      <c r="B701">
        <v>106</v>
      </c>
      <c r="C701">
        <v>113745408</v>
      </c>
      <c r="D701" t="s">
        <v>1325</v>
      </c>
      <c r="E701" t="s">
        <v>1671</v>
      </c>
      <c r="F701" t="s">
        <v>12332</v>
      </c>
      <c r="G701" t="s">
        <v>15011</v>
      </c>
      <c r="L701" t="s">
        <v>495</v>
      </c>
      <c r="M701" t="s">
        <v>37</v>
      </c>
      <c r="N701" t="s">
        <v>38</v>
      </c>
      <c r="O701">
        <v>170000000</v>
      </c>
      <c r="P701">
        <f t="shared" si="10"/>
        <v>-56254592</v>
      </c>
      <c r="Q701">
        <v>4.8</v>
      </c>
    </row>
    <row r="702" spans="1:17" x14ac:dyDescent="0.3">
      <c r="A702" t="s">
        <v>2943</v>
      </c>
      <c r="B702">
        <v>107</v>
      </c>
      <c r="C702">
        <v>127083765</v>
      </c>
      <c r="D702" t="s">
        <v>1325</v>
      </c>
      <c r="E702" t="s">
        <v>24164</v>
      </c>
      <c r="F702" t="s">
        <v>10413</v>
      </c>
      <c r="L702" t="s">
        <v>2944</v>
      </c>
      <c r="M702" t="s">
        <v>37</v>
      </c>
      <c r="N702" t="s">
        <v>38</v>
      </c>
      <c r="O702">
        <v>76000000</v>
      </c>
      <c r="P702">
        <f t="shared" si="10"/>
        <v>51083765</v>
      </c>
      <c r="Q702">
        <v>5.9</v>
      </c>
    </row>
    <row r="703" spans="1:17" x14ac:dyDescent="0.3">
      <c r="A703" t="s">
        <v>17217</v>
      </c>
      <c r="B703">
        <v>107</v>
      </c>
      <c r="C703">
        <v>869325</v>
      </c>
      <c r="D703" t="s">
        <v>1325</v>
      </c>
      <c r="E703" t="s">
        <v>953</v>
      </c>
      <c r="F703" t="s">
        <v>1266</v>
      </c>
      <c r="G703" t="s">
        <v>12332</v>
      </c>
      <c r="L703" t="s">
        <v>17219</v>
      </c>
      <c r="M703" t="s">
        <v>37</v>
      </c>
      <c r="N703" t="s">
        <v>38</v>
      </c>
      <c r="O703">
        <v>6000000</v>
      </c>
      <c r="P703">
        <f t="shared" si="10"/>
        <v>-5130675</v>
      </c>
      <c r="Q703">
        <v>3.8</v>
      </c>
    </row>
    <row r="704" spans="1:17" hidden="1" x14ac:dyDescent="0.3">
      <c r="A704" t="s">
        <v>19937</v>
      </c>
      <c r="B704">
        <v>89</v>
      </c>
      <c r="D704" t="s">
        <v>1671</v>
      </c>
      <c r="E704" t="s">
        <v>3409</v>
      </c>
      <c r="F704" t="s">
        <v>18089</v>
      </c>
      <c r="G704" t="s">
        <v>19711</v>
      </c>
      <c r="L704" t="s">
        <v>19938</v>
      </c>
      <c r="M704" t="s">
        <v>37</v>
      </c>
      <c r="N704" t="s">
        <v>38</v>
      </c>
      <c r="O704">
        <v>2500000</v>
      </c>
      <c r="P704">
        <f t="shared" si="10"/>
        <v>-2500000</v>
      </c>
      <c r="Q704">
        <v>5.8</v>
      </c>
    </row>
    <row r="705" spans="1:17" x14ac:dyDescent="0.3">
      <c r="A705" t="s">
        <v>5059</v>
      </c>
      <c r="B705">
        <v>107</v>
      </c>
      <c r="C705">
        <v>126088877</v>
      </c>
      <c r="D705" t="s">
        <v>1325</v>
      </c>
      <c r="E705" t="s">
        <v>1671</v>
      </c>
      <c r="F705" t="s">
        <v>24164</v>
      </c>
      <c r="L705" t="s">
        <v>5060</v>
      </c>
      <c r="M705" t="s">
        <v>37</v>
      </c>
      <c r="N705" t="s">
        <v>38</v>
      </c>
      <c r="O705">
        <v>50000000</v>
      </c>
      <c r="P705">
        <f t="shared" si="10"/>
        <v>76088877</v>
      </c>
      <c r="Q705">
        <v>6.6</v>
      </c>
    </row>
    <row r="706" spans="1:17" x14ac:dyDescent="0.3">
      <c r="A706" t="s">
        <v>2433</v>
      </c>
      <c r="B706">
        <v>107</v>
      </c>
      <c r="C706">
        <v>20550712</v>
      </c>
      <c r="D706" t="s">
        <v>1325</v>
      </c>
      <c r="E706" t="s">
        <v>3409</v>
      </c>
      <c r="F706" t="s">
        <v>12332</v>
      </c>
      <c r="G706" t="s">
        <v>10413</v>
      </c>
      <c r="L706" t="s">
        <v>4760</v>
      </c>
      <c r="M706" t="s">
        <v>37</v>
      </c>
      <c r="N706" t="s">
        <v>38</v>
      </c>
      <c r="O706">
        <v>50000000</v>
      </c>
      <c r="P706">
        <f t="shared" ref="P706:P769" si="11">+C706-O706</f>
        <v>-29449288</v>
      </c>
      <c r="Q706">
        <v>5.6</v>
      </c>
    </row>
    <row r="707" spans="1:17" x14ac:dyDescent="0.3">
      <c r="A707" t="s">
        <v>327</v>
      </c>
      <c r="B707">
        <v>107</v>
      </c>
      <c r="C707">
        <v>100685880</v>
      </c>
      <c r="D707" t="s">
        <v>1325</v>
      </c>
      <c r="E707" t="s">
        <v>953</v>
      </c>
      <c r="F707" t="s">
        <v>1671</v>
      </c>
      <c r="G707" t="s">
        <v>24164</v>
      </c>
      <c r="L707" t="s">
        <v>1376</v>
      </c>
      <c r="M707" t="s">
        <v>37</v>
      </c>
      <c r="N707" t="s">
        <v>38</v>
      </c>
      <c r="O707">
        <v>120000000</v>
      </c>
      <c r="P707">
        <f t="shared" si="11"/>
        <v>-19314120</v>
      </c>
      <c r="Q707">
        <v>4.8</v>
      </c>
    </row>
    <row r="708" spans="1:17" hidden="1" x14ac:dyDescent="0.3">
      <c r="A708" t="s">
        <v>14451</v>
      </c>
      <c r="B708">
        <v>89</v>
      </c>
      <c r="D708" t="s">
        <v>18089</v>
      </c>
      <c r="E708" t="s">
        <v>17378</v>
      </c>
      <c r="L708" t="s">
        <v>14455</v>
      </c>
      <c r="M708" t="s">
        <v>37</v>
      </c>
      <c r="N708" t="s">
        <v>38</v>
      </c>
      <c r="O708">
        <v>12000000</v>
      </c>
      <c r="P708">
        <f t="shared" si="11"/>
        <v>-12000000</v>
      </c>
      <c r="Q708">
        <v>2.8</v>
      </c>
    </row>
    <row r="709" spans="1:17" x14ac:dyDescent="0.3">
      <c r="A709" t="s">
        <v>7134</v>
      </c>
      <c r="B709">
        <v>107</v>
      </c>
      <c r="C709">
        <v>44867349</v>
      </c>
      <c r="D709" t="s">
        <v>1325</v>
      </c>
      <c r="E709" t="s">
        <v>1671</v>
      </c>
      <c r="F709" t="s">
        <v>24164</v>
      </c>
      <c r="L709" t="s">
        <v>7135</v>
      </c>
      <c r="M709" t="s">
        <v>37</v>
      </c>
      <c r="N709" t="s">
        <v>38</v>
      </c>
      <c r="O709">
        <v>37000000</v>
      </c>
      <c r="P709">
        <f t="shared" si="11"/>
        <v>7867349</v>
      </c>
      <c r="Q709">
        <v>5.6</v>
      </c>
    </row>
    <row r="710" spans="1:17" x14ac:dyDescent="0.3">
      <c r="A710" t="s">
        <v>1739</v>
      </c>
      <c r="B710">
        <v>107</v>
      </c>
      <c r="C710">
        <v>82670733</v>
      </c>
      <c r="D710" t="s">
        <v>1325</v>
      </c>
      <c r="E710" t="s">
        <v>3409</v>
      </c>
      <c r="F710" t="s">
        <v>24167</v>
      </c>
      <c r="L710" t="s">
        <v>4013</v>
      </c>
      <c r="M710" t="s">
        <v>37</v>
      </c>
      <c r="N710" t="s">
        <v>38</v>
      </c>
      <c r="O710">
        <v>60000000</v>
      </c>
      <c r="P710">
        <f t="shared" si="11"/>
        <v>22670733</v>
      </c>
      <c r="Q710">
        <v>5.9</v>
      </c>
    </row>
    <row r="711" spans="1:17" x14ac:dyDescent="0.3">
      <c r="A711" t="s">
        <v>7997</v>
      </c>
      <c r="B711">
        <v>107</v>
      </c>
      <c r="C711">
        <v>10956379</v>
      </c>
      <c r="D711" t="s">
        <v>1325</v>
      </c>
      <c r="E711" t="s">
        <v>3409</v>
      </c>
      <c r="F711" t="s">
        <v>1266</v>
      </c>
      <c r="G711" t="s">
        <v>6403</v>
      </c>
      <c r="H711" t="s">
        <v>10413</v>
      </c>
      <c r="L711" t="s">
        <v>7999</v>
      </c>
      <c r="M711" t="s">
        <v>37</v>
      </c>
      <c r="N711" t="s">
        <v>5694</v>
      </c>
      <c r="O711">
        <v>35000000</v>
      </c>
      <c r="P711">
        <f t="shared" si="11"/>
        <v>-24043621</v>
      </c>
      <c r="Q711">
        <v>3.6</v>
      </c>
    </row>
    <row r="712" spans="1:17" x14ac:dyDescent="0.3">
      <c r="A712" t="s">
        <v>7348</v>
      </c>
      <c r="B712">
        <v>107</v>
      </c>
      <c r="C712">
        <v>1183354</v>
      </c>
      <c r="D712" t="s">
        <v>1325</v>
      </c>
      <c r="E712" t="s">
        <v>1671</v>
      </c>
      <c r="F712" t="s">
        <v>24164</v>
      </c>
      <c r="G712" t="s">
        <v>1266</v>
      </c>
      <c r="H712" t="s">
        <v>6403</v>
      </c>
      <c r="I712" t="s">
        <v>24165</v>
      </c>
      <c r="J712" t="s">
        <v>12332</v>
      </c>
      <c r="K712" t="s">
        <v>10413</v>
      </c>
      <c r="L712" t="s">
        <v>11475</v>
      </c>
      <c r="M712" t="s">
        <v>37</v>
      </c>
      <c r="N712" t="s">
        <v>38</v>
      </c>
      <c r="O712">
        <v>20000000</v>
      </c>
      <c r="P712">
        <f t="shared" si="11"/>
        <v>-18816646</v>
      </c>
      <c r="Q712">
        <v>5.0999999999999996</v>
      </c>
    </row>
    <row r="713" spans="1:17" x14ac:dyDescent="0.3">
      <c r="A713" t="s">
        <v>8514</v>
      </c>
      <c r="B713">
        <v>107</v>
      </c>
      <c r="C713">
        <v>1190018</v>
      </c>
      <c r="D713" t="s">
        <v>1325</v>
      </c>
      <c r="E713" t="s">
        <v>3409</v>
      </c>
      <c r="F713" t="s">
        <v>12332</v>
      </c>
      <c r="G713" t="s">
        <v>10413</v>
      </c>
      <c r="L713" t="s">
        <v>11420</v>
      </c>
      <c r="M713" t="s">
        <v>37</v>
      </c>
      <c r="N713" t="s">
        <v>38</v>
      </c>
      <c r="O713">
        <v>20000000</v>
      </c>
      <c r="P713">
        <f t="shared" si="11"/>
        <v>-18809982</v>
      </c>
      <c r="Q713">
        <v>7.5</v>
      </c>
    </row>
    <row r="714" spans="1:17" hidden="1" x14ac:dyDescent="0.3">
      <c r="A714" t="s">
        <v>5877</v>
      </c>
      <c r="B714">
        <v>89</v>
      </c>
      <c r="D714" t="s">
        <v>1266</v>
      </c>
      <c r="E714" t="s">
        <v>6403</v>
      </c>
      <c r="F714" t="s">
        <v>12332</v>
      </c>
      <c r="L714" t="s">
        <v>23694</v>
      </c>
      <c r="M714" t="s">
        <v>37</v>
      </c>
      <c r="N714" t="s">
        <v>38</v>
      </c>
      <c r="O714">
        <v>20000</v>
      </c>
      <c r="P714">
        <f t="shared" si="11"/>
        <v>-20000</v>
      </c>
      <c r="Q714">
        <v>7.4</v>
      </c>
    </row>
    <row r="715" spans="1:17" x14ac:dyDescent="0.3">
      <c r="A715" t="s">
        <v>5476</v>
      </c>
      <c r="B715">
        <v>107</v>
      </c>
      <c r="C715">
        <v>28014536</v>
      </c>
      <c r="D715" t="s">
        <v>1325</v>
      </c>
      <c r="E715" t="s">
        <v>1671</v>
      </c>
      <c r="F715" t="s">
        <v>24164</v>
      </c>
      <c r="G715" t="s">
        <v>19711</v>
      </c>
      <c r="H715" t="s">
        <v>10413</v>
      </c>
      <c r="L715" t="s">
        <v>12880</v>
      </c>
      <c r="M715" t="s">
        <v>37</v>
      </c>
      <c r="N715" t="s">
        <v>38</v>
      </c>
      <c r="O715">
        <v>15000000</v>
      </c>
      <c r="P715">
        <f t="shared" si="11"/>
        <v>13014536</v>
      </c>
      <c r="Q715">
        <v>7.4</v>
      </c>
    </row>
    <row r="716" spans="1:17" hidden="1" x14ac:dyDescent="0.3">
      <c r="A716" t="s">
        <v>7905</v>
      </c>
      <c r="B716">
        <v>89</v>
      </c>
      <c r="C716">
        <v>113155</v>
      </c>
      <c r="D716" t="s">
        <v>953</v>
      </c>
      <c r="E716" t="s">
        <v>1671</v>
      </c>
      <c r="F716" t="s">
        <v>12332</v>
      </c>
      <c r="L716" t="s">
        <v>15558</v>
      </c>
      <c r="M716" t="s">
        <v>37</v>
      </c>
      <c r="N716" t="s">
        <v>38</v>
      </c>
      <c r="P716">
        <f t="shared" si="11"/>
        <v>113155</v>
      </c>
      <c r="Q716">
        <v>6.1</v>
      </c>
    </row>
    <row r="717" spans="1:17" hidden="1" x14ac:dyDescent="0.3">
      <c r="A717" t="s">
        <v>15494</v>
      </c>
      <c r="B717">
        <v>89</v>
      </c>
      <c r="D717" t="s">
        <v>1325</v>
      </c>
      <c r="E717" t="s">
        <v>1671</v>
      </c>
      <c r="F717" t="s">
        <v>3409</v>
      </c>
      <c r="G717" t="s">
        <v>15011</v>
      </c>
      <c r="L717" t="s">
        <v>15496</v>
      </c>
      <c r="M717" t="s">
        <v>37</v>
      </c>
      <c r="N717" t="s">
        <v>268</v>
      </c>
      <c r="O717">
        <v>10000000</v>
      </c>
      <c r="P717">
        <f t="shared" si="11"/>
        <v>-10000000</v>
      </c>
      <c r="Q717">
        <v>6.5</v>
      </c>
    </row>
    <row r="718" spans="1:17" x14ac:dyDescent="0.3">
      <c r="A718" t="s">
        <v>6742</v>
      </c>
      <c r="B718">
        <v>107</v>
      </c>
      <c r="C718">
        <v>14375181</v>
      </c>
      <c r="D718" t="s">
        <v>1325</v>
      </c>
      <c r="E718" t="s">
        <v>953</v>
      </c>
      <c r="F718" t="s">
        <v>1671</v>
      </c>
      <c r="G718" t="s">
        <v>12038</v>
      </c>
      <c r="H718" t="s">
        <v>10413</v>
      </c>
      <c r="L718" t="s">
        <v>6745</v>
      </c>
      <c r="M718" t="s">
        <v>37</v>
      </c>
      <c r="N718" t="s">
        <v>38</v>
      </c>
      <c r="O718">
        <v>51000000</v>
      </c>
      <c r="P718">
        <f t="shared" si="11"/>
        <v>-36624819</v>
      </c>
      <c r="Q718">
        <v>4.2</v>
      </c>
    </row>
    <row r="719" spans="1:17" hidden="1" x14ac:dyDescent="0.3">
      <c r="A719" t="s">
        <v>23962</v>
      </c>
      <c r="B719">
        <v>89</v>
      </c>
      <c r="D719" t="s">
        <v>6403</v>
      </c>
      <c r="L719" t="s">
        <v>23965</v>
      </c>
      <c r="M719" t="s">
        <v>37</v>
      </c>
      <c r="N719" t="s">
        <v>38</v>
      </c>
      <c r="O719">
        <v>60000</v>
      </c>
      <c r="P719">
        <f t="shared" si="11"/>
        <v>-60000</v>
      </c>
      <c r="Q719">
        <v>5.4</v>
      </c>
    </row>
    <row r="720" spans="1:17" x14ac:dyDescent="0.3">
      <c r="A720" t="s">
        <v>17749</v>
      </c>
      <c r="B720">
        <v>107</v>
      </c>
      <c r="C720">
        <v>12200000</v>
      </c>
      <c r="D720" t="s">
        <v>1325</v>
      </c>
      <c r="E720" t="s">
        <v>24164</v>
      </c>
      <c r="F720" t="s">
        <v>3409</v>
      </c>
      <c r="G720" t="s">
        <v>10413</v>
      </c>
      <c r="H720" t="s">
        <v>15011</v>
      </c>
      <c r="L720" t="s">
        <v>17751</v>
      </c>
      <c r="M720" t="s">
        <v>37</v>
      </c>
      <c r="N720" t="s">
        <v>38</v>
      </c>
      <c r="O720">
        <v>5000000</v>
      </c>
      <c r="P720">
        <f t="shared" si="11"/>
        <v>7200000</v>
      </c>
      <c r="Q720">
        <v>6.3</v>
      </c>
    </row>
    <row r="721" spans="1:17" x14ac:dyDescent="0.3">
      <c r="A721" t="s">
        <v>4903</v>
      </c>
      <c r="B721">
        <v>107</v>
      </c>
      <c r="C721">
        <v>7268659</v>
      </c>
      <c r="D721" t="s">
        <v>1325</v>
      </c>
      <c r="E721" t="s">
        <v>1671</v>
      </c>
      <c r="F721" t="s">
        <v>24164</v>
      </c>
      <c r="G721" t="s">
        <v>10413</v>
      </c>
      <c r="L721" t="s">
        <v>11314</v>
      </c>
      <c r="M721" t="s">
        <v>37</v>
      </c>
      <c r="N721" t="s">
        <v>7170</v>
      </c>
      <c r="O721">
        <v>20000000</v>
      </c>
      <c r="P721">
        <f t="shared" si="11"/>
        <v>-12731341</v>
      </c>
      <c r="Q721">
        <v>5.6</v>
      </c>
    </row>
    <row r="722" spans="1:17" x14ac:dyDescent="0.3">
      <c r="A722" t="s">
        <v>845</v>
      </c>
      <c r="B722">
        <v>107</v>
      </c>
      <c r="C722">
        <v>36200000</v>
      </c>
      <c r="D722" t="s">
        <v>1325</v>
      </c>
      <c r="E722" t="s">
        <v>953</v>
      </c>
      <c r="F722" t="s">
        <v>12332</v>
      </c>
      <c r="G722" t="s">
        <v>10413</v>
      </c>
      <c r="L722" t="s">
        <v>14861</v>
      </c>
      <c r="M722" t="s">
        <v>37</v>
      </c>
      <c r="N722" t="s">
        <v>370</v>
      </c>
      <c r="O722">
        <v>12305523</v>
      </c>
      <c r="P722">
        <f t="shared" si="11"/>
        <v>23894477</v>
      </c>
      <c r="Q722">
        <v>6.2</v>
      </c>
    </row>
    <row r="723" spans="1:17" x14ac:dyDescent="0.3">
      <c r="A723" t="s">
        <v>4401</v>
      </c>
      <c r="B723">
        <v>107</v>
      </c>
      <c r="C723">
        <v>7605668</v>
      </c>
      <c r="D723" t="s">
        <v>1325</v>
      </c>
      <c r="E723" t="s">
        <v>1671</v>
      </c>
      <c r="F723" t="s">
        <v>24165</v>
      </c>
      <c r="G723" t="s">
        <v>19711</v>
      </c>
      <c r="L723" t="s">
        <v>4404</v>
      </c>
      <c r="M723" t="s">
        <v>37</v>
      </c>
      <c r="N723" t="s">
        <v>56</v>
      </c>
      <c r="O723">
        <v>60000000</v>
      </c>
      <c r="P723">
        <f t="shared" si="11"/>
        <v>-52394332</v>
      </c>
      <c r="Q723">
        <v>5.5</v>
      </c>
    </row>
    <row r="724" spans="1:17" x14ac:dyDescent="0.3">
      <c r="A724" t="s">
        <v>1311</v>
      </c>
      <c r="B724">
        <v>107</v>
      </c>
      <c r="C724">
        <v>59735548</v>
      </c>
      <c r="D724" t="s">
        <v>1325</v>
      </c>
      <c r="E724" t="s">
        <v>6403</v>
      </c>
      <c r="F724" t="s">
        <v>12332</v>
      </c>
      <c r="L724" t="s">
        <v>11777</v>
      </c>
      <c r="M724" t="s">
        <v>37</v>
      </c>
      <c r="N724" t="s">
        <v>38</v>
      </c>
      <c r="O724">
        <v>15000000</v>
      </c>
      <c r="P724">
        <f t="shared" si="11"/>
        <v>44735548</v>
      </c>
      <c r="Q724">
        <v>7.8</v>
      </c>
    </row>
    <row r="725" spans="1:17" x14ac:dyDescent="0.3">
      <c r="A725" t="s">
        <v>6472</v>
      </c>
      <c r="B725">
        <v>107</v>
      </c>
      <c r="C725">
        <v>52000688</v>
      </c>
      <c r="D725" t="s">
        <v>1325</v>
      </c>
      <c r="E725" t="s">
        <v>953</v>
      </c>
      <c r="F725" t="s">
        <v>12332</v>
      </c>
      <c r="G725" t="s">
        <v>10413</v>
      </c>
      <c r="L725" t="s">
        <v>6474</v>
      </c>
      <c r="M725" t="s">
        <v>37</v>
      </c>
      <c r="N725" t="s">
        <v>38</v>
      </c>
      <c r="O725">
        <v>40000000</v>
      </c>
      <c r="P725">
        <f t="shared" si="11"/>
        <v>12000688</v>
      </c>
      <c r="Q725">
        <v>6.4</v>
      </c>
    </row>
    <row r="726" spans="1:17" hidden="1" x14ac:dyDescent="0.3">
      <c r="A726" t="s">
        <v>19826</v>
      </c>
      <c r="B726">
        <v>89</v>
      </c>
      <c r="C726">
        <v>7705974</v>
      </c>
      <c r="D726" t="s">
        <v>1671</v>
      </c>
      <c r="E726" t="s">
        <v>68</v>
      </c>
      <c r="L726" t="s">
        <v>22248</v>
      </c>
      <c r="M726" t="s">
        <v>37</v>
      </c>
      <c r="N726" t="s">
        <v>38</v>
      </c>
      <c r="P726">
        <f t="shared" si="11"/>
        <v>7705974</v>
      </c>
      <c r="Q726">
        <v>7.5</v>
      </c>
    </row>
    <row r="727" spans="1:17" hidden="1" x14ac:dyDescent="0.3">
      <c r="A727" t="s">
        <v>21488</v>
      </c>
      <c r="B727">
        <v>89</v>
      </c>
      <c r="D727" t="s">
        <v>3409</v>
      </c>
      <c r="E727" t="s">
        <v>6403</v>
      </c>
      <c r="F727" t="s">
        <v>24165</v>
      </c>
      <c r="G727" t="s">
        <v>10413</v>
      </c>
      <c r="L727" t="s">
        <v>21491</v>
      </c>
      <c r="M727" t="s">
        <v>37</v>
      </c>
      <c r="N727" t="s">
        <v>370</v>
      </c>
      <c r="O727">
        <v>1400000</v>
      </c>
      <c r="P727">
        <f t="shared" si="11"/>
        <v>-1400000</v>
      </c>
      <c r="Q727">
        <v>6.1</v>
      </c>
    </row>
    <row r="728" spans="1:17" x14ac:dyDescent="0.3">
      <c r="A728" t="s">
        <v>528</v>
      </c>
      <c r="B728">
        <v>107</v>
      </c>
      <c r="C728">
        <v>305070</v>
      </c>
      <c r="D728" t="s">
        <v>1325</v>
      </c>
      <c r="E728" t="s">
        <v>953</v>
      </c>
      <c r="F728" t="s">
        <v>3409</v>
      </c>
      <c r="G728" t="s">
        <v>22704</v>
      </c>
      <c r="H728" t="s">
        <v>19711</v>
      </c>
      <c r="L728" t="s">
        <v>11458</v>
      </c>
      <c r="M728" t="s">
        <v>37</v>
      </c>
      <c r="N728" t="s">
        <v>38</v>
      </c>
      <c r="O728">
        <v>20000000</v>
      </c>
      <c r="P728">
        <f t="shared" si="11"/>
        <v>-19694930</v>
      </c>
      <c r="Q728">
        <v>6.4</v>
      </c>
    </row>
    <row r="729" spans="1:17" hidden="1" x14ac:dyDescent="0.3">
      <c r="A729" t="s">
        <v>14414</v>
      </c>
      <c r="B729">
        <v>89</v>
      </c>
      <c r="D729" t="s">
        <v>1325</v>
      </c>
      <c r="E729" t="s">
        <v>953</v>
      </c>
      <c r="F729" t="s">
        <v>11526</v>
      </c>
      <c r="G729" t="s">
        <v>1671</v>
      </c>
      <c r="H729" t="s">
        <v>18089</v>
      </c>
      <c r="L729" t="s">
        <v>14415</v>
      </c>
      <c r="M729" t="s">
        <v>1946</v>
      </c>
      <c r="N729" t="s">
        <v>892</v>
      </c>
      <c r="P729">
        <f t="shared" si="11"/>
        <v>0</v>
      </c>
      <c r="Q729">
        <v>3.2</v>
      </c>
    </row>
    <row r="730" spans="1:17" hidden="1" x14ac:dyDescent="0.3">
      <c r="A730" t="s">
        <v>19345</v>
      </c>
      <c r="B730">
        <v>89</v>
      </c>
      <c r="D730" t="s">
        <v>3409</v>
      </c>
      <c r="L730" t="s">
        <v>20097</v>
      </c>
      <c r="M730" t="s">
        <v>37</v>
      </c>
      <c r="N730" t="s">
        <v>38</v>
      </c>
      <c r="O730">
        <v>2100000</v>
      </c>
      <c r="P730">
        <f t="shared" si="11"/>
        <v>-2100000</v>
      </c>
      <c r="Q730">
        <v>6.3</v>
      </c>
    </row>
    <row r="731" spans="1:17" hidden="1" x14ac:dyDescent="0.3">
      <c r="A731" t="s">
        <v>21584</v>
      </c>
      <c r="B731">
        <v>89</v>
      </c>
      <c r="D731" t="s">
        <v>3409</v>
      </c>
      <c r="E731" t="s">
        <v>19711</v>
      </c>
      <c r="F731" t="s">
        <v>15011</v>
      </c>
      <c r="L731" t="s">
        <v>21587</v>
      </c>
      <c r="M731" t="s">
        <v>37</v>
      </c>
      <c r="N731" t="s">
        <v>38</v>
      </c>
      <c r="O731">
        <v>1000000</v>
      </c>
      <c r="P731">
        <f t="shared" si="11"/>
        <v>-1000000</v>
      </c>
      <c r="Q731">
        <v>6.2</v>
      </c>
    </row>
    <row r="732" spans="1:17" x14ac:dyDescent="0.3">
      <c r="A732" t="s">
        <v>528</v>
      </c>
      <c r="B732">
        <v>107</v>
      </c>
      <c r="C732">
        <v>36874745</v>
      </c>
      <c r="D732" t="s">
        <v>1325</v>
      </c>
      <c r="E732" t="s">
        <v>953</v>
      </c>
      <c r="F732" t="s">
        <v>3409</v>
      </c>
      <c r="G732" t="s">
        <v>24165</v>
      </c>
      <c r="L732" t="s">
        <v>10899</v>
      </c>
      <c r="M732" t="s">
        <v>37</v>
      </c>
      <c r="N732" t="s">
        <v>38</v>
      </c>
      <c r="O732">
        <v>20000000</v>
      </c>
      <c r="P732">
        <f t="shared" si="11"/>
        <v>16874745</v>
      </c>
      <c r="Q732">
        <v>6.3</v>
      </c>
    </row>
    <row r="733" spans="1:17" x14ac:dyDescent="0.3">
      <c r="A733" t="s">
        <v>8274</v>
      </c>
      <c r="B733">
        <v>107</v>
      </c>
      <c r="C733">
        <v>55210049</v>
      </c>
      <c r="D733" t="s">
        <v>1325</v>
      </c>
      <c r="E733" t="s">
        <v>953</v>
      </c>
      <c r="F733" t="s">
        <v>12332</v>
      </c>
      <c r="G733" t="s">
        <v>10413</v>
      </c>
      <c r="L733" t="s">
        <v>8275</v>
      </c>
      <c r="M733" t="s">
        <v>37</v>
      </c>
      <c r="N733" t="s">
        <v>38</v>
      </c>
      <c r="O733">
        <v>27800000</v>
      </c>
      <c r="P733">
        <f t="shared" si="11"/>
        <v>27410049</v>
      </c>
      <c r="Q733">
        <v>5.4</v>
      </c>
    </row>
    <row r="734" spans="1:17" x14ac:dyDescent="0.3">
      <c r="A734" t="s">
        <v>7926</v>
      </c>
      <c r="B734">
        <v>107</v>
      </c>
      <c r="C734">
        <v>57744720</v>
      </c>
      <c r="D734" t="s">
        <v>1325</v>
      </c>
      <c r="E734" t="s">
        <v>24164</v>
      </c>
      <c r="F734" t="s">
        <v>10413</v>
      </c>
      <c r="L734" t="s">
        <v>7927</v>
      </c>
      <c r="M734" t="s">
        <v>37</v>
      </c>
      <c r="N734" t="s">
        <v>38</v>
      </c>
      <c r="O734">
        <v>20000000</v>
      </c>
      <c r="P734">
        <f t="shared" si="11"/>
        <v>37744720</v>
      </c>
      <c r="Q734">
        <v>6.2</v>
      </c>
    </row>
    <row r="735" spans="1:17" x14ac:dyDescent="0.3">
      <c r="A735" t="s">
        <v>389</v>
      </c>
      <c r="B735">
        <v>107</v>
      </c>
      <c r="C735">
        <v>77564037</v>
      </c>
      <c r="D735" t="s">
        <v>1325</v>
      </c>
      <c r="E735" t="s">
        <v>953</v>
      </c>
      <c r="F735" t="s">
        <v>18089</v>
      </c>
      <c r="G735" t="s">
        <v>24165</v>
      </c>
      <c r="L735" t="s">
        <v>1213</v>
      </c>
      <c r="M735" t="s">
        <v>37</v>
      </c>
      <c r="N735" t="s">
        <v>38</v>
      </c>
      <c r="O735">
        <v>135000000</v>
      </c>
      <c r="P735">
        <f t="shared" si="11"/>
        <v>-57435963</v>
      </c>
      <c r="Q735">
        <v>7.4</v>
      </c>
    </row>
    <row r="736" spans="1:17" x14ac:dyDescent="0.3">
      <c r="A736" t="s">
        <v>4939</v>
      </c>
      <c r="B736">
        <v>107</v>
      </c>
      <c r="C736">
        <v>80270227</v>
      </c>
      <c r="D736" t="s">
        <v>1325</v>
      </c>
      <c r="E736" t="s">
        <v>953</v>
      </c>
      <c r="F736" t="s">
        <v>1671</v>
      </c>
      <c r="L736" t="s">
        <v>4942</v>
      </c>
      <c r="M736" t="s">
        <v>37</v>
      </c>
      <c r="N736" t="s">
        <v>38</v>
      </c>
      <c r="O736">
        <v>50000000</v>
      </c>
      <c r="P736">
        <f t="shared" si="11"/>
        <v>30270227</v>
      </c>
      <c r="Q736">
        <v>5.0999999999999996</v>
      </c>
    </row>
    <row r="737" spans="1:17" x14ac:dyDescent="0.3">
      <c r="A737" t="s">
        <v>8607</v>
      </c>
      <c r="B737">
        <v>107</v>
      </c>
      <c r="C737">
        <v>12026670</v>
      </c>
      <c r="D737" t="s">
        <v>1325</v>
      </c>
      <c r="E737" t="s">
        <v>24164</v>
      </c>
      <c r="F737" t="s">
        <v>10413</v>
      </c>
      <c r="L737" t="s">
        <v>8609</v>
      </c>
      <c r="M737" t="s">
        <v>37</v>
      </c>
      <c r="N737" t="s">
        <v>38</v>
      </c>
      <c r="O737">
        <v>45000000</v>
      </c>
      <c r="P737">
        <f t="shared" si="11"/>
        <v>-32973330</v>
      </c>
      <c r="Q737">
        <v>6.4</v>
      </c>
    </row>
    <row r="738" spans="1:17" x14ac:dyDescent="0.3">
      <c r="A738" t="s">
        <v>1729</v>
      </c>
      <c r="B738">
        <v>107</v>
      </c>
      <c r="C738">
        <v>15608545</v>
      </c>
      <c r="D738" t="s">
        <v>1325</v>
      </c>
      <c r="L738" t="s">
        <v>13051</v>
      </c>
      <c r="M738" t="s">
        <v>37</v>
      </c>
      <c r="N738" t="s">
        <v>38</v>
      </c>
      <c r="O738">
        <v>15000000</v>
      </c>
      <c r="P738">
        <f t="shared" si="11"/>
        <v>608545</v>
      </c>
      <c r="Q738">
        <v>5.4</v>
      </c>
    </row>
    <row r="739" spans="1:17" x14ac:dyDescent="0.3">
      <c r="A739" t="s">
        <v>79</v>
      </c>
      <c r="B739">
        <v>107</v>
      </c>
      <c r="C739">
        <v>18636537</v>
      </c>
      <c r="D739" t="s">
        <v>1325</v>
      </c>
      <c r="E739" t="s">
        <v>10413</v>
      </c>
      <c r="F739" t="s">
        <v>15011</v>
      </c>
      <c r="L739" t="s">
        <v>7978</v>
      </c>
      <c r="M739" t="s">
        <v>37</v>
      </c>
      <c r="N739" t="s">
        <v>677</v>
      </c>
      <c r="O739">
        <v>32000000</v>
      </c>
      <c r="P739">
        <f t="shared" si="11"/>
        <v>-13363463</v>
      </c>
      <c r="Q739">
        <v>6.4</v>
      </c>
    </row>
    <row r="740" spans="1:17" x14ac:dyDescent="0.3">
      <c r="A740" t="s">
        <v>3334</v>
      </c>
      <c r="B740">
        <v>107</v>
      </c>
      <c r="C740">
        <v>36279230</v>
      </c>
      <c r="D740" t="s">
        <v>1325</v>
      </c>
      <c r="E740" t="s">
        <v>24164</v>
      </c>
      <c r="F740" t="s">
        <v>10413</v>
      </c>
      <c r="L740" t="s">
        <v>4248</v>
      </c>
      <c r="M740" t="s">
        <v>37</v>
      </c>
      <c r="N740" t="s">
        <v>38</v>
      </c>
      <c r="O740">
        <v>60000000</v>
      </c>
      <c r="P740">
        <f t="shared" si="11"/>
        <v>-23720770</v>
      </c>
      <c r="Q740">
        <v>6.1</v>
      </c>
    </row>
    <row r="741" spans="1:17" hidden="1" x14ac:dyDescent="0.3">
      <c r="A741" t="s">
        <v>9667</v>
      </c>
      <c r="B741">
        <v>89</v>
      </c>
      <c r="D741" t="s">
        <v>1325</v>
      </c>
      <c r="E741" t="s">
        <v>953</v>
      </c>
      <c r="F741" t="s">
        <v>1266</v>
      </c>
      <c r="L741" t="s">
        <v>12082</v>
      </c>
      <c r="M741" t="s">
        <v>37</v>
      </c>
      <c r="N741" t="s">
        <v>10491</v>
      </c>
      <c r="O741">
        <v>17900000</v>
      </c>
      <c r="P741">
        <f t="shared" si="11"/>
        <v>-17900000</v>
      </c>
      <c r="Q741">
        <v>5</v>
      </c>
    </row>
    <row r="742" spans="1:17" x14ac:dyDescent="0.3">
      <c r="A742" t="s">
        <v>29</v>
      </c>
      <c r="B742">
        <v>107</v>
      </c>
      <c r="C742">
        <v>38400000</v>
      </c>
      <c r="D742" t="s">
        <v>1325</v>
      </c>
      <c r="E742" t="s">
        <v>12332</v>
      </c>
      <c r="L742" t="s">
        <v>16942</v>
      </c>
      <c r="M742" t="s">
        <v>37</v>
      </c>
      <c r="N742" t="s">
        <v>56</v>
      </c>
      <c r="O742">
        <v>6500000</v>
      </c>
      <c r="P742">
        <f t="shared" si="11"/>
        <v>31900000</v>
      </c>
      <c r="Q742">
        <v>8.1</v>
      </c>
    </row>
    <row r="743" spans="1:17" x14ac:dyDescent="0.3">
      <c r="A743" t="s">
        <v>15298</v>
      </c>
      <c r="B743">
        <v>107</v>
      </c>
      <c r="C743">
        <v>578527</v>
      </c>
      <c r="D743" t="s">
        <v>1325</v>
      </c>
      <c r="E743" t="s">
        <v>1671</v>
      </c>
      <c r="F743" t="s">
        <v>10413</v>
      </c>
      <c r="L743" t="s">
        <v>15300</v>
      </c>
      <c r="M743" t="s">
        <v>37</v>
      </c>
      <c r="N743" t="s">
        <v>38</v>
      </c>
      <c r="O743">
        <v>10000000</v>
      </c>
      <c r="P743">
        <f t="shared" si="11"/>
        <v>-9421473</v>
      </c>
      <c r="Q743">
        <v>5.7</v>
      </c>
    </row>
    <row r="744" spans="1:17" hidden="1" x14ac:dyDescent="0.3">
      <c r="A744" t="s">
        <v>8759</v>
      </c>
      <c r="B744">
        <v>89</v>
      </c>
      <c r="D744" t="s">
        <v>953</v>
      </c>
      <c r="E744" t="s">
        <v>11526</v>
      </c>
      <c r="F744" t="s">
        <v>1671</v>
      </c>
      <c r="G744" t="s">
        <v>1266</v>
      </c>
      <c r="L744" t="s">
        <v>8761</v>
      </c>
      <c r="M744" t="s">
        <v>37</v>
      </c>
      <c r="N744" t="s">
        <v>38</v>
      </c>
      <c r="O744">
        <v>19000000</v>
      </c>
      <c r="P744">
        <f t="shared" si="11"/>
        <v>-19000000</v>
      </c>
      <c r="Q744">
        <v>7.5</v>
      </c>
    </row>
    <row r="745" spans="1:17" x14ac:dyDescent="0.3">
      <c r="A745" t="s">
        <v>13676</v>
      </c>
      <c r="B745">
        <v>107</v>
      </c>
      <c r="C745">
        <v>44726644</v>
      </c>
      <c r="D745" t="s">
        <v>1325</v>
      </c>
      <c r="E745" t="s">
        <v>24164</v>
      </c>
      <c r="F745" t="s">
        <v>3409</v>
      </c>
      <c r="G745" t="s">
        <v>10413</v>
      </c>
      <c r="H745" t="s">
        <v>15011</v>
      </c>
      <c r="L745" t="s">
        <v>13678</v>
      </c>
      <c r="M745" t="s">
        <v>37</v>
      </c>
      <c r="N745" t="s">
        <v>38</v>
      </c>
      <c r="O745">
        <v>13000000</v>
      </c>
      <c r="P745">
        <f t="shared" si="11"/>
        <v>31726644</v>
      </c>
      <c r="Q745">
        <v>6.8</v>
      </c>
    </row>
    <row r="746" spans="1:17" hidden="1" x14ac:dyDescent="0.3">
      <c r="A746" t="s">
        <v>11357</v>
      </c>
      <c r="B746">
        <v>89</v>
      </c>
      <c r="C746">
        <v>6940281</v>
      </c>
      <c r="D746" t="s">
        <v>24164</v>
      </c>
      <c r="E746" t="s">
        <v>10413</v>
      </c>
      <c r="L746" t="s">
        <v>18374</v>
      </c>
      <c r="M746" t="s">
        <v>37</v>
      </c>
      <c r="N746" t="s">
        <v>56</v>
      </c>
      <c r="P746">
        <f t="shared" si="11"/>
        <v>6940281</v>
      </c>
      <c r="Q746">
        <v>7.3</v>
      </c>
    </row>
    <row r="747" spans="1:17" x14ac:dyDescent="0.3">
      <c r="A747" t="s">
        <v>2066</v>
      </c>
      <c r="B747">
        <v>108</v>
      </c>
      <c r="C747">
        <v>12232937</v>
      </c>
      <c r="D747" t="s">
        <v>1325</v>
      </c>
      <c r="E747" t="s">
        <v>24164</v>
      </c>
      <c r="F747" t="s">
        <v>10413</v>
      </c>
      <c r="L747" t="s">
        <v>11207</v>
      </c>
      <c r="M747" t="s">
        <v>37</v>
      </c>
      <c r="N747" t="s">
        <v>38</v>
      </c>
      <c r="O747">
        <v>22000000</v>
      </c>
      <c r="P747">
        <f t="shared" si="11"/>
        <v>-9767063</v>
      </c>
      <c r="Q747">
        <v>5.6</v>
      </c>
    </row>
    <row r="748" spans="1:17" hidden="1" x14ac:dyDescent="0.3">
      <c r="A748" t="s">
        <v>21501</v>
      </c>
      <c r="B748">
        <v>89</v>
      </c>
      <c r="D748" t="s">
        <v>3409</v>
      </c>
      <c r="E748" t="s">
        <v>12332</v>
      </c>
      <c r="L748" t="s">
        <v>21502</v>
      </c>
      <c r="M748" t="s">
        <v>37</v>
      </c>
      <c r="N748" t="s">
        <v>38</v>
      </c>
      <c r="O748">
        <v>1000000</v>
      </c>
      <c r="P748">
        <f t="shared" si="11"/>
        <v>-1000000</v>
      </c>
      <c r="Q748">
        <v>6.7</v>
      </c>
    </row>
    <row r="749" spans="1:17" hidden="1" x14ac:dyDescent="0.3">
      <c r="A749" t="s">
        <v>4003</v>
      </c>
      <c r="B749">
        <v>89</v>
      </c>
      <c r="D749" t="s">
        <v>1671</v>
      </c>
      <c r="E749" t="s">
        <v>12332</v>
      </c>
      <c r="L749" t="s">
        <v>20135</v>
      </c>
      <c r="M749" t="s">
        <v>37</v>
      </c>
      <c r="N749" t="s">
        <v>38</v>
      </c>
      <c r="O749">
        <v>2000000</v>
      </c>
      <c r="P749">
        <f t="shared" si="11"/>
        <v>-2000000</v>
      </c>
      <c r="Q749">
        <v>7.3</v>
      </c>
    </row>
    <row r="750" spans="1:17" x14ac:dyDescent="0.3">
      <c r="A750" t="s">
        <v>1340</v>
      </c>
      <c r="B750">
        <v>108</v>
      </c>
      <c r="C750">
        <v>70450000</v>
      </c>
      <c r="D750" t="s">
        <v>1325</v>
      </c>
      <c r="E750" t="s">
        <v>24164</v>
      </c>
      <c r="F750" t="s">
        <v>10413</v>
      </c>
      <c r="L750" t="s">
        <v>3706</v>
      </c>
      <c r="M750" t="s">
        <v>37</v>
      </c>
      <c r="N750" t="s">
        <v>38</v>
      </c>
      <c r="O750">
        <v>50000000</v>
      </c>
      <c r="P750">
        <f t="shared" si="11"/>
        <v>20450000</v>
      </c>
      <c r="Q750">
        <v>6</v>
      </c>
    </row>
    <row r="751" spans="1:17" x14ac:dyDescent="0.3">
      <c r="A751" t="s">
        <v>2433</v>
      </c>
      <c r="B751">
        <v>108</v>
      </c>
      <c r="C751">
        <v>40048332</v>
      </c>
      <c r="D751" t="s">
        <v>1325</v>
      </c>
      <c r="E751" t="s">
        <v>3409</v>
      </c>
      <c r="F751" t="s">
        <v>10413</v>
      </c>
      <c r="L751" t="s">
        <v>2436</v>
      </c>
      <c r="M751" t="s">
        <v>37</v>
      </c>
      <c r="N751" t="s">
        <v>38</v>
      </c>
      <c r="O751">
        <v>85000000</v>
      </c>
      <c r="P751">
        <f t="shared" si="11"/>
        <v>-44951668</v>
      </c>
      <c r="Q751">
        <v>5.5</v>
      </c>
    </row>
    <row r="752" spans="1:17" x14ac:dyDescent="0.3">
      <c r="A752" t="s">
        <v>13370</v>
      </c>
      <c r="B752">
        <v>108</v>
      </c>
      <c r="C752">
        <v>109306210</v>
      </c>
      <c r="D752" t="s">
        <v>1325</v>
      </c>
      <c r="E752" t="s">
        <v>953</v>
      </c>
      <c r="F752" t="s">
        <v>1671</v>
      </c>
      <c r="L752" t="s">
        <v>13371</v>
      </c>
      <c r="M752" t="s">
        <v>37</v>
      </c>
      <c r="N752" t="s">
        <v>370</v>
      </c>
      <c r="O752">
        <v>15800000</v>
      </c>
      <c r="P752">
        <f t="shared" si="11"/>
        <v>93506210</v>
      </c>
      <c r="Q752">
        <v>5.5</v>
      </c>
    </row>
    <row r="753" spans="1:17" hidden="1" x14ac:dyDescent="0.3">
      <c r="A753" t="s">
        <v>23456</v>
      </c>
      <c r="B753">
        <v>89</v>
      </c>
      <c r="D753" t="s">
        <v>1671</v>
      </c>
      <c r="E753" t="s">
        <v>6403</v>
      </c>
      <c r="F753" t="s">
        <v>24165</v>
      </c>
      <c r="G753" t="s">
        <v>10413</v>
      </c>
      <c r="L753" t="s">
        <v>23460</v>
      </c>
      <c r="M753" t="s">
        <v>37</v>
      </c>
      <c r="N753" t="s">
        <v>38</v>
      </c>
      <c r="P753">
        <f t="shared" si="11"/>
        <v>0</v>
      </c>
      <c r="Q753">
        <v>6.8</v>
      </c>
    </row>
    <row r="754" spans="1:17" x14ac:dyDescent="0.3">
      <c r="A754" t="s">
        <v>1489</v>
      </c>
      <c r="B754">
        <v>108</v>
      </c>
      <c r="C754">
        <v>67155742</v>
      </c>
      <c r="D754" t="s">
        <v>1325</v>
      </c>
      <c r="E754" t="s">
        <v>953</v>
      </c>
      <c r="F754" t="s">
        <v>10413</v>
      </c>
      <c r="L754" t="s">
        <v>1492</v>
      </c>
      <c r="M754" t="s">
        <v>37</v>
      </c>
      <c r="N754" t="s">
        <v>38</v>
      </c>
      <c r="O754">
        <v>116000000</v>
      </c>
      <c r="P754">
        <f t="shared" si="11"/>
        <v>-48844258</v>
      </c>
      <c r="Q754">
        <v>5.8</v>
      </c>
    </row>
    <row r="755" spans="1:17" x14ac:dyDescent="0.3">
      <c r="A755" t="s">
        <v>4430</v>
      </c>
      <c r="B755">
        <v>108</v>
      </c>
      <c r="C755">
        <v>363024263</v>
      </c>
      <c r="D755" t="s">
        <v>1325</v>
      </c>
      <c r="E755" t="s">
        <v>953</v>
      </c>
      <c r="F755" t="s">
        <v>1671</v>
      </c>
      <c r="G755" t="s">
        <v>19711</v>
      </c>
      <c r="H755" t="s">
        <v>12332</v>
      </c>
      <c r="L755" t="s">
        <v>4433</v>
      </c>
      <c r="M755" t="s">
        <v>37</v>
      </c>
      <c r="N755" t="s">
        <v>38</v>
      </c>
      <c r="O755">
        <v>58000000</v>
      </c>
      <c r="P755">
        <f t="shared" si="11"/>
        <v>305024263</v>
      </c>
      <c r="Q755">
        <v>8.1</v>
      </c>
    </row>
    <row r="756" spans="1:17" x14ac:dyDescent="0.3">
      <c r="A756" t="s">
        <v>11958</v>
      </c>
      <c r="B756">
        <v>108</v>
      </c>
      <c r="C756">
        <v>6000000</v>
      </c>
      <c r="D756" t="s">
        <v>1325</v>
      </c>
      <c r="E756" t="s">
        <v>953</v>
      </c>
      <c r="F756" t="s">
        <v>1266</v>
      </c>
      <c r="L756" t="s">
        <v>11960</v>
      </c>
      <c r="M756" t="s">
        <v>37</v>
      </c>
      <c r="N756" t="s">
        <v>38</v>
      </c>
      <c r="O756">
        <v>18000000</v>
      </c>
      <c r="P756">
        <f t="shared" si="11"/>
        <v>-12000000</v>
      </c>
      <c r="Q756">
        <v>6.7</v>
      </c>
    </row>
    <row r="757" spans="1:17" x14ac:dyDescent="0.3">
      <c r="A757" t="s">
        <v>809</v>
      </c>
      <c r="B757">
        <v>108</v>
      </c>
      <c r="C757">
        <v>250863268</v>
      </c>
      <c r="D757" t="s">
        <v>1325</v>
      </c>
      <c r="E757" t="s">
        <v>953</v>
      </c>
      <c r="F757" t="s">
        <v>1671</v>
      </c>
      <c r="G757" t="s">
        <v>18089</v>
      </c>
      <c r="H757" t="s">
        <v>1266</v>
      </c>
      <c r="L757" t="s">
        <v>1508</v>
      </c>
      <c r="M757" t="s">
        <v>37</v>
      </c>
      <c r="N757" t="s">
        <v>38</v>
      </c>
      <c r="O757">
        <v>110000000</v>
      </c>
      <c r="P757">
        <f t="shared" si="11"/>
        <v>140863268</v>
      </c>
      <c r="Q757">
        <v>6.4</v>
      </c>
    </row>
    <row r="758" spans="1:17" x14ac:dyDescent="0.3">
      <c r="A758" t="s">
        <v>6813</v>
      </c>
      <c r="B758">
        <v>108</v>
      </c>
      <c r="C758">
        <v>10326062</v>
      </c>
      <c r="D758" t="s">
        <v>1325</v>
      </c>
      <c r="E758" t="s">
        <v>6403</v>
      </c>
      <c r="F758" t="s">
        <v>24165</v>
      </c>
      <c r="G758" t="s">
        <v>12332</v>
      </c>
      <c r="H758" t="s">
        <v>10413</v>
      </c>
      <c r="L758" t="s">
        <v>6815</v>
      </c>
      <c r="M758" t="s">
        <v>37</v>
      </c>
      <c r="N758" t="s">
        <v>767</v>
      </c>
      <c r="O758">
        <v>33000000</v>
      </c>
      <c r="P758">
        <f t="shared" si="11"/>
        <v>-22673938</v>
      </c>
      <c r="Q758">
        <v>6.8</v>
      </c>
    </row>
    <row r="759" spans="1:17" x14ac:dyDescent="0.3">
      <c r="A759" t="s">
        <v>6074</v>
      </c>
      <c r="B759">
        <v>108</v>
      </c>
      <c r="C759">
        <v>10907291</v>
      </c>
      <c r="D759" t="s">
        <v>1325</v>
      </c>
      <c r="E759" t="s">
        <v>6403</v>
      </c>
      <c r="F759" t="s">
        <v>19711</v>
      </c>
      <c r="L759" t="s">
        <v>9016</v>
      </c>
      <c r="M759" t="s">
        <v>37</v>
      </c>
      <c r="N759" t="s">
        <v>38</v>
      </c>
      <c r="O759">
        <v>28000000</v>
      </c>
      <c r="P759">
        <f t="shared" si="11"/>
        <v>-17092709</v>
      </c>
      <c r="Q759">
        <v>5.8</v>
      </c>
    </row>
    <row r="760" spans="1:17" x14ac:dyDescent="0.3">
      <c r="A760" t="s">
        <v>2843</v>
      </c>
      <c r="B760">
        <v>108</v>
      </c>
      <c r="C760">
        <v>53955614</v>
      </c>
      <c r="D760" t="s">
        <v>1325</v>
      </c>
      <c r="E760" t="s">
        <v>953</v>
      </c>
      <c r="F760" t="s">
        <v>1671</v>
      </c>
      <c r="G760" t="s">
        <v>18089</v>
      </c>
      <c r="H760" t="s">
        <v>12332</v>
      </c>
      <c r="L760" t="s">
        <v>6429</v>
      </c>
      <c r="M760" t="s">
        <v>37</v>
      </c>
      <c r="N760" t="s">
        <v>38</v>
      </c>
      <c r="O760">
        <v>40000000</v>
      </c>
      <c r="P760">
        <f t="shared" si="11"/>
        <v>13955614</v>
      </c>
      <c r="Q760">
        <v>6.1</v>
      </c>
    </row>
    <row r="761" spans="1:17" hidden="1" x14ac:dyDescent="0.3">
      <c r="A761" t="s">
        <v>20590</v>
      </c>
      <c r="B761">
        <v>89</v>
      </c>
      <c r="D761" t="s">
        <v>3409</v>
      </c>
      <c r="E761" t="s">
        <v>6403</v>
      </c>
      <c r="F761" t="s">
        <v>24165</v>
      </c>
      <c r="G761" t="s">
        <v>10413</v>
      </c>
      <c r="L761" t="s">
        <v>20591</v>
      </c>
      <c r="M761" t="s">
        <v>37</v>
      </c>
      <c r="N761" t="s">
        <v>38</v>
      </c>
      <c r="O761">
        <v>2000000</v>
      </c>
      <c r="P761">
        <f t="shared" si="11"/>
        <v>-2000000</v>
      </c>
      <c r="Q761">
        <v>4.5</v>
      </c>
    </row>
    <row r="762" spans="1:17" x14ac:dyDescent="0.3">
      <c r="A762" t="s">
        <v>1489</v>
      </c>
      <c r="B762">
        <v>108</v>
      </c>
      <c r="C762">
        <v>60054449</v>
      </c>
      <c r="D762" t="s">
        <v>1325</v>
      </c>
      <c r="E762" t="s">
        <v>6403</v>
      </c>
      <c r="F762" t="s">
        <v>12332</v>
      </c>
      <c r="G762" t="s">
        <v>10413</v>
      </c>
      <c r="L762" t="s">
        <v>7325</v>
      </c>
      <c r="M762" t="s">
        <v>37</v>
      </c>
      <c r="N762" t="s">
        <v>38</v>
      </c>
      <c r="O762">
        <v>35000000</v>
      </c>
      <c r="P762">
        <f t="shared" si="11"/>
        <v>25054449</v>
      </c>
      <c r="Q762">
        <v>5.8</v>
      </c>
    </row>
    <row r="763" spans="1:17" hidden="1" x14ac:dyDescent="0.3">
      <c r="A763" t="s">
        <v>21475</v>
      </c>
      <c r="B763">
        <v>89</v>
      </c>
      <c r="D763" t="s">
        <v>1325</v>
      </c>
      <c r="E763" t="s">
        <v>6403</v>
      </c>
      <c r="F763" t="s">
        <v>12332</v>
      </c>
      <c r="L763" t="s">
        <v>21476</v>
      </c>
      <c r="M763" t="s">
        <v>37</v>
      </c>
      <c r="N763" t="s">
        <v>38</v>
      </c>
      <c r="O763">
        <v>1100000</v>
      </c>
      <c r="P763">
        <f t="shared" si="11"/>
        <v>-1100000</v>
      </c>
      <c r="Q763">
        <v>3</v>
      </c>
    </row>
    <row r="764" spans="1:17" x14ac:dyDescent="0.3">
      <c r="A764" t="s">
        <v>1155</v>
      </c>
      <c r="B764">
        <v>108</v>
      </c>
      <c r="C764">
        <v>176049130</v>
      </c>
      <c r="D764" t="s">
        <v>1325</v>
      </c>
      <c r="E764" t="s">
        <v>24165</v>
      </c>
      <c r="F764" t="s">
        <v>10413</v>
      </c>
      <c r="L764" t="s">
        <v>2319</v>
      </c>
      <c r="M764" t="s">
        <v>37</v>
      </c>
      <c r="N764" t="s">
        <v>38</v>
      </c>
      <c r="O764">
        <v>75000000</v>
      </c>
      <c r="P764">
        <f t="shared" si="11"/>
        <v>101049130</v>
      </c>
      <c r="Q764">
        <v>7.8</v>
      </c>
    </row>
    <row r="765" spans="1:17" hidden="1" x14ac:dyDescent="0.3">
      <c r="A765" t="s">
        <v>15034</v>
      </c>
      <c r="B765">
        <v>89</v>
      </c>
      <c r="C765">
        <v>15102127</v>
      </c>
      <c r="D765" t="s">
        <v>1671</v>
      </c>
      <c r="L765" t="s">
        <v>15035</v>
      </c>
      <c r="M765" t="s">
        <v>37</v>
      </c>
      <c r="N765" t="s">
        <v>38</v>
      </c>
      <c r="P765">
        <f t="shared" si="11"/>
        <v>15102127</v>
      </c>
      <c r="Q765">
        <v>5.8</v>
      </c>
    </row>
    <row r="766" spans="1:17" x14ac:dyDescent="0.3">
      <c r="A766" t="s">
        <v>6214</v>
      </c>
      <c r="B766">
        <v>108</v>
      </c>
      <c r="C766">
        <v>22108977</v>
      </c>
      <c r="D766" t="s">
        <v>1325</v>
      </c>
      <c r="E766" t="s">
        <v>1671</v>
      </c>
      <c r="F766" t="s">
        <v>1266</v>
      </c>
      <c r="L766" t="s">
        <v>6217</v>
      </c>
      <c r="M766" t="s">
        <v>37</v>
      </c>
      <c r="N766" t="s">
        <v>3859</v>
      </c>
      <c r="O766">
        <v>41000000</v>
      </c>
      <c r="P766">
        <f t="shared" si="11"/>
        <v>-18891023</v>
      </c>
      <c r="Q766">
        <v>5.2</v>
      </c>
    </row>
    <row r="767" spans="1:17" x14ac:dyDescent="0.3">
      <c r="A767" t="s">
        <v>1489</v>
      </c>
      <c r="B767">
        <v>108</v>
      </c>
      <c r="C767">
        <v>24984868</v>
      </c>
      <c r="D767" t="s">
        <v>1325</v>
      </c>
      <c r="E767" t="s">
        <v>24164</v>
      </c>
      <c r="F767" t="s">
        <v>10413</v>
      </c>
      <c r="L767" t="s">
        <v>12964</v>
      </c>
      <c r="M767" t="s">
        <v>37</v>
      </c>
      <c r="N767" t="s">
        <v>38</v>
      </c>
      <c r="O767">
        <v>15000000</v>
      </c>
      <c r="P767">
        <f t="shared" si="11"/>
        <v>9984868</v>
      </c>
      <c r="Q767">
        <v>6.3</v>
      </c>
    </row>
    <row r="768" spans="1:17" x14ac:dyDescent="0.3">
      <c r="A768" t="s">
        <v>3836</v>
      </c>
      <c r="B768">
        <v>109</v>
      </c>
      <c r="C768">
        <v>75573300</v>
      </c>
      <c r="D768" t="s">
        <v>1325</v>
      </c>
      <c r="E768" t="s">
        <v>1671</v>
      </c>
      <c r="F768" t="s">
        <v>24164</v>
      </c>
      <c r="G768" t="s">
        <v>3409</v>
      </c>
      <c r="H768" t="s">
        <v>10413</v>
      </c>
      <c r="L768" t="s">
        <v>3985</v>
      </c>
      <c r="M768" t="s">
        <v>37</v>
      </c>
      <c r="N768" t="s">
        <v>38</v>
      </c>
      <c r="O768">
        <v>61000000</v>
      </c>
      <c r="P768">
        <f t="shared" si="11"/>
        <v>14573300</v>
      </c>
      <c r="Q768">
        <v>6.7</v>
      </c>
    </row>
    <row r="769" spans="1:17" x14ac:dyDescent="0.3">
      <c r="A769" t="s">
        <v>2099</v>
      </c>
      <c r="B769">
        <v>109</v>
      </c>
      <c r="C769">
        <v>138447667</v>
      </c>
      <c r="D769" t="s">
        <v>1325</v>
      </c>
      <c r="E769" t="s">
        <v>1671</v>
      </c>
      <c r="F769" t="s">
        <v>24164</v>
      </c>
      <c r="L769" t="s">
        <v>6085</v>
      </c>
      <c r="M769" t="s">
        <v>37</v>
      </c>
      <c r="N769" t="s">
        <v>38</v>
      </c>
      <c r="O769">
        <v>42000000</v>
      </c>
      <c r="P769">
        <f t="shared" si="11"/>
        <v>96447667</v>
      </c>
      <c r="Q769">
        <v>7.2</v>
      </c>
    </row>
    <row r="770" spans="1:17" x14ac:dyDescent="0.3">
      <c r="A770" t="s">
        <v>3088</v>
      </c>
      <c r="B770">
        <v>109</v>
      </c>
      <c r="C770">
        <v>26183197</v>
      </c>
      <c r="D770" t="s">
        <v>1325</v>
      </c>
      <c r="E770" t="s">
        <v>24164</v>
      </c>
      <c r="F770" t="s">
        <v>3409</v>
      </c>
      <c r="G770" t="s">
        <v>10413</v>
      </c>
      <c r="L770" t="s">
        <v>7195</v>
      </c>
      <c r="M770" t="s">
        <v>37</v>
      </c>
      <c r="N770" t="s">
        <v>38</v>
      </c>
      <c r="O770">
        <v>36000000</v>
      </c>
      <c r="P770">
        <f t="shared" ref="P770:P833" si="12">+C770-O770</f>
        <v>-9816803</v>
      </c>
      <c r="Q770">
        <v>6.1</v>
      </c>
    </row>
    <row r="771" spans="1:17" x14ac:dyDescent="0.3">
      <c r="A771" t="s">
        <v>5867</v>
      </c>
      <c r="B771">
        <v>109</v>
      </c>
      <c r="C771">
        <v>10965209</v>
      </c>
      <c r="D771" t="s">
        <v>1325</v>
      </c>
      <c r="E771" t="s">
        <v>24164</v>
      </c>
      <c r="F771" t="s">
        <v>3409</v>
      </c>
      <c r="G771" t="s">
        <v>10413</v>
      </c>
      <c r="L771" t="s">
        <v>8655</v>
      </c>
      <c r="M771" t="s">
        <v>37</v>
      </c>
      <c r="N771" t="s">
        <v>38</v>
      </c>
      <c r="O771">
        <v>30000000</v>
      </c>
      <c r="P771">
        <f t="shared" si="12"/>
        <v>-19034791</v>
      </c>
      <c r="Q771">
        <v>6.1</v>
      </c>
    </row>
    <row r="772" spans="1:17" hidden="1" x14ac:dyDescent="0.3">
      <c r="A772" t="s">
        <v>5542</v>
      </c>
      <c r="B772">
        <v>89</v>
      </c>
      <c r="D772" t="s">
        <v>6403</v>
      </c>
      <c r="E772" t="s">
        <v>10413</v>
      </c>
      <c r="L772" t="s">
        <v>5546</v>
      </c>
      <c r="M772" t="s">
        <v>37</v>
      </c>
      <c r="N772" t="s">
        <v>38</v>
      </c>
      <c r="O772">
        <v>1500000</v>
      </c>
      <c r="P772">
        <f t="shared" si="12"/>
        <v>-1500000</v>
      </c>
      <c r="Q772">
        <v>4.5999999999999996</v>
      </c>
    </row>
    <row r="773" spans="1:17" x14ac:dyDescent="0.3">
      <c r="A773" t="s">
        <v>8519</v>
      </c>
      <c r="B773">
        <v>109</v>
      </c>
      <c r="C773">
        <v>19976073</v>
      </c>
      <c r="D773" t="s">
        <v>1325</v>
      </c>
      <c r="E773" t="s">
        <v>24164</v>
      </c>
      <c r="F773" t="s">
        <v>3409</v>
      </c>
      <c r="G773" t="s">
        <v>10413</v>
      </c>
      <c r="L773" t="s">
        <v>8521</v>
      </c>
      <c r="M773" t="s">
        <v>37</v>
      </c>
      <c r="N773" t="s">
        <v>38</v>
      </c>
      <c r="O773">
        <v>20000000</v>
      </c>
      <c r="P773">
        <f t="shared" si="12"/>
        <v>-23927</v>
      </c>
      <c r="Q773">
        <v>6.3</v>
      </c>
    </row>
    <row r="774" spans="1:17" x14ac:dyDescent="0.3">
      <c r="A774" t="s">
        <v>2331</v>
      </c>
      <c r="B774">
        <v>109</v>
      </c>
      <c r="C774">
        <v>80281096</v>
      </c>
      <c r="D774" t="s">
        <v>1325</v>
      </c>
      <c r="E774" t="s">
        <v>6403</v>
      </c>
      <c r="F774" t="s">
        <v>12332</v>
      </c>
      <c r="G774" t="s">
        <v>10413</v>
      </c>
      <c r="L774" t="s">
        <v>3358</v>
      </c>
      <c r="M774" t="s">
        <v>37</v>
      </c>
      <c r="N774" t="s">
        <v>38</v>
      </c>
      <c r="O774">
        <v>60000000</v>
      </c>
      <c r="P774">
        <f t="shared" si="12"/>
        <v>20281096</v>
      </c>
      <c r="Q774">
        <v>5.6</v>
      </c>
    </row>
    <row r="775" spans="1:17" hidden="1" x14ac:dyDescent="0.3">
      <c r="A775" t="s">
        <v>2906</v>
      </c>
      <c r="B775">
        <v>89</v>
      </c>
      <c r="D775" t="s">
        <v>11526</v>
      </c>
      <c r="E775" t="s">
        <v>18089</v>
      </c>
      <c r="L775" t="s">
        <v>2910</v>
      </c>
      <c r="M775" t="s">
        <v>2778</v>
      </c>
      <c r="N775" t="s">
        <v>2913</v>
      </c>
      <c r="O775">
        <v>8000000</v>
      </c>
      <c r="P775">
        <f t="shared" si="12"/>
        <v>-8000000</v>
      </c>
      <c r="Q775">
        <v>4.4000000000000004</v>
      </c>
    </row>
    <row r="776" spans="1:17" hidden="1" x14ac:dyDescent="0.3">
      <c r="A776" t="s">
        <v>17969</v>
      </c>
      <c r="B776">
        <v>89</v>
      </c>
      <c r="C776">
        <v>223615</v>
      </c>
      <c r="D776" t="s">
        <v>1671</v>
      </c>
      <c r="E776" t="s">
        <v>6403</v>
      </c>
      <c r="L776" t="s">
        <v>17970</v>
      </c>
      <c r="M776" t="s">
        <v>37</v>
      </c>
      <c r="N776" t="s">
        <v>268</v>
      </c>
      <c r="P776">
        <f t="shared" si="12"/>
        <v>223615</v>
      </c>
      <c r="Q776">
        <v>7.6</v>
      </c>
    </row>
    <row r="777" spans="1:17" hidden="1" x14ac:dyDescent="0.3">
      <c r="A777" t="s">
        <v>19655</v>
      </c>
      <c r="B777">
        <v>89</v>
      </c>
      <c r="D777" t="s">
        <v>1325</v>
      </c>
      <c r="E777" t="s">
        <v>6403</v>
      </c>
      <c r="F777" t="s">
        <v>10413</v>
      </c>
      <c r="L777" t="s">
        <v>19657</v>
      </c>
      <c r="M777" t="s">
        <v>37</v>
      </c>
      <c r="N777" t="s">
        <v>38</v>
      </c>
      <c r="O777">
        <v>3000000</v>
      </c>
      <c r="P777">
        <f t="shared" si="12"/>
        <v>-3000000</v>
      </c>
      <c r="Q777">
        <v>4</v>
      </c>
    </row>
    <row r="778" spans="1:17" hidden="1" x14ac:dyDescent="0.3">
      <c r="A778" t="s">
        <v>5403</v>
      </c>
      <c r="B778">
        <v>89</v>
      </c>
      <c r="D778" t="s">
        <v>6403</v>
      </c>
      <c r="E778" t="s">
        <v>24165</v>
      </c>
      <c r="F778" t="s">
        <v>12332</v>
      </c>
      <c r="G778" t="s">
        <v>10413</v>
      </c>
      <c r="L778" t="s">
        <v>17297</v>
      </c>
      <c r="M778" t="s">
        <v>37</v>
      </c>
      <c r="N778" t="s">
        <v>268</v>
      </c>
      <c r="O778">
        <v>5952000</v>
      </c>
      <c r="P778">
        <f t="shared" si="12"/>
        <v>-5952000</v>
      </c>
      <c r="Q778">
        <v>7.3</v>
      </c>
    </row>
    <row r="779" spans="1:17" x14ac:dyDescent="0.3">
      <c r="A779" t="s">
        <v>1744</v>
      </c>
      <c r="B779">
        <v>109</v>
      </c>
      <c r="C779">
        <v>13838130</v>
      </c>
      <c r="D779" t="s">
        <v>1325</v>
      </c>
      <c r="E779" t="s">
        <v>953</v>
      </c>
      <c r="F779" t="s">
        <v>1266</v>
      </c>
      <c r="G779" t="s">
        <v>10413</v>
      </c>
      <c r="L779" t="s">
        <v>6794</v>
      </c>
      <c r="M779" t="s">
        <v>37</v>
      </c>
      <c r="N779" t="s">
        <v>38</v>
      </c>
      <c r="O779">
        <v>40000000</v>
      </c>
      <c r="P779">
        <f t="shared" si="12"/>
        <v>-26161870</v>
      </c>
      <c r="Q779">
        <v>5.9</v>
      </c>
    </row>
    <row r="780" spans="1:17" hidden="1" x14ac:dyDescent="0.3">
      <c r="A780" t="s">
        <v>19376</v>
      </c>
      <c r="B780">
        <v>89</v>
      </c>
      <c r="D780" t="s">
        <v>18089</v>
      </c>
      <c r="E780" t="s">
        <v>1266</v>
      </c>
      <c r="F780" t="s">
        <v>17378</v>
      </c>
      <c r="L780" t="s">
        <v>19380</v>
      </c>
      <c r="M780" t="s">
        <v>37</v>
      </c>
      <c r="N780" t="s">
        <v>38</v>
      </c>
      <c r="O780">
        <v>3000000</v>
      </c>
      <c r="P780">
        <f t="shared" si="12"/>
        <v>-3000000</v>
      </c>
      <c r="Q780">
        <v>7.8</v>
      </c>
    </row>
    <row r="781" spans="1:17" hidden="1" x14ac:dyDescent="0.3">
      <c r="A781" t="s">
        <v>23497</v>
      </c>
      <c r="B781">
        <v>89</v>
      </c>
      <c r="D781" t="s">
        <v>3409</v>
      </c>
      <c r="E781" t="s">
        <v>12038</v>
      </c>
      <c r="F781" t="s">
        <v>24165</v>
      </c>
      <c r="G781" t="s">
        <v>19711</v>
      </c>
      <c r="H781" t="s">
        <v>12332</v>
      </c>
      <c r="L781" t="s">
        <v>23501</v>
      </c>
      <c r="M781" t="s">
        <v>37</v>
      </c>
      <c r="N781" t="s">
        <v>38</v>
      </c>
      <c r="O781">
        <v>2500000</v>
      </c>
      <c r="P781">
        <f t="shared" si="12"/>
        <v>-2500000</v>
      </c>
      <c r="Q781">
        <v>5.4</v>
      </c>
    </row>
    <row r="782" spans="1:17" hidden="1" x14ac:dyDescent="0.3">
      <c r="A782" t="s">
        <v>21935</v>
      </c>
      <c r="B782">
        <v>89</v>
      </c>
      <c r="D782" t="s">
        <v>1671</v>
      </c>
      <c r="E782" t="s">
        <v>6403</v>
      </c>
      <c r="F782" t="s">
        <v>12332</v>
      </c>
      <c r="L782" t="s">
        <v>21938</v>
      </c>
      <c r="M782" t="s">
        <v>37</v>
      </c>
      <c r="N782" t="s">
        <v>38</v>
      </c>
      <c r="O782">
        <v>500000</v>
      </c>
      <c r="P782">
        <f t="shared" si="12"/>
        <v>-500000</v>
      </c>
      <c r="Q782">
        <v>5.0999999999999996</v>
      </c>
    </row>
    <row r="783" spans="1:17" hidden="1" x14ac:dyDescent="0.3">
      <c r="A783" t="s">
        <v>22110</v>
      </c>
      <c r="B783">
        <v>90</v>
      </c>
      <c r="D783" t="s">
        <v>3409</v>
      </c>
      <c r="L783" t="s">
        <v>22111</v>
      </c>
      <c r="M783" t="s">
        <v>37</v>
      </c>
      <c r="N783" t="s">
        <v>38</v>
      </c>
      <c r="O783">
        <v>1000000</v>
      </c>
      <c r="P783">
        <f t="shared" si="12"/>
        <v>-1000000</v>
      </c>
      <c r="Q783">
        <v>7.1</v>
      </c>
    </row>
    <row r="784" spans="1:17" hidden="1" x14ac:dyDescent="0.3">
      <c r="A784" t="s">
        <v>22978</v>
      </c>
      <c r="B784">
        <v>90</v>
      </c>
      <c r="C784">
        <v>84689</v>
      </c>
      <c r="D784" t="s">
        <v>68</v>
      </c>
      <c r="L784" t="s">
        <v>22981</v>
      </c>
      <c r="M784" t="s">
        <v>37</v>
      </c>
      <c r="N784" t="s">
        <v>767</v>
      </c>
      <c r="P784">
        <f t="shared" si="12"/>
        <v>84689</v>
      </c>
      <c r="Q784">
        <v>7.5</v>
      </c>
    </row>
    <row r="785" spans="1:17" hidden="1" x14ac:dyDescent="0.3">
      <c r="A785" t="s">
        <v>20009</v>
      </c>
      <c r="B785">
        <v>90</v>
      </c>
      <c r="D785" t="s">
        <v>3409</v>
      </c>
      <c r="E785" t="s">
        <v>10413</v>
      </c>
      <c r="L785" t="s">
        <v>20012</v>
      </c>
      <c r="M785" t="s">
        <v>37</v>
      </c>
      <c r="N785" t="s">
        <v>38</v>
      </c>
      <c r="O785">
        <v>2500000</v>
      </c>
      <c r="P785">
        <f t="shared" si="12"/>
        <v>-2500000</v>
      </c>
      <c r="Q785">
        <v>6.9</v>
      </c>
    </row>
    <row r="786" spans="1:17" hidden="1" x14ac:dyDescent="0.3">
      <c r="A786" t="s">
        <v>1983</v>
      </c>
      <c r="B786">
        <v>90</v>
      </c>
      <c r="D786" t="s">
        <v>953</v>
      </c>
      <c r="E786" t="s">
        <v>11526</v>
      </c>
      <c r="F786" t="s">
        <v>1671</v>
      </c>
      <c r="G786" t="s">
        <v>1266</v>
      </c>
      <c r="H786" t="s">
        <v>12038</v>
      </c>
      <c r="I786" t="s">
        <v>19711</v>
      </c>
      <c r="L786" t="s">
        <v>6897</v>
      </c>
      <c r="M786" t="s">
        <v>1464</v>
      </c>
      <c r="N786" t="s">
        <v>1465</v>
      </c>
      <c r="O786">
        <v>25000000</v>
      </c>
      <c r="P786">
        <f t="shared" si="12"/>
        <v>-25000000</v>
      </c>
      <c r="Q786">
        <v>6.8</v>
      </c>
    </row>
    <row r="787" spans="1:17" hidden="1" x14ac:dyDescent="0.3">
      <c r="A787" t="s">
        <v>17484</v>
      </c>
      <c r="B787">
        <v>90</v>
      </c>
      <c r="C787">
        <v>18434</v>
      </c>
      <c r="D787" t="s">
        <v>1671</v>
      </c>
      <c r="E787" t="s">
        <v>3409</v>
      </c>
      <c r="L787" t="s">
        <v>17485</v>
      </c>
      <c r="M787" t="s">
        <v>37</v>
      </c>
      <c r="N787" t="s">
        <v>56</v>
      </c>
      <c r="P787">
        <f t="shared" si="12"/>
        <v>18434</v>
      </c>
      <c r="Q787">
        <v>7.7</v>
      </c>
    </row>
    <row r="788" spans="1:17" x14ac:dyDescent="0.3">
      <c r="A788" t="s">
        <v>5087</v>
      </c>
      <c r="B788">
        <v>109</v>
      </c>
      <c r="C788">
        <v>81022333</v>
      </c>
      <c r="D788" t="s">
        <v>1325</v>
      </c>
      <c r="E788" t="s">
        <v>953</v>
      </c>
      <c r="F788" t="s">
        <v>24165</v>
      </c>
      <c r="G788" t="s">
        <v>12332</v>
      </c>
      <c r="L788" t="s">
        <v>5089</v>
      </c>
      <c r="M788" t="s">
        <v>37</v>
      </c>
      <c r="N788" t="s">
        <v>38</v>
      </c>
      <c r="O788">
        <v>50000000</v>
      </c>
      <c r="P788">
        <f t="shared" si="12"/>
        <v>31022333</v>
      </c>
      <c r="Q788">
        <v>5</v>
      </c>
    </row>
    <row r="789" spans="1:17" x14ac:dyDescent="0.3">
      <c r="A789" t="s">
        <v>3836</v>
      </c>
      <c r="B789">
        <v>109</v>
      </c>
      <c r="C789">
        <v>66489425</v>
      </c>
      <c r="D789" t="s">
        <v>1325</v>
      </c>
      <c r="E789" t="s">
        <v>24164</v>
      </c>
      <c r="F789" t="s">
        <v>3409</v>
      </c>
      <c r="G789" t="s">
        <v>10413</v>
      </c>
      <c r="L789" t="s">
        <v>9556</v>
      </c>
      <c r="M789" t="s">
        <v>37</v>
      </c>
      <c r="N789" t="s">
        <v>38</v>
      </c>
      <c r="O789">
        <v>25000000</v>
      </c>
      <c r="P789">
        <f t="shared" si="12"/>
        <v>41489425</v>
      </c>
      <c r="Q789">
        <v>6.5</v>
      </c>
    </row>
    <row r="790" spans="1:17" hidden="1" x14ac:dyDescent="0.3">
      <c r="A790" t="s">
        <v>22363</v>
      </c>
      <c r="B790">
        <v>90</v>
      </c>
      <c r="D790" t="s">
        <v>1266</v>
      </c>
      <c r="E790" t="s">
        <v>6403</v>
      </c>
      <c r="F790" t="s">
        <v>24165</v>
      </c>
      <c r="G790" t="s">
        <v>10413</v>
      </c>
      <c r="L790" t="s">
        <v>22365</v>
      </c>
      <c r="M790" t="s">
        <v>37</v>
      </c>
      <c r="N790" t="s">
        <v>38</v>
      </c>
      <c r="O790">
        <v>650000</v>
      </c>
      <c r="P790">
        <f t="shared" si="12"/>
        <v>-650000</v>
      </c>
      <c r="Q790">
        <v>5.4</v>
      </c>
    </row>
    <row r="791" spans="1:17" hidden="1" x14ac:dyDescent="0.3">
      <c r="A791" t="s">
        <v>20760</v>
      </c>
      <c r="B791">
        <v>90</v>
      </c>
      <c r="D791" t="s">
        <v>953</v>
      </c>
      <c r="E791" t="s">
        <v>18089</v>
      </c>
      <c r="L791" t="s">
        <v>20762</v>
      </c>
      <c r="M791" t="s">
        <v>37</v>
      </c>
      <c r="N791" t="s">
        <v>268</v>
      </c>
      <c r="O791">
        <v>2000000</v>
      </c>
      <c r="P791">
        <f t="shared" si="12"/>
        <v>-2000000</v>
      </c>
      <c r="Q791">
        <v>4.7</v>
      </c>
    </row>
    <row r="792" spans="1:17" x14ac:dyDescent="0.3">
      <c r="A792" t="s">
        <v>1389</v>
      </c>
      <c r="B792">
        <v>109</v>
      </c>
      <c r="C792">
        <v>93050117</v>
      </c>
      <c r="D792" t="s">
        <v>1325</v>
      </c>
      <c r="E792" t="s">
        <v>3409</v>
      </c>
      <c r="F792" t="s">
        <v>12332</v>
      </c>
      <c r="G792" t="s">
        <v>10413</v>
      </c>
      <c r="L792" t="s">
        <v>1391</v>
      </c>
      <c r="M792" t="s">
        <v>37</v>
      </c>
      <c r="N792" t="s">
        <v>38</v>
      </c>
      <c r="O792">
        <v>115000000</v>
      </c>
      <c r="P792">
        <f t="shared" si="12"/>
        <v>-21949883</v>
      </c>
      <c r="Q792">
        <v>6.6</v>
      </c>
    </row>
    <row r="793" spans="1:17" hidden="1" x14ac:dyDescent="0.3">
      <c r="A793" t="s">
        <v>8197</v>
      </c>
      <c r="B793">
        <v>90</v>
      </c>
      <c r="D793" t="s">
        <v>6403</v>
      </c>
      <c r="L793" t="s">
        <v>22277</v>
      </c>
      <c r="M793" t="s">
        <v>37</v>
      </c>
      <c r="N793" t="s">
        <v>38</v>
      </c>
      <c r="O793">
        <v>750000</v>
      </c>
      <c r="P793">
        <f t="shared" si="12"/>
        <v>-750000</v>
      </c>
      <c r="Q793">
        <v>5.6</v>
      </c>
    </row>
    <row r="794" spans="1:17" x14ac:dyDescent="0.3">
      <c r="A794" t="s">
        <v>2943</v>
      </c>
      <c r="B794">
        <v>109</v>
      </c>
      <c r="C794">
        <v>74484168</v>
      </c>
      <c r="D794" t="s">
        <v>1325</v>
      </c>
      <c r="E794" t="s">
        <v>24164</v>
      </c>
      <c r="F794" t="s">
        <v>3409</v>
      </c>
      <c r="G794" t="s">
        <v>24165</v>
      </c>
      <c r="H794" t="s">
        <v>10413</v>
      </c>
      <c r="L794" t="s">
        <v>8231</v>
      </c>
      <c r="M794" t="s">
        <v>37</v>
      </c>
      <c r="N794" t="s">
        <v>38</v>
      </c>
      <c r="O794">
        <v>45000000</v>
      </c>
      <c r="P794">
        <f t="shared" si="12"/>
        <v>29484168</v>
      </c>
      <c r="Q794">
        <v>6.9</v>
      </c>
    </row>
    <row r="795" spans="1:17" x14ac:dyDescent="0.3">
      <c r="A795" t="s">
        <v>2641</v>
      </c>
      <c r="B795">
        <v>109</v>
      </c>
      <c r="C795">
        <v>55092830</v>
      </c>
      <c r="D795" t="s">
        <v>1325</v>
      </c>
      <c r="E795" t="s">
        <v>953</v>
      </c>
      <c r="F795" t="s">
        <v>12332</v>
      </c>
      <c r="G795" t="s">
        <v>10413</v>
      </c>
      <c r="L795" t="s">
        <v>5184</v>
      </c>
      <c r="M795" t="s">
        <v>37</v>
      </c>
      <c r="N795" t="s">
        <v>38</v>
      </c>
      <c r="O795">
        <v>60000000</v>
      </c>
      <c r="P795">
        <f t="shared" si="12"/>
        <v>-4907170</v>
      </c>
      <c r="Q795">
        <v>6.1</v>
      </c>
    </row>
    <row r="796" spans="1:17" hidden="1" x14ac:dyDescent="0.3">
      <c r="A796" t="s">
        <v>22703</v>
      </c>
      <c r="B796">
        <v>90</v>
      </c>
      <c r="D796" t="s">
        <v>22704</v>
      </c>
      <c r="L796" t="s">
        <v>22705</v>
      </c>
      <c r="M796" t="s">
        <v>37</v>
      </c>
      <c r="N796" t="s">
        <v>38</v>
      </c>
      <c r="P796">
        <f t="shared" si="12"/>
        <v>0</v>
      </c>
      <c r="Q796">
        <v>7.5</v>
      </c>
    </row>
    <row r="797" spans="1:17" x14ac:dyDescent="0.3">
      <c r="A797" t="s">
        <v>5349</v>
      </c>
      <c r="B797">
        <v>109</v>
      </c>
      <c r="C797">
        <v>37553932</v>
      </c>
      <c r="D797" t="s">
        <v>1325</v>
      </c>
      <c r="E797" t="s">
        <v>12332</v>
      </c>
      <c r="F797" t="s">
        <v>10413</v>
      </c>
      <c r="L797" t="s">
        <v>7419</v>
      </c>
      <c r="M797" t="s">
        <v>37</v>
      </c>
      <c r="N797" t="s">
        <v>38</v>
      </c>
      <c r="O797">
        <v>40000000</v>
      </c>
      <c r="P797">
        <f t="shared" si="12"/>
        <v>-2446068</v>
      </c>
      <c r="Q797">
        <v>6.7</v>
      </c>
    </row>
    <row r="798" spans="1:17" hidden="1" x14ac:dyDescent="0.3">
      <c r="A798" t="s">
        <v>23181</v>
      </c>
      <c r="B798">
        <v>90</v>
      </c>
      <c r="D798" t="s">
        <v>1325</v>
      </c>
      <c r="E798" t="s">
        <v>24164</v>
      </c>
      <c r="F798" t="s">
        <v>3409</v>
      </c>
      <c r="L798" t="s">
        <v>23184</v>
      </c>
      <c r="M798" t="s">
        <v>37</v>
      </c>
      <c r="N798" t="s">
        <v>38</v>
      </c>
      <c r="O798">
        <v>300000</v>
      </c>
      <c r="P798">
        <f t="shared" si="12"/>
        <v>-300000</v>
      </c>
      <c r="Q798">
        <v>4.3</v>
      </c>
    </row>
    <row r="799" spans="1:17" hidden="1" x14ac:dyDescent="0.3">
      <c r="A799" t="s">
        <v>13777</v>
      </c>
      <c r="B799">
        <v>90</v>
      </c>
      <c r="D799" t="s">
        <v>3409</v>
      </c>
      <c r="E799" t="s">
        <v>6403</v>
      </c>
      <c r="F799" t="s">
        <v>24165</v>
      </c>
      <c r="G799" t="s">
        <v>10413</v>
      </c>
      <c r="L799" t="s">
        <v>19634</v>
      </c>
      <c r="M799" t="s">
        <v>37</v>
      </c>
      <c r="N799" t="s">
        <v>38</v>
      </c>
      <c r="O799">
        <v>3000000</v>
      </c>
      <c r="P799">
        <f t="shared" si="12"/>
        <v>-3000000</v>
      </c>
      <c r="Q799">
        <v>4.3</v>
      </c>
    </row>
    <row r="800" spans="1:17" hidden="1" x14ac:dyDescent="0.3">
      <c r="A800" t="s">
        <v>22030</v>
      </c>
      <c r="B800">
        <v>90</v>
      </c>
      <c r="D800" t="s">
        <v>1671</v>
      </c>
      <c r="E800" t="s">
        <v>19711</v>
      </c>
      <c r="L800" t="s">
        <v>22031</v>
      </c>
      <c r="M800" t="s">
        <v>37</v>
      </c>
      <c r="N800" t="s">
        <v>38</v>
      </c>
      <c r="O800">
        <v>989000</v>
      </c>
      <c r="P800">
        <f t="shared" si="12"/>
        <v>-989000</v>
      </c>
      <c r="Q800">
        <v>4.8</v>
      </c>
    </row>
    <row r="801" spans="1:17" hidden="1" x14ac:dyDescent="0.3">
      <c r="A801" t="s">
        <v>17469</v>
      </c>
      <c r="B801">
        <v>90</v>
      </c>
      <c r="D801" t="s">
        <v>3409</v>
      </c>
      <c r="L801" t="s">
        <v>17470</v>
      </c>
      <c r="M801" t="s">
        <v>37</v>
      </c>
      <c r="N801" t="s">
        <v>38</v>
      </c>
      <c r="P801">
        <f t="shared" si="12"/>
        <v>0</v>
      </c>
      <c r="Q801">
        <v>6.2</v>
      </c>
    </row>
    <row r="802" spans="1:17" x14ac:dyDescent="0.3">
      <c r="A802" t="s">
        <v>4239</v>
      </c>
      <c r="B802">
        <v>109</v>
      </c>
      <c r="C802">
        <v>106807667</v>
      </c>
      <c r="D802" t="s">
        <v>1325</v>
      </c>
      <c r="E802" t="s">
        <v>1671</v>
      </c>
      <c r="F802" t="s">
        <v>24164</v>
      </c>
      <c r="G802" t="s">
        <v>19711</v>
      </c>
      <c r="L802" t="s">
        <v>5712</v>
      </c>
      <c r="M802" t="s">
        <v>37</v>
      </c>
      <c r="N802" t="s">
        <v>38</v>
      </c>
      <c r="O802">
        <v>45000000</v>
      </c>
      <c r="P802">
        <f t="shared" si="12"/>
        <v>61807667</v>
      </c>
      <c r="Q802">
        <v>6.2</v>
      </c>
    </row>
    <row r="803" spans="1:17" hidden="1" x14ac:dyDescent="0.3">
      <c r="A803" t="s">
        <v>21986</v>
      </c>
      <c r="B803">
        <v>90</v>
      </c>
      <c r="D803" t="s">
        <v>3409</v>
      </c>
      <c r="E803" t="s">
        <v>17378</v>
      </c>
      <c r="F803" t="s">
        <v>12332</v>
      </c>
      <c r="L803" t="s">
        <v>21989</v>
      </c>
      <c r="M803" t="s">
        <v>37</v>
      </c>
      <c r="N803" t="s">
        <v>268</v>
      </c>
      <c r="O803">
        <v>1000000</v>
      </c>
      <c r="P803">
        <f t="shared" si="12"/>
        <v>-1000000</v>
      </c>
      <c r="Q803">
        <v>5.4</v>
      </c>
    </row>
    <row r="804" spans="1:17" x14ac:dyDescent="0.3">
      <c r="A804" t="s">
        <v>507</v>
      </c>
      <c r="B804">
        <v>109</v>
      </c>
      <c r="C804">
        <v>10499968</v>
      </c>
      <c r="D804" t="s">
        <v>1325</v>
      </c>
      <c r="E804" t="s">
        <v>24164</v>
      </c>
      <c r="F804" t="s">
        <v>3409</v>
      </c>
      <c r="G804" t="s">
        <v>10413</v>
      </c>
      <c r="L804" t="s">
        <v>7665</v>
      </c>
      <c r="M804" t="s">
        <v>37</v>
      </c>
      <c r="N804" t="s">
        <v>38</v>
      </c>
      <c r="O804">
        <v>35000000</v>
      </c>
      <c r="P804">
        <f t="shared" si="12"/>
        <v>-24500032</v>
      </c>
      <c r="Q804">
        <v>5.7</v>
      </c>
    </row>
    <row r="805" spans="1:17" x14ac:dyDescent="0.3">
      <c r="A805" t="s">
        <v>9521</v>
      </c>
      <c r="B805">
        <v>109</v>
      </c>
      <c r="C805">
        <v>35635046</v>
      </c>
      <c r="D805" t="s">
        <v>1325</v>
      </c>
      <c r="E805" t="s">
        <v>24164</v>
      </c>
      <c r="F805" t="s">
        <v>3409</v>
      </c>
      <c r="G805" t="s">
        <v>10413</v>
      </c>
      <c r="L805" t="s">
        <v>12181</v>
      </c>
      <c r="M805" t="s">
        <v>37</v>
      </c>
      <c r="N805" t="s">
        <v>56</v>
      </c>
      <c r="O805">
        <v>17000000</v>
      </c>
      <c r="P805">
        <f t="shared" si="12"/>
        <v>18635046</v>
      </c>
      <c r="Q805">
        <v>6.7</v>
      </c>
    </row>
    <row r="806" spans="1:17" x14ac:dyDescent="0.3">
      <c r="A806" t="s">
        <v>507</v>
      </c>
      <c r="B806">
        <v>109</v>
      </c>
      <c r="C806">
        <v>26415649</v>
      </c>
      <c r="D806" t="s">
        <v>1325</v>
      </c>
      <c r="E806" t="s">
        <v>24164</v>
      </c>
      <c r="F806" t="s">
        <v>3409</v>
      </c>
      <c r="G806" t="s">
        <v>10413</v>
      </c>
      <c r="L806" t="s">
        <v>10951</v>
      </c>
      <c r="M806" t="s">
        <v>37</v>
      </c>
      <c r="N806" t="s">
        <v>38</v>
      </c>
      <c r="O806">
        <v>20000000</v>
      </c>
      <c r="P806">
        <f t="shared" si="12"/>
        <v>6415649</v>
      </c>
      <c r="Q806">
        <v>6.8</v>
      </c>
    </row>
    <row r="807" spans="1:17" x14ac:dyDescent="0.3">
      <c r="A807" t="s">
        <v>646</v>
      </c>
      <c r="B807">
        <v>109</v>
      </c>
      <c r="C807">
        <v>150350192</v>
      </c>
      <c r="D807" t="s">
        <v>1325</v>
      </c>
      <c r="E807" t="s">
        <v>12332</v>
      </c>
      <c r="L807" t="s">
        <v>649</v>
      </c>
      <c r="M807" t="s">
        <v>37</v>
      </c>
      <c r="N807" t="s">
        <v>38</v>
      </c>
      <c r="O807">
        <v>200000000</v>
      </c>
      <c r="P807">
        <f t="shared" si="12"/>
        <v>-49649808</v>
      </c>
      <c r="Q807">
        <v>6.4</v>
      </c>
    </row>
    <row r="808" spans="1:17" x14ac:dyDescent="0.3">
      <c r="A808" t="s">
        <v>5050</v>
      </c>
      <c r="B808">
        <v>109</v>
      </c>
      <c r="C808">
        <v>3517797</v>
      </c>
      <c r="D808" t="s">
        <v>1325</v>
      </c>
      <c r="E808" t="s">
        <v>24164</v>
      </c>
      <c r="F808" t="s">
        <v>3409</v>
      </c>
      <c r="G808" t="s">
        <v>19711</v>
      </c>
      <c r="H808" t="s">
        <v>10413</v>
      </c>
      <c r="L808" t="s">
        <v>8677</v>
      </c>
      <c r="M808" t="s">
        <v>37</v>
      </c>
      <c r="N808" t="s">
        <v>1465</v>
      </c>
      <c r="O808">
        <v>25000000</v>
      </c>
      <c r="P808">
        <f t="shared" si="12"/>
        <v>-21482203</v>
      </c>
      <c r="Q808">
        <v>6.6</v>
      </c>
    </row>
    <row r="809" spans="1:17" x14ac:dyDescent="0.3">
      <c r="A809" t="s">
        <v>14884</v>
      </c>
      <c r="B809">
        <v>109</v>
      </c>
      <c r="C809">
        <v>33000000</v>
      </c>
      <c r="D809" t="s">
        <v>1325</v>
      </c>
      <c r="E809" t="s">
        <v>1671</v>
      </c>
      <c r="F809" t="s">
        <v>3409</v>
      </c>
      <c r="G809" t="s">
        <v>12038</v>
      </c>
      <c r="L809" t="s">
        <v>14887</v>
      </c>
      <c r="M809" t="s">
        <v>37</v>
      </c>
      <c r="N809" t="s">
        <v>38</v>
      </c>
      <c r="O809">
        <v>10000000</v>
      </c>
      <c r="P809">
        <f t="shared" si="12"/>
        <v>23000000</v>
      </c>
      <c r="Q809">
        <v>6.9</v>
      </c>
    </row>
    <row r="810" spans="1:17" hidden="1" x14ac:dyDescent="0.3">
      <c r="A810" t="s">
        <v>20052</v>
      </c>
      <c r="B810">
        <v>90</v>
      </c>
      <c r="D810" t="s">
        <v>1671</v>
      </c>
      <c r="E810" t="s">
        <v>3409</v>
      </c>
      <c r="F810" t="s">
        <v>19711</v>
      </c>
      <c r="L810" t="s">
        <v>20055</v>
      </c>
      <c r="M810" t="s">
        <v>37</v>
      </c>
      <c r="N810" t="s">
        <v>56</v>
      </c>
      <c r="O810">
        <v>1200000</v>
      </c>
      <c r="P810">
        <f t="shared" si="12"/>
        <v>-1200000</v>
      </c>
      <c r="Q810">
        <v>5.8</v>
      </c>
    </row>
    <row r="811" spans="1:17" hidden="1" x14ac:dyDescent="0.3">
      <c r="A811" t="s">
        <v>21931</v>
      </c>
      <c r="B811">
        <v>90</v>
      </c>
      <c r="D811" t="s">
        <v>3409</v>
      </c>
      <c r="L811" t="s">
        <v>21932</v>
      </c>
      <c r="M811" t="s">
        <v>37</v>
      </c>
      <c r="N811" t="s">
        <v>38</v>
      </c>
      <c r="O811">
        <v>1000000</v>
      </c>
      <c r="P811">
        <f t="shared" si="12"/>
        <v>-1000000</v>
      </c>
      <c r="Q811">
        <v>6.1</v>
      </c>
    </row>
    <row r="812" spans="1:17" x14ac:dyDescent="0.3">
      <c r="A812" t="s">
        <v>14799</v>
      </c>
      <c r="B812">
        <v>109</v>
      </c>
      <c r="C812">
        <v>78845130</v>
      </c>
      <c r="D812" t="s">
        <v>1325</v>
      </c>
      <c r="E812" t="s">
        <v>6403</v>
      </c>
      <c r="F812" t="s">
        <v>12332</v>
      </c>
      <c r="G812" t="s">
        <v>10413</v>
      </c>
      <c r="L812" t="s">
        <v>14800</v>
      </c>
      <c r="M812" t="s">
        <v>37</v>
      </c>
      <c r="N812" t="s">
        <v>1465</v>
      </c>
      <c r="O812">
        <v>10000000</v>
      </c>
      <c r="P812">
        <f t="shared" si="12"/>
        <v>68845130</v>
      </c>
      <c r="Q812">
        <v>6.1</v>
      </c>
    </row>
    <row r="813" spans="1:17" x14ac:dyDescent="0.3">
      <c r="A813" t="s">
        <v>703</v>
      </c>
      <c r="B813">
        <v>109</v>
      </c>
      <c r="C813">
        <v>63143812</v>
      </c>
      <c r="D813" t="s">
        <v>1325</v>
      </c>
      <c r="E813" t="s">
        <v>953</v>
      </c>
      <c r="F813" t="s">
        <v>18089</v>
      </c>
      <c r="G813" t="s">
        <v>1266</v>
      </c>
      <c r="L813" t="s">
        <v>706</v>
      </c>
      <c r="M813" t="s">
        <v>37</v>
      </c>
      <c r="N813" t="s">
        <v>38</v>
      </c>
      <c r="O813">
        <v>150000000</v>
      </c>
      <c r="P813">
        <f t="shared" si="12"/>
        <v>-86856188</v>
      </c>
      <c r="Q813">
        <v>6.1</v>
      </c>
    </row>
    <row r="814" spans="1:17" x14ac:dyDescent="0.3">
      <c r="A814" t="s">
        <v>2453</v>
      </c>
      <c r="B814">
        <v>109</v>
      </c>
      <c r="C814">
        <v>26003149</v>
      </c>
      <c r="D814" t="s">
        <v>1325</v>
      </c>
      <c r="E814" t="s">
        <v>1671</v>
      </c>
      <c r="F814" t="s">
        <v>12332</v>
      </c>
      <c r="L814" t="s">
        <v>10955</v>
      </c>
      <c r="M814" t="s">
        <v>37</v>
      </c>
      <c r="N814" t="s">
        <v>56</v>
      </c>
      <c r="O814">
        <v>20000000</v>
      </c>
      <c r="P814">
        <f t="shared" si="12"/>
        <v>6003149</v>
      </c>
      <c r="Q814">
        <v>7</v>
      </c>
    </row>
    <row r="815" spans="1:17" x14ac:dyDescent="0.3">
      <c r="A815" t="s">
        <v>14048</v>
      </c>
      <c r="B815">
        <v>110</v>
      </c>
      <c r="C815">
        <v>70011073</v>
      </c>
      <c r="D815" t="s">
        <v>1325</v>
      </c>
      <c r="E815" t="s">
        <v>953</v>
      </c>
      <c r="F815" t="s">
        <v>3409</v>
      </c>
      <c r="G815" t="s">
        <v>10413</v>
      </c>
      <c r="H815" t="s">
        <v>24163</v>
      </c>
      <c r="L815" t="s">
        <v>14052</v>
      </c>
      <c r="M815" t="s">
        <v>37</v>
      </c>
      <c r="N815" t="s">
        <v>38</v>
      </c>
      <c r="O815">
        <v>12000000</v>
      </c>
      <c r="P815">
        <f t="shared" si="12"/>
        <v>58011073</v>
      </c>
      <c r="Q815">
        <v>6.5</v>
      </c>
    </row>
    <row r="816" spans="1:17" x14ac:dyDescent="0.3">
      <c r="A816" t="s">
        <v>2971</v>
      </c>
      <c r="B816">
        <v>110</v>
      </c>
      <c r="C816">
        <v>70001065</v>
      </c>
      <c r="D816" t="s">
        <v>1325</v>
      </c>
      <c r="E816" t="s">
        <v>6403</v>
      </c>
      <c r="L816" t="s">
        <v>5766</v>
      </c>
      <c r="M816" t="s">
        <v>37</v>
      </c>
      <c r="N816" t="s">
        <v>38</v>
      </c>
      <c r="O816">
        <v>45000000</v>
      </c>
      <c r="P816">
        <f t="shared" si="12"/>
        <v>25001065</v>
      </c>
      <c r="Q816">
        <v>7.1</v>
      </c>
    </row>
    <row r="817" spans="1:17" x14ac:dyDescent="0.3">
      <c r="A817" t="s">
        <v>3694</v>
      </c>
      <c r="B817">
        <v>110</v>
      </c>
      <c r="C817">
        <v>26199517</v>
      </c>
      <c r="D817" t="s">
        <v>1325</v>
      </c>
      <c r="E817" t="s">
        <v>24164</v>
      </c>
      <c r="F817" t="s">
        <v>3409</v>
      </c>
      <c r="G817" t="s">
        <v>24165</v>
      </c>
      <c r="H817" t="s">
        <v>10413</v>
      </c>
      <c r="L817" t="s">
        <v>5360</v>
      </c>
      <c r="M817" t="s">
        <v>37</v>
      </c>
      <c r="N817" t="s">
        <v>38</v>
      </c>
      <c r="O817">
        <v>50000000</v>
      </c>
      <c r="P817">
        <f t="shared" si="12"/>
        <v>-23800483</v>
      </c>
      <c r="Q817">
        <v>6.4</v>
      </c>
    </row>
    <row r="818" spans="1:17" hidden="1" x14ac:dyDescent="0.3">
      <c r="A818" t="s">
        <v>23153</v>
      </c>
      <c r="B818">
        <v>90</v>
      </c>
      <c r="D818" t="s">
        <v>1325</v>
      </c>
      <c r="E818" t="s">
        <v>953</v>
      </c>
      <c r="F818" t="s">
        <v>24165</v>
      </c>
      <c r="G818" t="s">
        <v>19711</v>
      </c>
      <c r="H818" t="s">
        <v>10413</v>
      </c>
      <c r="L818" t="s">
        <v>23156</v>
      </c>
      <c r="M818" t="s">
        <v>37</v>
      </c>
      <c r="N818" t="s">
        <v>38</v>
      </c>
      <c r="O818">
        <v>290000</v>
      </c>
      <c r="P818">
        <f t="shared" si="12"/>
        <v>-290000</v>
      </c>
      <c r="Q818">
        <v>4.3</v>
      </c>
    </row>
    <row r="819" spans="1:17" x14ac:dyDescent="0.3">
      <c r="A819" t="s">
        <v>111</v>
      </c>
      <c r="B819">
        <v>110</v>
      </c>
      <c r="C819">
        <v>58885635</v>
      </c>
      <c r="D819" t="s">
        <v>1325</v>
      </c>
      <c r="E819" t="s">
        <v>6403</v>
      </c>
      <c r="F819" t="s">
        <v>10413</v>
      </c>
      <c r="L819" t="s">
        <v>8877</v>
      </c>
      <c r="M819" t="s">
        <v>37</v>
      </c>
      <c r="N819" t="s">
        <v>38</v>
      </c>
      <c r="O819">
        <v>26000000</v>
      </c>
      <c r="P819">
        <f t="shared" si="12"/>
        <v>32885635</v>
      </c>
      <c r="Q819">
        <v>7.4</v>
      </c>
    </row>
    <row r="820" spans="1:17" x14ac:dyDescent="0.3">
      <c r="A820" t="s">
        <v>12448</v>
      </c>
      <c r="B820">
        <v>110</v>
      </c>
      <c r="C820">
        <v>30102717</v>
      </c>
      <c r="D820" t="s">
        <v>1325</v>
      </c>
      <c r="E820" t="s">
        <v>24164</v>
      </c>
      <c r="L820" t="s">
        <v>12451</v>
      </c>
      <c r="M820" t="s">
        <v>37</v>
      </c>
      <c r="N820" t="s">
        <v>38</v>
      </c>
      <c r="O820">
        <v>15000000</v>
      </c>
      <c r="P820">
        <f t="shared" si="12"/>
        <v>15102717</v>
      </c>
      <c r="Q820">
        <v>5.5</v>
      </c>
    </row>
    <row r="821" spans="1:17" hidden="1" x14ac:dyDescent="0.3">
      <c r="A821" t="s">
        <v>22596</v>
      </c>
      <c r="B821">
        <v>90</v>
      </c>
      <c r="C821">
        <v>342936</v>
      </c>
      <c r="D821" t="s">
        <v>1671</v>
      </c>
      <c r="E821" t="s">
        <v>3409</v>
      </c>
      <c r="F821" t="s">
        <v>19711</v>
      </c>
      <c r="L821" t="s">
        <v>22597</v>
      </c>
      <c r="M821" t="s">
        <v>37</v>
      </c>
      <c r="N821" t="s">
        <v>38</v>
      </c>
      <c r="P821">
        <f t="shared" si="12"/>
        <v>342936</v>
      </c>
      <c r="Q821">
        <v>6.1</v>
      </c>
    </row>
    <row r="822" spans="1:17" hidden="1" x14ac:dyDescent="0.3">
      <c r="A822" t="s">
        <v>23930</v>
      </c>
      <c r="B822">
        <v>90</v>
      </c>
      <c r="D822" t="s">
        <v>1671</v>
      </c>
      <c r="E822" t="s">
        <v>19711</v>
      </c>
      <c r="L822" t="s">
        <v>24013</v>
      </c>
      <c r="M822" t="s">
        <v>37</v>
      </c>
      <c r="N822" t="s">
        <v>38</v>
      </c>
      <c r="O822">
        <v>22000</v>
      </c>
      <c r="P822">
        <f t="shared" si="12"/>
        <v>-22000</v>
      </c>
      <c r="Q822">
        <v>3.3</v>
      </c>
    </row>
    <row r="823" spans="1:17" hidden="1" x14ac:dyDescent="0.3">
      <c r="A823" t="s">
        <v>24005</v>
      </c>
      <c r="B823">
        <v>90</v>
      </c>
      <c r="D823" t="s">
        <v>24164</v>
      </c>
      <c r="E823" t="s">
        <v>3409</v>
      </c>
      <c r="F823" t="s">
        <v>10413</v>
      </c>
      <c r="L823" t="s">
        <v>24008</v>
      </c>
      <c r="M823" t="s">
        <v>37</v>
      </c>
      <c r="N823" t="s">
        <v>38</v>
      </c>
      <c r="O823">
        <v>25000</v>
      </c>
      <c r="P823">
        <f t="shared" si="12"/>
        <v>-25000</v>
      </c>
      <c r="Q823">
        <v>4.8</v>
      </c>
    </row>
    <row r="824" spans="1:17" hidden="1" x14ac:dyDescent="0.3">
      <c r="A824" t="s">
        <v>20046</v>
      </c>
      <c r="B824">
        <v>90</v>
      </c>
      <c r="D824" t="s">
        <v>3409</v>
      </c>
      <c r="E824" t="s">
        <v>10413</v>
      </c>
      <c r="L824" t="s">
        <v>20048</v>
      </c>
      <c r="M824" t="s">
        <v>37</v>
      </c>
      <c r="N824" t="s">
        <v>3571</v>
      </c>
      <c r="P824">
        <f t="shared" si="12"/>
        <v>0</v>
      </c>
      <c r="Q824">
        <v>4.8</v>
      </c>
    </row>
    <row r="825" spans="1:17" hidden="1" x14ac:dyDescent="0.3">
      <c r="A825" t="s">
        <v>22713</v>
      </c>
      <c r="B825">
        <v>90</v>
      </c>
      <c r="D825" t="s">
        <v>24165</v>
      </c>
      <c r="E825" t="s">
        <v>10413</v>
      </c>
      <c r="L825" t="s">
        <v>22714</v>
      </c>
      <c r="M825" t="s">
        <v>37</v>
      </c>
      <c r="N825" t="s">
        <v>38</v>
      </c>
      <c r="O825">
        <v>500000</v>
      </c>
      <c r="P825">
        <f t="shared" si="12"/>
        <v>-500000</v>
      </c>
      <c r="Q825">
        <v>6.6</v>
      </c>
    </row>
    <row r="826" spans="1:17" hidden="1" x14ac:dyDescent="0.3">
      <c r="A826" t="s">
        <v>22347</v>
      </c>
      <c r="B826">
        <v>90</v>
      </c>
      <c r="C826">
        <v>169719</v>
      </c>
      <c r="D826" t="s">
        <v>1266</v>
      </c>
      <c r="E826" t="s">
        <v>6403</v>
      </c>
      <c r="L826" t="s">
        <v>22350</v>
      </c>
      <c r="M826" t="s">
        <v>37</v>
      </c>
      <c r="N826" t="s">
        <v>38</v>
      </c>
      <c r="P826">
        <f t="shared" si="12"/>
        <v>169719</v>
      </c>
      <c r="Q826">
        <v>5.2</v>
      </c>
    </row>
    <row r="827" spans="1:17" hidden="1" x14ac:dyDescent="0.3">
      <c r="A827" t="s">
        <v>11131</v>
      </c>
      <c r="B827">
        <v>90</v>
      </c>
      <c r="D827" t="s">
        <v>1671</v>
      </c>
      <c r="E827" t="s">
        <v>3409</v>
      </c>
      <c r="L827" t="s">
        <v>18223</v>
      </c>
      <c r="M827" t="s">
        <v>37</v>
      </c>
      <c r="N827" t="s">
        <v>38</v>
      </c>
      <c r="O827">
        <v>4500000</v>
      </c>
      <c r="P827">
        <f t="shared" si="12"/>
        <v>-4500000</v>
      </c>
      <c r="Q827">
        <v>7.2</v>
      </c>
    </row>
    <row r="828" spans="1:17" hidden="1" x14ac:dyDescent="0.3">
      <c r="A828" t="s">
        <v>11594</v>
      </c>
      <c r="B828">
        <v>90</v>
      </c>
      <c r="D828" t="s">
        <v>1325</v>
      </c>
      <c r="E828" t="s">
        <v>3409</v>
      </c>
      <c r="L828" t="s">
        <v>11597</v>
      </c>
      <c r="M828" t="s">
        <v>37</v>
      </c>
      <c r="N828" t="s">
        <v>38</v>
      </c>
      <c r="O828">
        <v>27000000</v>
      </c>
      <c r="P828">
        <f t="shared" si="12"/>
        <v>-27000000</v>
      </c>
      <c r="Q828">
        <v>5</v>
      </c>
    </row>
    <row r="829" spans="1:17" x14ac:dyDescent="0.3">
      <c r="A829" t="s">
        <v>5689</v>
      </c>
      <c r="B829">
        <v>110</v>
      </c>
      <c r="C829">
        <v>16067035</v>
      </c>
      <c r="D829" t="s">
        <v>1325</v>
      </c>
      <c r="E829" t="s">
        <v>953</v>
      </c>
      <c r="F829" t="s">
        <v>10413</v>
      </c>
      <c r="L829" t="s">
        <v>21534</v>
      </c>
      <c r="M829" t="s">
        <v>37</v>
      </c>
      <c r="N829" t="s">
        <v>56</v>
      </c>
      <c r="O829">
        <v>1100000</v>
      </c>
      <c r="P829">
        <f t="shared" si="12"/>
        <v>14967035</v>
      </c>
      <c r="Q829">
        <v>7.3</v>
      </c>
    </row>
    <row r="830" spans="1:17" x14ac:dyDescent="0.3">
      <c r="A830" t="s">
        <v>18317</v>
      </c>
      <c r="B830">
        <v>110</v>
      </c>
      <c r="C830">
        <v>49413</v>
      </c>
      <c r="D830" t="s">
        <v>1325</v>
      </c>
      <c r="E830" t="s">
        <v>24164</v>
      </c>
      <c r="F830" t="s">
        <v>10413</v>
      </c>
      <c r="L830" t="s">
        <v>18318</v>
      </c>
      <c r="M830" t="s">
        <v>7241</v>
      </c>
      <c r="N830" t="s">
        <v>3859</v>
      </c>
      <c r="O830">
        <v>35000000</v>
      </c>
      <c r="P830">
        <f t="shared" si="12"/>
        <v>-34950587</v>
      </c>
      <c r="Q830">
        <v>7.3</v>
      </c>
    </row>
    <row r="831" spans="1:17" x14ac:dyDescent="0.3">
      <c r="A831" t="s">
        <v>2467</v>
      </c>
      <c r="B831">
        <v>110</v>
      </c>
      <c r="C831">
        <v>130313314</v>
      </c>
      <c r="D831" t="s">
        <v>1325</v>
      </c>
      <c r="E831" t="s">
        <v>953</v>
      </c>
      <c r="F831" t="s">
        <v>1671</v>
      </c>
      <c r="L831" t="s">
        <v>2587</v>
      </c>
      <c r="M831" t="s">
        <v>37</v>
      </c>
      <c r="N831" t="s">
        <v>38</v>
      </c>
      <c r="O831">
        <v>80000000</v>
      </c>
      <c r="P831">
        <f t="shared" si="12"/>
        <v>50313314</v>
      </c>
      <c r="Q831">
        <v>6.5</v>
      </c>
    </row>
    <row r="832" spans="1:17" hidden="1" x14ac:dyDescent="0.3">
      <c r="A832" t="s">
        <v>18045</v>
      </c>
      <c r="B832">
        <v>90</v>
      </c>
      <c r="D832" t="s">
        <v>3409</v>
      </c>
      <c r="E832" t="s">
        <v>18089</v>
      </c>
      <c r="F832" t="s">
        <v>12038</v>
      </c>
      <c r="L832" t="s">
        <v>18047</v>
      </c>
      <c r="M832" t="s">
        <v>37</v>
      </c>
      <c r="N832" t="s">
        <v>38</v>
      </c>
      <c r="P832">
        <f t="shared" si="12"/>
        <v>0</v>
      </c>
      <c r="Q832">
        <v>4.5</v>
      </c>
    </row>
    <row r="833" spans="1:17" hidden="1" x14ac:dyDescent="0.3">
      <c r="A833" t="s">
        <v>10293</v>
      </c>
      <c r="B833">
        <v>90</v>
      </c>
      <c r="D833" t="s">
        <v>3409</v>
      </c>
      <c r="E833" t="s">
        <v>15011</v>
      </c>
      <c r="L833" t="s">
        <v>10295</v>
      </c>
      <c r="M833" t="s">
        <v>37</v>
      </c>
      <c r="N833" t="s">
        <v>268</v>
      </c>
      <c r="O833">
        <v>11000000</v>
      </c>
      <c r="P833">
        <f t="shared" si="12"/>
        <v>-11000000</v>
      </c>
      <c r="Q833">
        <v>6.3</v>
      </c>
    </row>
    <row r="834" spans="1:17" hidden="1" x14ac:dyDescent="0.3">
      <c r="A834" t="s">
        <v>21914</v>
      </c>
      <c r="B834">
        <v>90</v>
      </c>
      <c r="D834" t="s">
        <v>1671</v>
      </c>
      <c r="L834" t="s">
        <v>21916</v>
      </c>
      <c r="M834" t="s">
        <v>37</v>
      </c>
      <c r="N834" t="s">
        <v>38</v>
      </c>
      <c r="O834">
        <v>1000000</v>
      </c>
      <c r="P834">
        <f t="shared" ref="P834:P897" si="13">+C834-O834</f>
        <v>-1000000</v>
      </c>
      <c r="Q834">
        <v>2.8</v>
      </c>
    </row>
    <row r="835" spans="1:17" hidden="1" x14ac:dyDescent="0.3">
      <c r="A835" t="s">
        <v>17318</v>
      </c>
      <c r="B835">
        <v>90</v>
      </c>
      <c r="D835" t="s">
        <v>1671</v>
      </c>
      <c r="E835" t="s">
        <v>24164</v>
      </c>
      <c r="F835" t="s">
        <v>10413</v>
      </c>
      <c r="L835" t="s">
        <v>17319</v>
      </c>
      <c r="M835" t="s">
        <v>37</v>
      </c>
      <c r="N835" t="s">
        <v>38</v>
      </c>
      <c r="O835">
        <v>6000000</v>
      </c>
      <c r="P835">
        <f t="shared" si="13"/>
        <v>-6000000</v>
      </c>
      <c r="Q835">
        <v>6.5</v>
      </c>
    </row>
    <row r="836" spans="1:17" x14ac:dyDescent="0.3">
      <c r="A836" t="s">
        <v>16450</v>
      </c>
      <c r="B836">
        <v>110</v>
      </c>
      <c r="C836">
        <v>51100000</v>
      </c>
      <c r="D836" t="s">
        <v>1325</v>
      </c>
      <c r="E836" t="s">
        <v>953</v>
      </c>
      <c r="F836" t="s">
        <v>10413</v>
      </c>
      <c r="L836" t="s">
        <v>19160</v>
      </c>
      <c r="M836" t="s">
        <v>37</v>
      </c>
      <c r="N836" t="s">
        <v>56</v>
      </c>
      <c r="O836">
        <v>3000000</v>
      </c>
      <c r="P836">
        <f t="shared" si="13"/>
        <v>48100000</v>
      </c>
      <c r="Q836">
        <v>7.8</v>
      </c>
    </row>
    <row r="837" spans="1:17" x14ac:dyDescent="0.3">
      <c r="A837" t="s">
        <v>5834</v>
      </c>
      <c r="B837">
        <v>110</v>
      </c>
      <c r="C837">
        <v>5900000</v>
      </c>
      <c r="D837" t="s">
        <v>1325</v>
      </c>
      <c r="E837" t="s">
        <v>953</v>
      </c>
      <c r="F837" t="s">
        <v>1266</v>
      </c>
      <c r="L837" t="s">
        <v>12543</v>
      </c>
      <c r="M837" t="s">
        <v>37</v>
      </c>
      <c r="N837" t="s">
        <v>56</v>
      </c>
      <c r="O837">
        <v>16000000</v>
      </c>
      <c r="P837">
        <f t="shared" si="13"/>
        <v>-10100000</v>
      </c>
      <c r="Q837">
        <v>7.2</v>
      </c>
    </row>
    <row r="838" spans="1:17" x14ac:dyDescent="0.3">
      <c r="A838" t="s">
        <v>8560</v>
      </c>
      <c r="B838">
        <v>110</v>
      </c>
      <c r="C838">
        <v>16295774</v>
      </c>
      <c r="D838" t="s">
        <v>1325</v>
      </c>
      <c r="E838" t="s">
        <v>953</v>
      </c>
      <c r="F838" t="s">
        <v>1671</v>
      </c>
      <c r="G838" t="s">
        <v>19711</v>
      </c>
      <c r="H838" t="s">
        <v>12332</v>
      </c>
      <c r="L838" t="s">
        <v>8561</v>
      </c>
      <c r="M838" t="s">
        <v>37</v>
      </c>
      <c r="N838" t="s">
        <v>38</v>
      </c>
      <c r="O838">
        <v>35000000</v>
      </c>
      <c r="P838">
        <f t="shared" si="13"/>
        <v>-18704226</v>
      </c>
      <c r="Q838">
        <v>4.5999999999999996</v>
      </c>
    </row>
    <row r="839" spans="1:17" x14ac:dyDescent="0.3">
      <c r="A839" t="s">
        <v>2448</v>
      </c>
      <c r="B839">
        <v>110</v>
      </c>
      <c r="C839">
        <v>83503161</v>
      </c>
      <c r="D839" t="s">
        <v>1325</v>
      </c>
      <c r="E839" t="s">
        <v>3409</v>
      </c>
      <c r="F839" t="s">
        <v>1266</v>
      </c>
      <c r="G839" t="s">
        <v>19711</v>
      </c>
      <c r="L839" t="s">
        <v>3145</v>
      </c>
      <c r="M839" t="s">
        <v>37</v>
      </c>
      <c r="N839" t="s">
        <v>38</v>
      </c>
      <c r="O839">
        <v>75000000</v>
      </c>
      <c r="P839">
        <f t="shared" si="13"/>
        <v>8503161</v>
      </c>
      <c r="Q839">
        <v>6.1</v>
      </c>
    </row>
    <row r="840" spans="1:17" hidden="1" x14ac:dyDescent="0.3">
      <c r="A840" t="s">
        <v>23315</v>
      </c>
      <c r="B840">
        <v>90</v>
      </c>
      <c r="D840" t="s">
        <v>68</v>
      </c>
      <c r="L840" t="s">
        <v>23316</v>
      </c>
      <c r="M840" t="s">
        <v>37</v>
      </c>
      <c r="N840" t="s">
        <v>38</v>
      </c>
      <c r="O840">
        <v>250000</v>
      </c>
      <c r="P840">
        <f t="shared" si="13"/>
        <v>-250000</v>
      </c>
      <c r="Q840">
        <v>8</v>
      </c>
    </row>
    <row r="841" spans="1:17" x14ac:dyDescent="0.3">
      <c r="A841" t="s">
        <v>3035</v>
      </c>
      <c r="B841">
        <v>110</v>
      </c>
      <c r="C841">
        <v>97360069</v>
      </c>
      <c r="D841" t="s">
        <v>1325</v>
      </c>
      <c r="E841" t="s">
        <v>953</v>
      </c>
      <c r="F841" t="s">
        <v>1671</v>
      </c>
      <c r="G841" t="s">
        <v>18089</v>
      </c>
      <c r="H841" t="s">
        <v>12332</v>
      </c>
      <c r="L841" t="s">
        <v>3037</v>
      </c>
      <c r="M841" t="s">
        <v>37</v>
      </c>
      <c r="N841" t="s">
        <v>38</v>
      </c>
      <c r="O841">
        <v>75000000</v>
      </c>
      <c r="P841">
        <f t="shared" si="13"/>
        <v>22360069</v>
      </c>
      <c r="Q841">
        <v>4.0999999999999996</v>
      </c>
    </row>
    <row r="842" spans="1:17" hidden="1" x14ac:dyDescent="0.3">
      <c r="A842" t="s">
        <v>17832</v>
      </c>
      <c r="B842">
        <v>90</v>
      </c>
      <c r="C842">
        <v>6088249</v>
      </c>
      <c r="D842" t="s">
        <v>1671</v>
      </c>
      <c r="L842" t="s">
        <v>17833</v>
      </c>
      <c r="M842" t="s">
        <v>37</v>
      </c>
      <c r="N842" t="s">
        <v>38</v>
      </c>
      <c r="P842">
        <f t="shared" si="13"/>
        <v>6088249</v>
      </c>
      <c r="Q842">
        <v>7</v>
      </c>
    </row>
    <row r="843" spans="1:17" hidden="1" x14ac:dyDescent="0.3">
      <c r="A843" t="s">
        <v>19648</v>
      </c>
      <c r="B843">
        <v>90</v>
      </c>
      <c r="D843" t="s">
        <v>1671</v>
      </c>
      <c r="E843" t="s">
        <v>3409</v>
      </c>
      <c r="F843" t="s">
        <v>19711</v>
      </c>
      <c r="G843" t="s">
        <v>12332</v>
      </c>
      <c r="L843" t="s">
        <v>19651</v>
      </c>
      <c r="M843" t="s">
        <v>37</v>
      </c>
      <c r="N843" t="s">
        <v>370</v>
      </c>
      <c r="P843">
        <f t="shared" si="13"/>
        <v>0</v>
      </c>
      <c r="Q843">
        <v>6.1</v>
      </c>
    </row>
    <row r="844" spans="1:17" hidden="1" x14ac:dyDescent="0.3">
      <c r="A844" t="s">
        <v>15550</v>
      </c>
      <c r="B844">
        <v>90</v>
      </c>
      <c r="D844" t="s">
        <v>953</v>
      </c>
      <c r="E844" t="s">
        <v>11526</v>
      </c>
      <c r="F844" t="s">
        <v>1266</v>
      </c>
      <c r="G844" t="s">
        <v>6403</v>
      </c>
      <c r="H844" t="s">
        <v>12332</v>
      </c>
      <c r="L844" t="s">
        <v>15553</v>
      </c>
      <c r="M844" t="s">
        <v>37</v>
      </c>
      <c r="N844" t="s">
        <v>268</v>
      </c>
      <c r="O844">
        <v>9300000</v>
      </c>
      <c r="P844">
        <f t="shared" si="13"/>
        <v>-9300000</v>
      </c>
      <c r="Q844">
        <v>6.7</v>
      </c>
    </row>
    <row r="845" spans="1:17" x14ac:dyDescent="0.3">
      <c r="A845" t="s">
        <v>5408</v>
      </c>
      <c r="B845">
        <v>110</v>
      </c>
      <c r="C845">
        <v>18472363</v>
      </c>
      <c r="D845" t="s">
        <v>1325</v>
      </c>
      <c r="E845" t="s">
        <v>953</v>
      </c>
      <c r="F845" t="s">
        <v>24164</v>
      </c>
      <c r="G845" t="s">
        <v>10413</v>
      </c>
      <c r="L845" t="s">
        <v>5409</v>
      </c>
      <c r="M845" t="s">
        <v>37</v>
      </c>
      <c r="N845" t="s">
        <v>38</v>
      </c>
      <c r="O845">
        <v>50000000</v>
      </c>
      <c r="P845">
        <f t="shared" si="13"/>
        <v>-31527637</v>
      </c>
      <c r="Q845">
        <v>5.8</v>
      </c>
    </row>
    <row r="846" spans="1:17" hidden="1" x14ac:dyDescent="0.3">
      <c r="A846" t="s">
        <v>20035</v>
      </c>
      <c r="B846">
        <v>90</v>
      </c>
      <c r="D846" t="s">
        <v>10413</v>
      </c>
      <c r="L846" t="s">
        <v>20037</v>
      </c>
      <c r="M846" t="s">
        <v>37</v>
      </c>
      <c r="N846" t="s">
        <v>38</v>
      </c>
      <c r="O846">
        <v>2200000</v>
      </c>
      <c r="P846">
        <f t="shared" si="13"/>
        <v>-2200000</v>
      </c>
      <c r="Q846">
        <v>4.3</v>
      </c>
    </row>
    <row r="847" spans="1:17" x14ac:dyDescent="0.3">
      <c r="A847" t="s">
        <v>11748</v>
      </c>
      <c r="B847">
        <v>110</v>
      </c>
      <c r="C847">
        <v>13998282</v>
      </c>
      <c r="D847" t="s">
        <v>1325</v>
      </c>
      <c r="E847" t="s">
        <v>3409</v>
      </c>
      <c r="F847" t="s">
        <v>1266</v>
      </c>
      <c r="G847" t="s">
        <v>24165</v>
      </c>
      <c r="H847" t="s">
        <v>10413</v>
      </c>
      <c r="L847" t="s">
        <v>11750</v>
      </c>
      <c r="M847" t="s">
        <v>37</v>
      </c>
      <c r="N847" t="s">
        <v>38</v>
      </c>
      <c r="O847">
        <v>16000000</v>
      </c>
      <c r="P847">
        <f t="shared" si="13"/>
        <v>-2001718</v>
      </c>
      <c r="Q847">
        <v>3.1</v>
      </c>
    </row>
    <row r="848" spans="1:17" hidden="1" x14ac:dyDescent="0.3">
      <c r="A848" t="s">
        <v>20739</v>
      </c>
      <c r="B848">
        <v>90</v>
      </c>
      <c r="D848" t="s">
        <v>1325</v>
      </c>
      <c r="E848" t="s">
        <v>12332</v>
      </c>
      <c r="L848" t="s">
        <v>20741</v>
      </c>
      <c r="M848" t="s">
        <v>37</v>
      </c>
      <c r="N848" t="s">
        <v>268</v>
      </c>
      <c r="O848">
        <v>1800000</v>
      </c>
      <c r="P848">
        <f t="shared" si="13"/>
        <v>-1800000</v>
      </c>
      <c r="Q848">
        <v>3.4</v>
      </c>
    </row>
    <row r="849" spans="1:17" hidden="1" x14ac:dyDescent="0.3">
      <c r="A849" t="s">
        <v>11664</v>
      </c>
      <c r="B849">
        <v>90</v>
      </c>
      <c r="C849">
        <v>120620</v>
      </c>
      <c r="D849" t="s">
        <v>13307</v>
      </c>
      <c r="E849" t="s">
        <v>1671</v>
      </c>
      <c r="F849" t="s">
        <v>3409</v>
      </c>
      <c r="G849" t="s">
        <v>12038</v>
      </c>
      <c r="L849" t="s">
        <v>20389</v>
      </c>
      <c r="M849" t="s">
        <v>37</v>
      </c>
      <c r="N849" t="s">
        <v>56</v>
      </c>
      <c r="P849">
        <f t="shared" si="13"/>
        <v>120620</v>
      </c>
      <c r="Q849">
        <v>7.4</v>
      </c>
    </row>
    <row r="850" spans="1:17" hidden="1" x14ac:dyDescent="0.3">
      <c r="A850" t="s">
        <v>17173</v>
      </c>
      <c r="B850">
        <v>90</v>
      </c>
      <c r="D850" t="s">
        <v>1325</v>
      </c>
      <c r="E850" t="s">
        <v>1671</v>
      </c>
      <c r="F850" t="s">
        <v>6403</v>
      </c>
      <c r="L850" t="s">
        <v>20065</v>
      </c>
      <c r="M850" t="s">
        <v>37</v>
      </c>
      <c r="N850" t="s">
        <v>268</v>
      </c>
      <c r="O850">
        <v>2500000</v>
      </c>
      <c r="P850">
        <f t="shared" si="13"/>
        <v>-2500000</v>
      </c>
      <c r="Q850">
        <v>6</v>
      </c>
    </row>
    <row r="851" spans="1:17" x14ac:dyDescent="0.3">
      <c r="A851" t="s">
        <v>2246</v>
      </c>
      <c r="B851">
        <v>110</v>
      </c>
      <c r="C851">
        <v>180965237</v>
      </c>
      <c r="D851" t="s">
        <v>1325</v>
      </c>
      <c r="E851" t="s">
        <v>953</v>
      </c>
      <c r="F851" t="s">
        <v>10413</v>
      </c>
      <c r="L851" t="s">
        <v>2534</v>
      </c>
      <c r="M851" t="s">
        <v>37</v>
      </c>
      <c r="N851" t="s">
        <v>38</v>
      </c>
      <c r="O851">
        <v>80000000</v>
      </c>
      <c r="P851">
        <f t="shared" si="13"/>
        <v>100965237</v>
      </c>
      <c r="Q851">
        <v>7.1</v>
      </c>
    </row>
    <row r="852" spans="1:17" hidden="1" x14ac:dyDescent="0.3">
      <c r="A852" t="s">
        <v>19717</v>
      </c>
      <c r="B852">
        <v>90</v>
      </c>
      <c r="D852" t="s">
        <v>1325</v>
      </c>
      <c r="E852" t="s">
        <v>953</v>
      </c>
      <c r="F852" t="s">
        <v>11526</v>
      </c>
      <c r="G852" t="s">
        <v>1671</v>
      </c>
      <c r="H852" t="s">
        <v>12332</v>
      </c>
      <c r="L852" t="s">
        <v>19720</v>
      </c>
      <c r="M852" t="s">
        <v>15778</v>
      </c>
      <c r="N852" t="s">
        <v>7711</v>
      </c>
      <c r="P852">
        <f t="shared" si="13"/>
        <v>0</v>
      </c>
      <c r="Q852">
        <v>5.7</v>
      </c>
    </row>
    <row r="853" spans="1:17" hidden="1" x14ac:dyDescent="0.3">
      <c r="A853" t="s">
        <v>15412</v>
      </c>
      <c r="B853">
        <v>90</v>
      </c>
      <c r="C853">
        <v>4328294</v>
      </c>
      <c r="D853" t="s">
        <v>1671</v>
      </c>
      <c r="L853" t="s">
        <v>17855</v>
      </c>
      <c r="M853" t="s">
        <v>37</v>
      </c>
      <c r="N853" t="s">
        <v>38</v>
      </c>
      <c r="P853">
        <f t="shared" si="13"/>
        <v>4328294</v>
      </c>
      <c r="Q853">
        <v>5.4</v>
      </c>
    </row>
    <row r="854" spans="1:17" hidden="1" x14ac:dyDescent="0.3">
      <c r="A854" t="s">
        <v>5408</v>
      </c>
      <c r="B854">
        <v>90</v>
      </c>
      <c r="D854" t="s">
        <v>1325</v>
      </c>
      <c r="L854" t="s">
        <v>20912</v>
      </c>
      <c r="M854" t="s">
        <v>65</v>
      </c>
      <c r="N854" t="s">
        <v>38</v>
      </c>
      <c r="O854">
        <v>17000000</v>
      </c>
      <c r="P854">
        <f t="shared" si="13"/>
        <v>-17000000</v>
      </c>
      <c r="Q854">
        <v>9.1</v>
      </c>
    </row>
    <row r="855" spans="1:17" x14ac:dyDescent="0.3">
      <c r="A855" t="s">
        <v>9031</v>
      </c>
      <c r="B855">
        <v>110</v>
      </c>
      <c r="C855">
        <v>24848292</v>
      </c>
      <c r="D855" t="s">
        <v>1325</v>
      </c>
      <c r="E855" t="s">
        <v>3409</v>
      </c>
      <c r="F855" t="s">
        <v>24167</v>
      </c>
      <c r="L855" t="s">
        <v>10589</v>
      </c>
      <c r="M855" t="s">
        <v>37</v>
      </c>
      <c r="N855" t="s">
        <v>38</v>
      </c>
      <c r="O855">
        <v>20000000</v>
      </c>
      <c r="P855">
        <f t="shared" si="13"/>
        <v>4848292</v>
      </c>
      <c r="Q855">
        <v>6.6</v>
      </c>
    </row>
    <row r="856" spans="1:17" x14ac:dyDescent="0.3">
      <c r="A856" t="s">
        <v>13239</v>
      </c>
      <c r="B856">
        <v>110</v>
      </c>
      <c r="C856">
        <v>102055</v>
      </c>
      <c r="D856" t="s">
        <v>1325</v>
      </c>
      <c r="L856" t="s">
        <v>13242</v>
      </c>
      <c r="M856" t="s">
        <v>13246</v>
      </c>
      <c r="N856" t="s">
        <v>13247</v>
      </c>
      <c r="O856">
        <v>300000000</v>
      </c>
      <c r="P856">
        <f t="shared" si="13"/>
        <v>-299897945</v>
      </c>
      <c r="Q856">
        <v>6.2</v>
      </c>
    </row>
    <row r="857" spans="1:17" x14ac:dyDescent="0.3">
      <c r="A857" t="s">
        <v>4673</v>
      </c>
      <c r="B857">
        <v>110</v>
      </c>
      <c r="C857">
        <v>56932305</v>
      </c>
      <c r="D857" t="s">
        <v>1325</v>
      </c>
      <c r="E857" t="s">
        <v>953</v>
      </c>
      <c r="F857" t="s">
        <v>1671</v>
      </c>
      <c r="G857" t="s">
        <v>15011</v>
      </c>
      <c r="L857" t="s">
        <v>4676</v>
      </c>
      <c r="M857" t="s">
        <v>37</v>
      </c>
      <c r="N857" t="s">
        <v>38</v>
      </c>
      <c r="O857">
        <v>55000000</v>
      </c>
      <c r="P857">
        <f t="shared" si="13"/>
        <v>1932305</v>
      </c>
      <c r="Q857">
        <v>6.6</v>
      </c>
    </row>
    <row r="858" spans="1:17" hidden="1" x14ac:dyDescent="0.3">
      <c r="A858" t="s">
        <v>15282</v>
      </c>
      <c r="B858">
        <v>90</v>
      </c>
      <c r="C858">
        <v>4613815</v>
      </c>
      <c r="D858" t="s">
        <v>1671</v>
      </c>
      <c r="E858" t="s">
        <v>24164</v>
      </c>
      <c r="L858" t="s">
        <v>18561</v>
      </c>
      <c r="M858" t="s">
        <v>37</v>
      </c>
      <c r="N858" t="s">
        <v>38</v>
      </c>
      <c r="P858">
        <f t="shared" si="13"/>
        <v>4613815</v>
      </c>
      <c r="Q858">
        <v>6</v>
      </c>
    </row>
    <row r="859" spans="1:17" hidden="1" x14ac:dyDescent="0.3">
      <c r="A859" t="s">
        <v>22439</v>
      </c>
      <c r="B859">
        <v>90</v>
      </c>
      <c r="D859" t="s">
        <v>1325</v>
      </c>
      <c r="E859" t="s">
        <v>3409</v>
      </c>
      <c r="F859" t="s">
        <v>10413</v>
      </c>
      <c r="L859" t="s">
        <v>22440</v>
      </c>
      <c r="M859" t="s">
        <v>37</v>
      </c>
      <c r="N859" t="s">
        <v>38</v>
      </c>
      <c r="O859">
        <v>600000</v>
      </c>
      <c r="P859">
        <f t="shared" si="13"/>
        <v>-600000</v>
      </c>
      <c r="Q859">
        <v>8</v>
      </c>
    </row>
    <row r="860" spans="1:17" x14ac:dyDescent="0.3">
      <c r="A860" t="s">
        <v>9085</v>
      </c>
      <c r="B860">
        <v>110</v>
      </c>
      <c r="C860">
        <v>74888996</v>
      </c>
      <c r="D860" t="s">
        <v>1325</v>
      </c>
      <c r="E860" t="s">
        <v>953</v>
      </c>
      <c r="F860" t="s">
        <v>12332</v>
      </c>
      <c r="G860" t="s">
        <v>10413</v>
      </c>
      <c r="L860" t="s">
        <v>9086</v>
      </c>
      <c r="M860" t="s">
        <v>37</v>
      </c>
      <c r="N860" t="s">
        <v>38</v>
      </c>
      <c r="O860">
        <v>30000000</v>
      </c>
      <c r="P860">
        <f t="shared" si="13"/>
        <v>44888996</v>
      </c>
      <c r="Q860">
        <v>7.2</v>
      </c>
    </row>
    <row r="861" spans="1:17" hidden="1" x14ac:dyDescent="0.3">
      <c r="A861" t="s">
        <v>4194</v>
      </c>
      <c r="B861">
        <v>90</v>
      </c>
      <c r="C861">
        <v>112521</v>
      </c>
      <c r="D861" t="s">
        <v>1671</v>
      </c>
      <c r="E861" t="s">
        <v>3409</v>
      </c>
      <c r="L861" t="s">
        <v>21780</v>
      </c>
      <c r="M861" t="s">
        <v>37</v>
      </c>
      <c r="N861" t="s">
        <v>38</v>
      </c>
      <c r="P861">
        <f t="shared" si="13"/>
        <v>112521</v>
      </c>
      <c r="Q861">
        <v>5.7</v>
      </c>
    </row>
    <row r="862" spans="1:17" x14ac:dyDescent="0.3">
      <c r="A862" t="s">
        <v>4351</v>
      </c>
      <c r="B862">
        <v>110</v>
      </c>
      <c r="C862">
        <v>10324441</v>
      </c>
      <c r="D862" t="s">
        <v>1325</v>
      </c>
      <c r="E862" t="s">
        <v>3409</v>
      </c>
      <c r="F862" t="s">
        <v>10413</v>
      </c>
      <c r="L862" t="s">
        <v>9932</v>
      </c>
      <c r="M862" t="s">
        <v>37</v>
      </c>
      <c r="N862" t="s">
        <v>38</v>
      </c>
      <c r="O862">
        <v>25000000</v>
      </c>
      <c r="P862">
        <f t="shared" si="13"/>
        <v>-14675559</v>
      </c>
      <c r="Q862">
        <v>5.8</v>
      </c>
    </row>
    <row r="863" spans="1:17" hidden="1" x14ac:dyDescent="0.3">
      <c r="A863" t="s">
        <v>19041</v>
      </c>
      <c r="B863">
        <v>90</v>
      </c>
      <c r="D863" t="s">
        <v>24164</v>
      </c>
      <c r="E863" t="s">
        <v>24165</v>
      </c>
      <c r="F863" t="s">
        <v>10413</v>
      </c>
      <c r="L863" t="s">
        <v>19043</v>
      </c>
      <c r="M863" t="s">
        <v>37</v>
      </c>
      <c r="N863" t="s">
        <v>56</v>
      </c>
      <c r="O863">
        <v>3440000</v>
      </c>
      <c r="P863">
        <f t="shared" si="13"/>
        <v>-3440000</v>
      </c>
      <c r="Q863">
        <v>3.1</v>
      </c>
    </row>
    <row r="864" spans="1:17" x14ac:dyDescent="0.3">
      <c r="A864" t="s">
        <v>7064</v>
      </c>
      <c r="B864">
        <v>110</v>
      </c>
      <c r="C864">
        <v>623374</v>
      </c>
      <c r="D864" t="s">
        <v>1325</v>
      </c>
      <c r="E864" t="s">
        <v>953</v>
      </c>
      <c r="F864" t="s">
        <v>3409</v>
      </c>
      <c r="G864" t="s">
        <v>10413</v>
      </c>
      <c r="H864" t="s">
        <v>15011</v>
      </c>
      <c r="L864" t="s">
        <v>7067</v>
      </c>
      <c r="M864" t="s">
        <v>37</v>
      </c>
      <c r="N864" t="s">
        <v>38</v>
      </c>
      <c r="O864">
        <v>38000000</v>
      </c>
      <c r="P864">
        <f t="shared" si="13"/>
        <v>-37376626</v>
      </c>
      <c r="Q864">
        <v>5.2</v>
      </c>
    </row>
    <row r="865" spans="1:17" hidden="1" x14ac:dyDescent="0.3">
      <c r="A865" t="s">
        <v>23436</v>
      </c>
      <c r="B865">
        <v>90</v>
      </c>
      <c r="D865" t="s">
        <v>24164</v>
      </c>
      <c r="E865" t="s">
        <v>6403</v>
      </c>
      <c r="F865" t="s">
        <v>24165</v>
      </c>
      <c r="G865" t="s">
        <v>10413</v>
      </c>
      <c r="L865" t="s">
        <v>23437</v>
      </c>
      <c r="M865" t="s">
        <v>37</v>
      </c>
      <c r="N865" t="s">
        <v>38</v>
      </c>
      <c r="O865">
        <v>200000</v>
      </c>
      <c r="P865">
        <f t="shared" si="13"/>
        <v>-200000</v>
      </c>
      <c r="Q865">
        <v>5.0999999999999996</v>
      </c>
    </row>
    <row r="866" spans="1:17" x14ac:dyDescent="0.3">
      <c r="A866" t="s">
        <v>3136</v>
      </c>
      <c r="B866">
        <v>110</v>
      </c>
      <c r="C866">
        <v>67061228</v>
      </c>
      <c r="D866" t="s">
        <v>1325</v>
      </c>
      <c r="E866" t="s">
        <v>1671</v>
      </c>
      <c r="F866" t="s">
        <v>19711</v>
      </c>
      <c r="L866" t="s">
        <v>6013</v>
      </c>
      <c r="M866" t="s">
        <v>37</v>
      </c>
      <c r="N866" t="s">
        <v>38</v>
      </c>
      <c r="O866">
        <v>40000000</v>
      </c>
      <c r="P866">
        <f t="shared" si="13"/>
        <v>27061228</v>
      </c>
      <c r="Q866">
        <v>5.5</v>
      </c>
    </row>
    <row r="867" spans="1:17" x14ac:dyDescent="0.3">
      <c r="A867" t="s">
        <v>13030</v>
      </c>
      <c r="B867">
        <v>110</v>
      </c>
      <c r="C867">
        <v>15156200</v>
      </c>
      <c r="D867" t="s">
        <v>1325</v>
      </c>
      <c r="E867" t="s">
        <v>24164</v>
      </c>
      <c r="F867" t="s">
        <v>3409</v>
      </c>
      <c r="G867" t="s">
        <v>24165</v>
      </c>
      <c r="H867" t="s">
        <v>10413</v>
      </c>
      <c r="L867" t="s">
        <v>15016</v>
      </c>
      <c r="M867" t="s">
        <v>37</v>
      </c>
      <c r="N867" t="s">
        <v>38</v>
      </c>
      <c r="O867">
        <v>30000000</v>
      </c>
      <c r="P867">
        <f t="shared" si="13"/>
        <v>-14843800</v>
      </c>
      <c r="Q867">
        <v>6</v>
      </c>
    </row>
    <row r="868" spans="1:17" x14ac:dyDescent="0.3">
      <c r="A868" t="s">
        <v>225</v>
      </c>
      <c r="B868">
        <v>110</v>
      </c>
      <c r="C868">
        <v>47456450</v>
      </c>
      <c r="D868" t="s">
        <v>1325</v>
      </c>
      <c r="E868" t="s">
        <v>3409</v>
      </c>
      <c r="F868" t="s">
        <v>10413</v>
      </c>
      <c r="L868" t="s">
        <v>3224</v>
      </c>
      <c r="M868" t="s">
        <v>37</v>
      </c>
      <c r="N868" t="s">
        <v>38</v>
      </c>
      <c r="O868">
        <v>70000000</v>
      </c>
      <c r="P868">
        <f t="shared" si="13"/>
        <v>-22543550</v>
      </c>
      <c r="Q868">
        <v>7.1</v>
      </c>
    </row>
    <row r="869" spans="1:17" x14ac:dyDescent="0.3">
      <c r="A869" t="s">
        <v>2971</v>
      </c>
      <c r="B869">
        <v>110</v>
      </c>
      <c r="C869">
        <v>66462600</v>
      </c>
      <c r="D869" t="s">
        <v>1325</v>
      </c>
      <c r="E869" t="s">
        <v>953</v>
      </c>
      <c r="F869" t="s">
        <v>1266</v>
      </c>
      <c r="G869" t="s">
        <v>12332</v>
      </c>
      <c r="L869" t="s">
        <v>2973</v>
      </c>
      <c r="M869" t="s">
        <v>37</v>
      </c>
      <c r="N869" t="s">
        <v>38</v>
      </c>
      <c r="O869">
        <v>78000000</v>
      </c>
      <c r="P869">
        <f t="shared" si="13"/>
        <v>-11537400</v>
      </c>
      <c r="Q869">
        <v>5.8</v>
      </c>
    </row>
    <row r="870" spans="1:17" x14ac:dyDescent="0.3">
      <c r="A870" t="s">
        <v>103</v>
      </c>
      <c r="B870">
        <v>110</v>
      </c>
      <c r="C870">
        <v>124051759</v>
      </c>
      <c r="D870" t="s">
        <v>1325</v>
      </c>
      <c r="E870" t="s">
        <v>953</v>
      </c>
      <c r="F870" t="s">
        <v>3409</v>
      </c>
      <c r="G870" t="s">
        <v>19711</v>
      </c>
      <c r="L870" t="s">
        <v>449</v>
      </c>
      <c r="M870" t="s">
        <v>37</v>
      </c>
      <c r="N870" t="s">
        <v>38</v>
      </c>
      <c r="O870">
        <v>180000000</v>
      </c>
      <c r="P870">
        <f t="shared" si="13"/>
        <v>-55948241</v>
      </c>
      <c r="Q870">
        <v>6.6</v>
      </c>
    </row>
    <row r="871" spans="1:17" x14ac:dyDescent="0.3">
      <c r="A871" t="s">
        <v>2289</v>
      </c>
      <c r="B871">
        <v>110</v>
      </c>
      <c r="C871">
        <v>190562</v>
      </c>
      <c r="D871" t="s">
        <v>1325</v>
      </c>
      <c r="E871" t="s">
        <v>18089</v>
      </c>
      <c r="F871" t="s">
        <v>1266</v>
      </c>
      <c r="G871" t="s">
        <v>17378</v>
      </c>
      <c r="L871" t="s">
        <v>2292</v>
      </c>
      <c r="M871" t="s">
        <v>37</v>
      </c>
      <c r="N871" t="s">
        <v>56</v>
      </c>
      <c r="O871">
        <v>90000000</v>
      </c>
      <c r="P871">
        <f t="shared" si="13"/>
        <v>-89809438</v>
      </c>
      <c r="Q871">
        <v>4.4000000000000004</v>
      </c>
    </row>
    <row r="872" spans="1:17" x14ac:dyDescent="0.3">
      <c r="A872" t="s">
        <v>5780</v>
      </c>
      <c r="B872">
        <v>110</v>
      </c>
      <c r="C872">
        <v>57362581</v>
      </c>
      <c r="D872" t="s">
        <v>1325</v>
      </c>
      <c r="E872" t="s">
        <v>24164</v>
      </c>
      <c r="F872" t="s">
        <v>3409</v>
      </c>
      <c r="G872" t="s">
        <v>19711</v>
      </c>
      <c r="H872" t="s">
        <v>10413</v>
      </c>
      <c r="L872" t="s">
        <v>5807</v>
      </c>
      <c r="M872" t="s">
        <v>37</v>
      </c>
      <c r="N872" t="s">
        <v>5811</v>
      </c>
      <c r="O872">
        <v>45000000</v>
      </c>
      <c r="P872">
        <f t="shared" si="13"/>
        <v>12362581</v>
      </c>
      <c r="Q872">
        <v>5.4</v>
      </c>
    </row>
    <row r="873" spans="1:17" x14ac:dyDescent="0.3">
      <c r="A873" t="s">
        <v>2331</v>
      </c>
      <c r="B873">
        <v>110</v>
      </c>
      <c r="C873">
        <v>20315324</v>
      </c>
      <c r="D873" t="s">
        <v>1325</v>
      </c>
      <c r="E873" t="s">
        <v>953</v>
      </c>
      <c r="F873" t="s">
        <v>19711</v>
      </c>
      <c r="L873" t="s">
        <v>2332</v>
      </c>
      <c r="M873" t="s">
        <v>37</v>
      </c>
      <c r="N873" t="s">
        <v>767</v>
      </c>
      <c r="O873">
        <v>75000000</v>
      </c>
      <c r="P873">
        <f t="shared" si="13"/>
        <v>-54684676</v>
      </c>
      <c r="Q873">
        <v>5.8</v>
      </c>
    </row>
    <row r="874" spans="1:17" hidden="1" x14ac:dyDescent="0.3">
      <c r="A874" t="s">
        <v>21954</v>
      </c>
      <c r="B874">
        <v>90</v>
      </c>
      <c r="D874" t="s">
        <v>1671</v>
      </c>
      <c r="E874" t="s">
        <v>3409</v>
      </c>
      <c r="F874" t="s">
        <v>19711</v>
      </c>
      <c r="L874" t="s">
        <v>21955</v>
      </c>
      <c r="M874" t="s">
        <v>37</v>
      </c>
      <c r="N874" t="s">
        <v>38</v>
      </c>
      <c r="O874">
        <v>1000000</v>
      </c>
      <c r="P874">
        <f t="shared" si="13"/>
        <v>-1000000</v>
      </c>
      <c r="Q874">
        <v>5.7</v>
      </c>
    </row>
    <row r="875" spans="1:17" hidden="1" x14ac:dyDescent="0.3">
      <c r="A875" t="s">
        <v>6433</v>
      </c>
      <c r="B875">
        <v>90</v>
      </c>
      <c r="D875" t="s">
        <v>1325</v>
      </c>
      <c r="E875" t="s">
        <v>3409</v>
      </c>
      <c r="F875" t="s">
        <v>24167</v>
      </c>
      <c r="L875" t="s">
        <v>19566</v>
      </c>
      <c r="M875" t="s">
        <v>37</v>
      </c>
      <c r="N875" t="s">
        <v>38</v>
      </c>
      <c r="O875">
        <v>3000000</v>
      </c>
      <c r="P875">
        <f t="shared" si="13"/>
        <v>-3000000</v>
      </c>
      <c r="Q875">
        <v>5.8</v>
      </c>
    </row>
    <row r="876" spans="1:17" x14ac:dyDescent="0.3">
      <c r="A876" t="s">
        <v>1739</v>
      </c>
      <c r="B876">
        <v>110</v>
      </c>
      <c r="C876">
        <v>176781728</v>
      </c>
      <c r="D876" t="s">
        <v>1325</v>
      </c>
      <c r="E876" t="s">
        <v>3409</v>
      </c>
      <c r="F876" t="s">
        <v>19711</v>
      </c>
      <c r="L876" t="s">
        <v>12656</v>
      </c>
      <c r="M876" t="s">
        <v>37</v>
      </c>
      <c r="N876" t="s">
        <v>38</v>
      </c>
      <c r="O876">
        <v>15000000</v>
      </c>
      <c r="P876">
        <f t="shared" si="13"/>
        <v>161781728</v>
      </c>
      <c r="Q876">
        <v>6.9</v>
      </c>
    </row>
    <row r="877" spans="1:17" hidden="1" x14ac:dyDescent="0.3">
      <c r="A877" t="s">
        <v>8553</v>
      </c>
      <c r="B877">
        <v>90</v>
      </c>
      <c r="D877" t="s">
        <v>1671</v>
      </c>
      <c r="E877" t="s">
        <v>1266</v>
      </c>
      <c r="L877" t="s">
        <v>18722</v>
      </c>
      <c r="M877" t="s">
        <v>37</v>
      </c>
      <c r="N877" t="s">
        <v>268</v>
      </c>
      <c r="P877">
        <f t="shared" si="13"/>
        <v>0</v>
      </c>
      <c r="Q877">
        <v>6.3</v>
      </c>
    </row>
    <row r="878" spans="1:17" x14ac:dyDescent="0.3">
      <c r="A878" t="s">
        <v>2156</v>
      </c>
      <c r="B878">
        <v>110</v>
      </c>
      <c r="C878">
        <v>134568845</v>
      </c>
      <c r="D878" t="s">
        <v>1325</v>
      </c>
      <c r="E878" t="s">
        <v>24164</v>
      </c>
      <c r="F878" t="s">
        <v>1266</v>
      </c>
      <c r="G878" t="s">
        <v>10413</v>
      </c>
      <c r="L878" t="s">
        <v>3004</v>
      </c>
      <c r="M878" t="s">
        <v>37</v>
      </c>
      <c r="N878" t="s">
        <v>38</v>
      </c>
      <c r="O878">
        <v>75000000</v>
      </c>
      <c r="P878">
        <f t="shared" si="13"/>
        <v>59568845</v>
      </c>
      <c r="Q878">
        <v>6.7</v>
      </c>
    </row>
    <row r="879" spans="1:17" x14ac:dyDescent="0.3">
      <c r="A879" t="s">
        <v>1039</v>
      </c>
      <c r="B879">
        <v>111</v>
      </c>
      <c r="C879">
        <v>14337579</v>
      </c>
      <c r="D879" t="s">
        <v>1325</v>
      </c>
      <c r="E879" t="s">
        <v>3409</v>
      </c>
      <c r="F879" t="s">
        <v>1266</v>
      </c>
      <c r="G879" t="s">
        <v>24165</v>
      </c>
      <c r="H879" t="s">
        <v>12332</v>
      </c>
      <c r="I879" t="s">
        <v>10413</v>
      </c>
      <c r="L879" t="s">
        <v>9141</v>
      </c>
      <c r="M879" t="s">
        <v>37</v>
      </c>
      <c r="N879" t="s">
        <v>370</v>
      </c>
      <c r="O879">
        <v>27000000</v>
      </c>
      <c r="P879">
        <f t="shared" si="13"/>
        <v>-12662421</v>
      </c>
      <c r="Q879">
        <v>7.7</v>
      </c>
    </row>
    <row r="880" spans="1:17" x14ac:dyDescent="0.3">
      <c r="A880" t="s">
        <v>2331</v>
      </c>
      <c r="B880">
        <v>111</v>
      </c>
      <c r="C880">
        <v>36064910</v>
      </c>
      <c r="D880" t="s">
        <v>1325</v>
      </c>
      <c r="E880" t="s">
        <v>12332</v>
      </c>
      <c r="F880" t="s">
        <v>10413</v>
      </c>
      <c r="L880" t="s">
        <v>3769</v>
      </c>
      <c r="M880" t="s">
        <v>37</v>
      </c>
      <c r="N880" t="s">
        <v>38</v>
      </c>
      <c r="O880">
        <v>45000000</v>
      </c>
      <c r="P880">
        <f t="shared" si="13"/>
        <v>-8935090</v>
      </c>
      <c r="Q880">
        <v>6.4</v>
      </c>
    </row>
    <row r="881" spans="1:17" hidden="1" x14ac:dyDescent="0.3">
      <c r="A881" t="s">
        <v>16101</v>
      </c>
      <c r="B881">
        <v>90</v>
      </c>
      <c r="C881">
        <v>4033268</v>
      </c>
      <c r="D881" t="s">
        <v>1671</v>
      </c>
      <c r="E881" t="s">
        <v>3409</v>
      </c>
      <c r="L881" t="s">
        <v>19372</v>
      </c>
      <c r="M881" t="s">
        <v>37</v>
      </c>
      <c r="N881" t="s">
        <v>38</v>
      </c>
      <c r="P881">
        <f t="shared" si="13"/>
        <v>4033268</v>
      </c>
      <c r="Q881">
        <v>6.6</v>
      </c>
    </row>
    <row r="882" spans="1:17" x14ac:dyDescent="0.3">
      <c r="A882" t="s">
        <v>332</v>
      </c>
      <c r="B882">
        <v>111</v>
      </c>
      <c r="C882">
        <v>9525276</v>
      </c>
      <c r="D882" t="s">
        <v>1325</v>
      </c>
      <c r="E882" t="s">
        <v>24164</v>
      </c>
      <c r="F882" t="s">
        <v>10413</v>
      </c>
      <c r="L882" t="s">
        <v>11255</v>
      </c>
      <c r="M882" t="s">
        <v>37</v>
      </c>
      <c r="N882" t="s">
        <v>38</v>
      </c>
      <c r="O882">
        <v>20000000</v>
      </c>
      <c r="P882">
        <f t="shared" si="13"/>
        <v>-10474724</v>
      </c>
      <c r="Q882">
        <v>6.8</v>
      </c>
    </row>
    <row r="883" spans="1:17" x14ac:dyDescent="0.3">
      <c r="A883" t="s">
        <v>940</v>
      </c>
      <c r="B883">
        <v>111</v>
      </c>
      <c r="C883">
        <v>40247512</v>
      </c>
      <c r="D883" t="s">
        <v>1325</v>
      </c>
      <c r="E883" t="s">
        <v>3409</v>
      </c>
      <c r="F883" t="s">
        <v>10413</v>
      </c>
      <c r="L883" t="s">
        <v>8403</v>
      </c>
      <c r="M883" t="s">
        <v>37</v>
      </c>
      <c r="N883" t="s">
        <v>38</v>
      </c>
      <c r="O883">
        <v>30000000</v>
      </c>
      <c r="P883">
        <f t="shared" si="13"/>
        <v>10247512</v>
      </c>
      <c r="Q883">
        <v>6.8</v>
      </c>
    </row>
    <row r="884" spans="1:17" x14ac:dyDescent="0.3">
      <c r="A884" t="s">
        <v>1764</v>
      </c>
      <c r="B884">
        <v>111</v>
      </c>
      <c r="C884">
        <v>70098138</v>
      </c>
      <c r="D884" t="s">
        <v>1325</v>
      </c>
      <c r="L884" t="s">
        <v>4647</v>
      </c>
      <c r="M884" t="s">
        <v>37</v>
      </c>
      <c r="N884" t="s">
        <v>38</v>
      </c>
      <c r="O884">
        <v>30000000</v>
      </c>
      <c r="P884">
        <f t="shared" si="13"/>
        <v>40098138</v>
      </c>
      <c r="Q884">
        <v>8.1</v>
      </c>
    </row>
    <row r="885" spans="1:17" x14ac:dyDescent="0.3">
      <c r="A885" t="s">
        <v>2698</v>
      </c>
      <c r="B885">
        <v>111</v>
      </c>
      <c r="C885">
        <v>91457688</v>
      </c>
      <c r="D885" t="s">
        <v>1325</v>
      </c>
      <c r="E885" t="s">
        <v>1671</v>
      </c>
      <c r="F885" t="s">
        <v>24164</v>
      </c>
      <c r="L885" t="s">
        <v>9236</v>
      </c>
      <c r="M885" t="s">
        <v>37</v>
      </c>
      <c r="N885" t="s">
        <v>38</v>
      </c>
      <c r="O885">
        <v>26000000</v>
      </c>
      <c r="P885">
        <f t="shared" si="13"/>
        <v>65457688</v>
      </c>
      <c r="Q885">
        <v>6</v>
      </c>
    </row>
    <row r="886" spans="1:17" x14ac:dyDescent="0.3">
      <c r="A886" t="s">
        <v>4291</v>
      </c>
      <c r="B886">
        <v>111</v>
      </c>
      <c r="C886">
        <v>32940507</v>
      </c>
      <c r="D886" t="s">
        <v>1325</v>
      </c>
      <c r="E886" t="s">
        <v>24164</v>
      </c>
      <c r="F886" t="s">
        <v>3409</v>
      </c>
      <c r="G886" t="s">
        <v>10413</v>
      </c>
      <c r="L886" t="s">
        <v>4292</v>
      </c>
      <c r="M886" t="s">
        <v>37</v>
      </c>
      <c r="N886" t="s">
        <v>38</v>
      </c>
      <c r="O886">
        <v>60000000</v>
      </c>
      <c r="P886">
        <f t="shared" si="13"/>
        <v>-27059493</v>
      </c>
      <c r="Q886">
        <v>6.1</v>
      </c>
    </row>
    <row r="887" spans="1:17" hidden="1" x14ac:dyDescent="0.3">
      <c r="A887" t="s">
        <v>20513</v>
      </c>
      <c r="B887">
        <v>90</v>
      </c>
      <c r="D887" t="s">
        <v>1325</v>
      </c>
      <c r="E887" t="s">
        <v>24164</v>
      </c>
      <c r="F887" t="s">
        <v>3409</v>
      </c>
      <c r="G887" t="s">
        <v>10413</v>
      </c>
      <c r="L887" t="s">
        <v>20515</v>
      </c>
      <c r="M887" t="s">
        <v>37</v>
      </c>
      <c r="N887" t="s">
        <v>38</v>
      </c>
      <c r="O887">
        <v>2000000</v>
      </c>
      <c r="P887">
        <f t="shared" si="13"/>
        <v>-2000000</v>
      </c>
      <c r="Q887">
        <v>4.5999999999999996</v>
      </c>
    </row>
    <row r="888" spans="1:17" hidden="1" x14ac:dyDescent="0.3">
      <c r="A888" t="s">
        <v>23089</v>
      </c>
      <c r="B888">
        <v>90</v>
      </c>
      <c r="D888" t="s">
        <v>1325</v>
      </c>
      <c r="E888" t="s">
        <v>10413</v>
      </c>
      <c r="L888" t="s">
        <v>23092</v>
      </c>
      <c r="M888" t="s">
        <v>37</v>
      </c>
      <c r="N888" t="s">
        <v>38</v>
      </c>
      <c r="O888">
        <v>350000</v>
      </c>
      <c r="P888">
        <f t="shared" si="13"/>
        <v>-350000</v>
      </c>
      <c r="Q888">
        <v>3.2</v>
      </c>
    </row>
    <row r="889" spans="1:17" x14ac:dyDescent="0.3">
      <c r="A889" t="s">
        <v>1257</v>
      </c>
      <c r="B889">
        <v>111</v>
      </c>
      <c r="C889">
        <v>90356857</v>
      </c>
      <c r="D889" t="s">
        <v>1325</v>
      </c>
      <c r="E889" t="s">
        <v>1671</v>
      </c>
      <c r="F889" t="s">
        <v>24164</v>
      </c>
      <c r="G889" t="s">
        <v>10413</v>
      </c>
      <c r="L889" t="s">
        <v>4034</v>
      </c>
      <c r="M889" t="s">
        <v>37</v>
      </c>
      <c r="N889" t="s">
        <v>38</v>
      </c>
      <c r="O889">
        <v>58000000</v>
      </c>
      <c r="P889">
        <f t="shared" si="13"/>
        <v>32356857</v>
      </c>
      <c r="Q889">
        <v>7.1</v>
      </c>
    </row>
    <row r="890" spans="1:17" x14ac:dyDescent="0.3">
      <c r="A890" t="s">
        <v>3376</v>
      </c>
      <c r="B890">
        <v>111</v>
      </c>
      <c r="C890">
        <v>92001027</v>
      </c>
      <c r="D890" t="s">
        <v>1325</v>
      </c>
      <c r="E890" t="s">
        <v>953</v>
      </c>
      <c r="F890" t="s">
        <v>3409</v>
      </c>
      <c r="G890" t="s">
        <v>12332</v>
      </c>
      <c r="H890" t="s">
        <v>10413</v>
      </c>
      <c r="L890" t="s">
        <v>5665</v>
      </c>
      <c r="M890" t="s">
        <v>37</v>
      </c>
      <c r="N890" t="s">
        <v>38</v>
      </c>
      <c r="O890">
        <v>45000000</v>
      </c>
      <c r="P890">
        <f t="shared" si="13"/>
        <v>47001027</v>
      </c>
      <c r="Q890">
        <v>7.6</v>
      </c>
    </row>
    <row r="891" spans="1:17" x14ac:dyDescent="0.3">
      <c r="A891" t="s">
        <v>2266</v>
      </c>
      <c r="B891">
        <v>111</v>
      </c>
      <c r="C891">
        <v>42877165</v>
      </c>
      <c r="D891" t="s">
        <v>1325</v>
      </c>
      <c r="E891" t="s">
        <v>24164</v>
      </c>
      <c r="F891" t="s">
        <v>3409</v>
      </c>
      <c r="G891" t="s">
        <v>10413</v>
      </c>
      <c r="L891" t="s">
        <v>2267</v>
      </c>
      <c r="M891" t="s">
        <v>37</v>
      </c>
      <c r="N891" t="s">
        <v>38</v>
      </c>
      <c r="O891">
        <v>86000000</v>
      </c>
      <c r="P891">
        <f t="shared" si="13"/>
        <v>-43122835</v>
      </c>
      <c r="Q891">
        <v>6.1</v>
      </c>
    </row>
    <row r="892" spans="1:17" x14ac:dyDescent="0.3">
      <c r="A892" t="s">
        <v>3088</v>
      </c>
      <c r="B892">
        <v>111</v>
      </c>
      <c r="C892">
        <v>106126012</v>
      </c>
      <c r="D892" t="s">
        <v>1325</v>
      </c>
      <c r="E892" t="s">
        <v>24164</v>
      </c>
      <c r="F892" t="s">
        <v>10413</v>
      </c>
      <c r="L892" t="s">
        <v>3994</v>
      </c>
      <c r="M892" t="s">
        <v>37</v>
      </c>
      <c r="N892" t="s">
        <v>38</v>
      </c>
      <c r="O892">
        <v>60000000</v>
      </c>
      <c r="P892">
        <f t="shared" si="13"/>
        <v>46126012</v>
      </c>
      <c r="Q892">
        <v>7</v>
      </c>
    </row>
    <row r="893" spans="1:17" x14ac:dyDescent="0.3">
      <c r="A893" t="s">
        <v>17333</v>
      </c>
      <c r="B893">
        <v>111</v>
      </c>
      <c r="C893">
        <v>11905519</v>
      </c>
      <c r="D893" t="s">
        <v>1325</v>
      </c>
      <c r="E893" t="s">
        <v>24164</v>
      </c>
      <c r="F893" t="s">
        <v>3409</v>
      </c>
      <c r="G893" t="s">
        <v>10413</v>
      </c>
      <c r="L893" t="s">
        <v>17335</v>
      </c>
      <c r="M893" t="s">
        <v>13246</v>
      </c>
      <c r="N893" t="s">
        <v>13247</v>
      </c>
      <c r="O893">
        <v>200000000</v>
      </c>
      <c r="P893">
        <f t="shared" si="13"/>
        <v>-188094481</v>
      </c>
      <c r="Q893">
        <v>7.1</v>
      </c>
    </row>
    <row r="894" spans="1:17" x14ac:dyDescent="0.3">
      <c r="A894" t="s">
        <v>4914</v>
      </c>
      <c r="B894">
        <v>111</v>
      </c>
      <c r="C894">
        <v>46815748</v>
      </c>
      <c r="D894" t="s">
        <v>1325</v>
      </c>
      <c r="E894" t="s">
        <v>953</v>
      </c>
      <c r="F894" t="s">
        <v>24164</v>
      </c>
      <c r="G894" t="s">
        <v>10413</v>
      </c>
      <c r="L894" t="s">
        <v>5846</v>
      </c>
      <c r="M894" t="s">
        <v>37</v>
      </c>
      <c r="N894" t="s">
        <v>38</v>
      </c>
      <c r="O894">
        <v>45000000</v>
      </c>
      <c r="P894">
        <f t="shared" si="13"/>
        <v>1815748</v>
      </c>
      <c r="Q894">
        <v>6.3</v>
      </c>
    </row>
    <row r="895" spans="1:17" x14ac:dyDescent="0.3">
      <c r="A895" t="s">
        <v>2099</v>
      </c>
      <c r="B895">
        <v>112</v>
      </c>
      <c r="C895">
        <v>191616238</v>
      </c>
      <c r="D895" t="s">
        <v>1325</v>
      </c>
      <c r="E895" t="s">
        <v>1671</v>
      </c>
      <c r="F895" t="s">
        <v>24164</v>
      </c>
      <c r="L895" t="s">
        <v>5047</v>
      </c>
      <c r="M895" t="s">
        <v>37</v>
      </c>
      <c r="N895" t="s">
        <v>38</v>
      </c>
      <c r="O895">
        <v>50000000</v>
      </c>
      <c r="P895">
        <f t="shared" si="13"/>
        <v>141616238</v>
      </c>
      <c r="Q895">
        <v>7.1</v>
      </c>
    </row>
    <row r="896" spans="1:17" x14ac:dyDescent="0.3">
      <c r="A896" t="s">
        <v>5589</v>
      </c>
      <c r="B896">
        <v>112</v>
      </c>
      <c r="C896">
        <v>36665854</v>
      </c>
      <c r="D896" t="s">
        <v>1325</v>
      </c>
      <c r="E896" t="s">
        <v>24164</v>
      </c>
      <c r="F896" t="s">
        <v>3409</v>
      </c>
      <c r="G896" t="s">
        <v>10413</v>
      </c>
      <c r="L896" t="s">
        <v>6690</v>
      </c>
      <c r="M896" t="s">
        <v>37</v>
      </c>
      <c r="N896" t="s">
        <v>1465</v>
      </c>
      <c r="O896">
        <v>40000000</v>
      </c>
      <c r="P896">
        <f t="shared" si="13"/>
        <v>-3334146</v>
      </c>
      <c r="Q896">
        <v>6.4</v>
      </c>
    </row>
    <row r="897" spans="1:17" x14ac:dyDescent="0.3">
      <c r="A897" t="s">
        <v>1389</v>
      </c>
      <c r="B897">
        <v>112</v>
      </c>
      <c r="C897">
        <v>115646235</v>
      </c>
      <c r="D897" t="s">
        <v>1325</v>
      </c>
      <c r="E897" t="s">
        <v>12332</v>
      </c>
      <c r="F897" t="s">
        <v>10413</v>
      </c>
      <c r="L897" t="s">
        <v>8141</v>
      </c>
      <c r="M897" t="s">
        <v>37</v>
      </c>
      <c r="N897" t="s">
        <v>8144</v>
      </c>
      <c r="O897">
        <v>30000000</v>
      </c>
      <c r="P897">
        <f t="shared" si="13"/>
        <v>85646235</v>
      </c>
      <c r="Q897">
        <v>8</v>
      </c>
    </row>
    <row r="898" spans="1:17" x14ac:dyDescent="0.3">
      <c r="A898" t="s">
        <v>3136</v>
      </c>
      <c r="B898">
        <v>112</v>
      </c>
      <c r="C898">
        <v>70224196</v>
      </c>
      <c r="D898" t="s">
        <v>1325</v>
      </c>
      <c r="E898" t="s">
        <v>953</v>
      </c>
      <c r="F898" t="s">
        <v>1671</v>
      </c>
      <c r="G898" t="s">
        <v>19711</v>
      </c>
      <c r="H898" t="s">
        <v>10413</v>
      </c>
      <c r="L898" t="s">
        <v>3214</v>
      </c>
      <c r="M898" t="s">
        <v>37</v>
      </c>
      <c r="N898" t="s">
        <v>38</v>
      </c>
      <c r="O898">
        <v>70000000</v>
      </c>
      <c r="P898">
        <f t="shared" ref="P898:P961" si="14">+C898-O898</f>
        <v>224196</v>
      </c>
      <c r="Q898">
        <v>5.6</v>
      </c>
    </row>
    <row r="899" spans="1:17" x14ac:dyDescent="0.3">
      <c r="A899" t="s">
        <v>21797</v>
      </c>
      <c r="B899">
        <v>112</v>
      </c>
      <c r="C899">
        <v>96734</v>
      </c>
      <c r="D899" t="s">
        <v>1325</v>
      </c>
      <c r="E899" t="s">
        <v>3409</v>
      </c>
      <c r="L899" t="s">
        <v>21798</v>
      </c>
      <c r="M899" t="s">
        <v>37</v>
      </c>
      <c r="N899" t="s">
        <v>38</v>
      </c>
      <c r="O899">
        <v>1000000</v>
      </c>
      <c r="P899">
        <f t="shared" si="14"/>
        <v>-903266</v>
      </c>
      <c r="Q899">
        <v>5.6</v>
      </c>
    </row>
    <row r="900" spans="1:17" hidden="1" x14ac:dyDescent="0.3">
      <c r="A900" t="s">
        <v>19403</v>
      </c>
      <c r="B900">
        <v>90</v>
      </c>
      <c r="C900">
        <v>5494</v>
      </c>
      <c r="D900" t="s">
        <v>1671</v>
      </c>
      <c r="E900" t="s">
        <v>3409</v>
      </c>
      <c r="L900" t="s">
        <v>21862</v>
      </c>
      <c r="M900" t="s">
        <v>37</v>
      </c>
      <c r="N900" t="s">
        <v>38</v>
      </c>
      <c r="P900">
        <f t="shared" si="14"/>
        <v>5494</v>
      </c>
      <c r="Q900">
        <v>5.6</v>
      </c>
    </row>
    <row r="901" spans="1:17" hidden="1" x14ac:dyDescent="0.3">
      <c r="A901" t="s">
        <v>13578</v>
      </c>
      <c r="B901">
        <v>90</v>
      </c>
      <c r="D901" t="s">
        <v>1671</v>
      </c>
      <c r="E901" t="s">
        <v>6403</v>
      </c>
      <c r="L901" t="s">
        <v>13579</v>
      </c>
      <c r="M901" t="s">
        <v>37</v>
      </c>
      <c r="N901" t="s">
        <v>268</v>
      </c>
      <c r="P901">
        <f t="shared" si="14"/>
        <v>0</v>
      </c>
      <c r="Q901">
        <v>3.6</v>
      </c>
    </row>
    <row r="902" spans="1:17" x14ac:dyDescent="0.3">
      <c r="A902" t="s">
        <v>2453</v>
      </c>
      <c r="B902">
        <v>112</v>
      </c>
      <c r="C902">
        <v>31494270</v>
      </c>
      <c r="D902" t="s">
        <v>1325</v>
      </c>
      <c r="E902" t="s">
        <v>1671</v>
      </c>
      <c r="F902" t="s">
        <v>1266</v>
      </c>
      <c r="G902" t="s">
        <v>19711</v>
      </c>
      <c r="L902" t="s">
        <v>2457</v>
      </c>
      <c r="M902" t="s">
        <v>37</v>
      </c>
      <c r="N902" t="s">
        <v>38</v>
      </c>
      <c r="O902">
        <v>60000000</v>
      </c>
      <c r="P902">
        <f t="shared" si="14"/>
        <v>-28505730</v>
      </c>
      <c r="Q902">
        <v>7.5</v>
      </c>
    </row>
    <row r="903" spans="1:17" x14ac:dyDescent="0.3">
      <c r="A903" t="s">
        <v>12774</v>
      </c>
      <c r="B903">
        <v>112</v>
      </c>
      <c r="C903">
        <v>42919096</v>
      </c>
      <c r="D903" t="s">
        <v>1325</v>
      </c>
      <c r="E903" t="s">
        <v>3409</v>
      </c>
      <c r="F903" t="s">
        <v>10413</v>
      </c>
      <c r="L903" t="s">
        <v>12775</v>
      </c>
      <c r="M903" t="s">
        <v>37</v>
      </c>
      <c r="N903" t="s">
        <v>38</v>
      </c>
      <c r="O903">
        <v>15000000</v>
      </c>
      <c r="P903">
        <f t="shared" si="14"/>
        <v>27919096</v>
      </c>
      <c r="Q903">
        <v>6.5</v>
      </c>
    </row>
    <row r="904" spans="1:17" x14ac:dyDescent="0.3">
      <c r="A904" t="s">
        <v>1495</v>
      </c>
      <c r="B904">
        <v>112</v>
      </c>
      <c r="C904">
        <v>81638674</v>
      </c>
      <c r="D904" t="s">
        <v>1325</v>
      </c>
      <c r="E904" t="s">
        <v>953</v>
      </c>
      <c r="F904" t="s">
        <v>1671</v>
      </c>
      <c r="G904" t="s">
        <v>12332</v>
      </c>
      <c r="L904" t="s">
        <v>1497</v>
      </c>
      <c r="M904" t="s">
        <v>37</v>
      </c>
      <c r="N904" t="s">
        <v>38</v>
      </c>
      <c r="O904">
        <v>135000000</v>
      </c>
      <c r="P904">
        <f t="shared" si="14"/>
        <v>-53361326</v>
      </c>
      <c r="Q904">
        <v>6.3</v>
      </c>
    </row>
    <row r="905" spans="1:17" x14ac:dyDescent="0.3">
      <c r="A905" t="s">
        <v>7094</v>
      </c>
      <c r="B905">
        <v>112</v>
      </c>
      <c r="C905">
        <v>34912982</v>
      </c>
      <c r="D905" t="s">
        <v>1325</v>
      </c>
      <c r="E905" t="s">
        <v>953</v>
      </c>
      <c r="F905" t="s">
        <v>12332</v>
      </c>
      <c r="G905" t="s">
        <v>10413</v>
      </c>
      <c r="L905" t="s">
        <v>7096</v>
      </c>
      <c r="M905" t="s">
        <v>37</v>
      </c>
      <c r="N905" t="s">
        <v>38</v>
      </c>
      <c r="O905">
        <v>38000000</v>
      </c>
      <c r="P905">
        <f t="shared" si="14"/>
        <v>-3087018</v>
      </c>
      <c r="Q905">
        <v>5.2</v>
      </c>
    </row>
    <row r="906" spans="1:17" hidden="1" x14ac:dyDescent="0.3">
      <c r="A906" t="s">
        <v>17771</v>
      </c>
      <c r="B906">
        <v>90</v>
      </c>
      <c r="D906" t="s">
        <v>1325</v>
      </c>
      <c r="E906" t="s">
        <v>953</v>
      </c>
      <c r="F906" t="s">
        <v>1266</v>
      </c>
      <c r="L906" t="s">
        <v>17773</v>
      </c>
      <c r="M906" t="s">
        <v>37</v>
      </c>
      <c r="N906" t="s">
        <v>38</v>
      </c>
      <c r="O906">
        <v>8000000</v>
      </c>
      <c r="P906">
        <f t="shared" si="14"/>
        <v>-8000000</v>
      </c>
      <c r="Q906">
        <v>6.2</v>
      </c>
    </row>
    <row r="907" spans="1:17" x14ac:dyDescent="0.3">
      <c r="A907" t="s">
        <v>499</v>
      </c>
      <c r="B907">
        <v>112</v>
      </c>
      <c r="C907">
        <v>102176165</v>
      </c>
      <c r="D907" t="s">
        <v>1325</v>
      </c>
      <c r="E907" t="s">
        <v>953</v>
      </c>
      <c r="F907" t="s">
        <v>1266</v>
      </c>
      <c r="G907" t="s">
        <v>6403</v>
      </c>
      <c r="H907" t="s">
        <v>10413</v>
      </c>
      <c r="L907" t="s">
        <v>503</v>
      </c>
      <c r="M907" t="s">
        <v>37</v>
      </c>
      <c r="N907" t="s">
        <v>38</v>
      </c>
      <c r="O907">
        <v>145000000</v>
      </c>
      <c r="P907">
        <f t="shared" si="14"/>
        <v>-42823835</v>
      </c>
      <c r="Q907">
        <v>5.2</v>
      </c>
    </row>
    <row r="908" spans="1:17" hidden="1" x14ac:dyDescent="0.3">
      <c r="A908" t="s">
        <v>23650</v>
      </c>
      <c r="B908">
        <v>90</v>
      </c>
      <c r="D908" t="s">
        <v>68</v>
      </c>
      <c r="E908" t="s">
        <v>24163</v>
      </c>
      <c r="L908" t="s">
        <v>23651</v>
      </c>
      <c r="M908" t="s">
        <v>37</v>
      </c>
      <c r="N908" t="s">
        <v>38</v>
      </c>
      <c r="O908">
        <v>120000</v>
      </c>
      <c r="P908">
        <f t="shared" si="14"/>
        <v>-120000</v>
      </c>
      <c r="Q908">
        <v>6.6</v>
      </c>
    </row>
    <row r="909" spans="1:17" hidden="1" x14ac:dyDescent="0.3">
      <c r="A909" t="s">
        <v>19999</v>
      </c>
      <c r="B909">
        <v>90</v>
      </c>
      <c r="D909" t="s">
        <v>953</v>
      </c>
      <c r="E909" t="s">
        <v>11526</v>
      </c>
      <c r="F909" t="s">
        <v>1671</v>
      </c>
      <c r="G909" t="s">
        <v>18089</v>
      </c>
      <c r="H909" t="s">
        <v>1266</v>
      </c>
      <c r="I909" t="s">
        <v>17378</v>
      </c>
      <c r="L909" t="s">
        <v>20000</v>
      </c>
      <c r="M909" t="s">
        <v>37</v>
      </c>
      <c r="N909" t="s">
        <v>38</v>
      </c>
      <c r="O909">
        <v>2300000</v>
      </c>
      <c r="P909">
        <f t="shared" si="14"/>
        <v>-2300000</v>
      </c>
      <c r="Q909">
        <v>7.3</v>
      </c>
    </row>
    <row r="910" spans="1:17" x14ac:dyDescent="0.3">
      <c r="A910" t="s">
        <v>18369</v>
      </c>
      <c r="B910">
        <v>112</v>
      </c>
      <c r="C910">
        <v>26345</v>
      </c>
      <c r="D910" t="s">
        <v>1325</v>
      </c>
      <c r="E910" t="s">
        <v>24164</v>
      </c>
      <c r="F910" t="s">
        <v>3409</v>
      </c>
      <c r="L910" t="s">
        <v>18370</v>
      </c>
      <c r="M910" t="s">
        <v>37</v>
      </c>
      <c r="N910" t="s">
        <v>56</v>
      </c>
      <c r="O910">
        <v>3000000</v>
      </c>
      <c r="P910">
        <f t="shared" si="14"/>
        <v>-2973655</v>
      </c>
      <c r="Q910">
        <v>6.1</v>
      </c>
    </row>
    <row r="911" spans="1:17" x14ac:dyDescent="0.3">
      <c r="A911" t="s">
        <v>735</v>
      </c>
      <c r="B911">
        <v>112</v>
      </c>
      <c r="C911">
        <v>206360018</v>
      </c>
      <c r="D911" t="s">
        <v>1325</v>
      </c>
      <c r="E911" t="s">
        <v>953</v>
      </c>
      <c r="F911" t="s">
        <v>1266</v>
      </c>
      <c r="L911" t="s">
        <v>842</v>
      </c>
      <c r="M911" t="s">
        <v>37</v>
      </c>
      <c r="N911" t="s">
        <v>38</v>
      </c>
      <c r="O911">
        <v>170000000</v>
      </c>
      <c r="P911">
        <f t="shared" si="14"/>
        <v>36360018</v>
      </c>
      <c r="Q911">
        <v>7.1</v>
      </c>
    </row>
    <row r="912" spans="1:17" x14ac:dyDescent="0.3">
      <c r="A912" t="s">
        <v>2066</v>
      </c>
      <c r="B912">
        <v>113</v>
      </c>
      <c r="C912">
        <v>17149</v>
      </c>
      <c r="D912" t="s">
        <v>1325</v>
      </c>
      <c r="E912" t="s">
        <v>3409</v>
      </c>
      <c r="F912" t="s">
        <v>24163</v>
      </c>
      <c r="L912" t="s">
        <v>14426</v>
      </c>
      <c r="M912" t="s">
        <v>37</v>
      </c>
      <c r="N912" t="s">
        <v>14430</v>
      </c>
      <c r="O912">
        <v>20000000</v>
      </c>
      <c r="P912">
        <f t="shared" si="14"/>
        <v>-19982851</v>
      </c>
      <c r="Q912">
        <v>5.6</v>
      </c>
    </row>
    <row r="913" spans="1:17" hidden="1" x14ac:dyDescent="0.3">
      <c r="A913" t="s">
        <v>19541</v>
      </c>
      <c r="B913">
        <v>90</v>
      </c>
      <c r="D913" t="s">
        <v>1671</v>
      </c>
      <c r="L913" t="s">
        <v>19542</v>
      </c>
      <c r="M913" t="s">
        <v>37</v>
      </c>
      <c r="N913" t="s">
        <v>38</v>
      </c>
      <c r="O913">
        <v>3000000</v>
      </c>
      <c r="P913">
        <f t="shared" si="14"/>
        <v>-3000000</v>
      </c>
      <c r="Q913">
        <v>6.2</v>
      </c>
    </row>
    <row r="914" spans="1:17" hidden="1" x14ac:dyDescent="0.3">
      <c r="A914" t="s">
        <v>4674</v>
      </c>
      <c r="B914">
        <v>90</v>
      </c>
      <c r="D914" t="s">
        <v>1325</v>
      </c>
      <c r="E914" t="s">
        <v>6403</v>
      </c>
      <c r="F914" t="s">
        <v>12332</v>
      </c>
      <c r="L914" t="s">
        <v>15474</v>
      </c>
      <c r="M914" t="s">
        <v>37</v>
      </c>
      <c r="N914" t="s">
        <v>38</v>
      </c>
      <c r="O914">
        <v>10000000</v>
      </c>
      <c r="P914">
        <f t="shared" si="14"/>
        <v>-10000000</v>
      </c>
      <c r="Q914">
        <v>3.8</v>
      </c>
    </row>
    <row r="915" spans="1:17" x14ac:dyDescent="0.3">
      <c r="A915" t="s">
        <v>4987</v>
      </c>
      <c r="B915">
        <v>113</v>
      </c>
      <c r="C915">
        <v>37911876</v>
      </c>
      <c r="D915" t="s">
        <v>1325</v>
      </c>
      <c r="E915" t="s">
        <v>1671</v>
      </c>
      <c r="F915" t="s">
        <v>24164</v>
      </c>
      <c r="L915" t="s">
        <v>7934</v>
      </c>
      <c r="M915" t="s">
        <v>37</v>
      </c>
      <c r="N915" t="s">
        <v>38</v>
      </c>
      <c r="O915">
        <v>32000000</v>
      </c>
      <c r="P915">
        <f t="shared" si="14"/>
        <v>5911876</v>
      </c>
      <c r="Q915">
        <v>4.4000000000000004</v>
      </c>
    </row>
    <row r="916" spans="1:17" x14ac:dyDescent="0.3">
      <c r="A916" t="s">
        <v>8040</v>
      </c>
      <c r="B916">
        <v>113</v>
      </c>
      <c r="C916">
        <v>14268533</v>
      </c>
      <c r="D916" t="s">
        <v>1325</v>
      </c>
      <c r="E916" t="s">
        <v>24164</v>
      </c>
      <c r="F916" t="s">
        <v>3409</v>
      </c>
      <c r="G916" t="s">
        <v>24165</v>
      </c>
      <c r="H916" t="s">
        <v>12332</v>
      </c>
      <c r="I916" t="s">
        <v>10413</v>
      </c>
      <c r="L916" t="s">
        <v>8042</v>
      </c>
      <c r="M916" t="s">
        <v>37</v>
      </c>
      <c r="N916" t="s">
        <v>56</v>
      </c>
      <c r="O916">
        <v>31500000</v>
      </c>
      <c r="P916">
        <f t="shared" si="14"/>
        <v>-17231467</v>
      </c>
      <c r="Q916">
        <v>6.3</v>
      </c>
    </row>
    <row r="917" spans="1:17" x14ac:dyDescent="0.3">
      <c r="A917" t="s">
        <v>3444</v>
      </c>
      <c r="B917">
        <v>113</v>
      </c>
      <c r="C917">
        <v>28031250</v>
      </c>
      <c r="D917" t="s">
        <v>1325</v>
      </c>
      <c r="E917" t="s">
        <v>953</v>
      </c>
      <c r="F917" t="s">
        <v>6403</v>
      </c>
      <c r="G917" t="s">
        <v>12332</v>
      </c>
      <c r="L917" t="s">
        <v>3447</v>
      </c>
      <c r="M917" t="s">
        <v>37</v>
      </c>
      <c r="N917" t="s">
        <v>56</v>
      </c>
      <c r="O917">
        <v>60000000</v>
      </c>
      <c r="P917">
        <f t="shared" si="14"/>
        <v>-31968750</v>
      </c>
      <c r="Q917">
        <v>5.2</v>
      </c>
    </row>
    <row r="918" spans="1:17" x14ac:dyDescent="0.3">
      <c r="A918" t="s">
        <v>7875</v>
      </c>
      <c r="B918">
        <v>113</v>
      </c>
      <c r="C918">
        <v>10955425</v>
      </c>
      <c r="D918" t="s">
        <v>1325</v>
      </c>
      <c r="E918" t="s">
        <v>12332</v>
      </c>
      <c r="F918" t="s">
        <v>10413</v>
      </c>
      <c r="L918" t="s">
        <v>7877</v>
      </c>
      <c r="M918" t="s">
        <v>37</v>
      </c>
      <c r="N918" t="s">
        <v>56</v>
      </c>
      <c r="O918">
        <v>30000000</v>
      </c>
      <c r="P918">
        <f t="shared" si="14"/>
        <v>-19044575</v>
      </c>
      <c r="Q918">
        <v>6</v>
      </c>
    </row>
    <row r="919" spans="1:17" hidden="1" x14ac:dyDescent="0.3">
      <c r="A919" t="s">
        <v>17286</v>
      </c>
      <c r="B919">
        <v>90</v>
      </c>
      <c r="D919" t="s">
        <v>1325</v>
      </c>
      <c r="E919" t="s">
        <v>10413</v>
      </c>
      <c r="L919" t="s">
        <v>17288</v>
      </c>
      <c r="M919" t="s">
        <v>37</v>
      </c>
      <c r="N919" t="s">
        <v>38</v>
      </c>
      <c r="O919">
        <v>6000000</v>
      </c>
      <c r="P919">
        <f t="shared" si="14"/>
        <v>-6000000</v>
      </c>
      <c r="Q919">
        <v>5.4</v>
      </c>
    </row>
    <row r="920" spans="1:17" hidden="1" x14ac:dyDescent="0.3">
      <c r="A920" t="s">
        <v>15809</v>
      </c>
      <c r="B920">
        <v>90</v>
      </c>
      <c r="D920" t="s">
        <v>24165</v>
      </c>
      <c r="E920" t="s">
        <v>12332</v>
      </c>
      <c r="F920" t="s">
        <v>10413</v>
      </c>
      <c r="L920" t="s">
        <v>15810</v>
      </c>
      <c r="M920" t="s">
        <v>37</v>
      </c>
      <c r="N920" t="s">
        <v>56</v>
      </c>
      <c r="O920">
        <v>8800000</v>
      </c>
      <c r="P920">
        <f t="shared" si="14"/>
        <v>-8800000</v>
      </c>
      <c r="Q920">
        <v>6.1</v>
      </c>
    </row>
    <row r="921" spans="1:17" x14ac:dyDescent="0.3">
      <c r="A921" t="s">
        <v>521</v>
      </c>
      <c r="B921">
        <v>113</v>
      </c>
      <c r="C921">
        <v>100189501</v>
      </c>
      <c r="D921" t="s">
        <v>1325</v>
      </c>
      <c r="E921" t="s">
        <v>953</v>
      </c>
      <c r="F921" t="s">
        <v>12332</v>
      </c>
      <c r="L921" t="s">
        <v>524</v>
      </c>
      <c r="M921" t="s">
        <v>37</v>
      </c>
      <c r="N921" t="s">
        <v>38</v>
      </c>
      <c r="O921">
        <v>178000000</v>
      </c>
      <c r="P921">
        <f t="shared" si="14"/>
        <v>-77810499</v>
      </c>
      <c r="Q921">
        <v>7.9</v>
      </c>
    </row>
    <row r="922" spans="1:17" x14ac:dyDescent="0.3">
      <c r="A922" t="s">
        <v>2461</v>
      </c>
      <c r="B922">
        <v>113</v>
      </c>
      <c r="C922">
        <v>87704396</v>
      </c>
      <c r="D922" t="s">
        <v>1325</v>
      </c>
      <c r="E922" t="s">
        <v>24164</v>
      </c>
      <c r="F922" t="s">
        <v>19711</v>
      </c>
      <c r="G922" t="s">
        <v>10413</v>
      </c>
      <c r="L922" t="s">
        <v>3604</v>
      </c>
      <c r="M922" t="s">
        <v>37</v>
      </c>
      <c r="N922" t="s">
        <v>38</v>
      </c>
      <c r="O922">
        <v>66000000</v>
      </c>
      <c r="P922">
        <f t="shared" si="14"/>
        <v>21704396</v>
      </c>
      <c r="Q922">
        <v>6.2</v>
      </c>
    </row>
    <row r="923" spans="1:17" x14ac:dyDescent="0.3">
      <c r="A923" t="s">
        <v>2048</v>
      </c>
      <c r="B923">
        <v>113</v>
      </c>
      <c r="C923">
        <v>21009180</v>
      </c>
      <c r="D923" t="s">
        <v>1325</v>
      </c>
      <c r="E923" t="s">
        <v>953</v>
      </c>
      <c r="F923" t="s">
        <v>3409</v>
      </c>
      <c r="G923" t="s">
        <v>10413</v>
      </c>
      <c r="L923" t="s">
        <v>3183</v>
      </c>
      <c r="M923" t="s">
        <v>37</v>
      </c>
      <c r="N923" t="s">
        <v>38</v>
      </c>
      <c r="O923">
        <v>45000000</v>
      </c>
      <c r="P923">
        <f t="shared" si="14"/>
        <v>-23990820</v>
      </c>
      <c r="Q923">
        <v>6.1</v>
      </c>
    </row>
    <row r="924" spans="1:17" hidden="1" x14ac:dyDescent="0.3">
      <c r="A924" t="s">
        <v>17286</v>
      </c>
      <c r="B924">
        <v>90</v>
      </c>
      <c r="D924" t="s">
        <v>1325</v>
      </c>
      <c r="E924" t="s">
        <v>10413</v>
      </c>
      <c r="L924" t="s">
        <v>20609</v>
      </c>
      <c r="M924" t="s">
        <v>37</v>
      </c>
      <c r="N924" t="s">
        <v>38</v>
      </c>
      <c r="O924">
        <v>1950000</v>
      </c>
      <c r="P924">
        <f t="shared" si="14"/>
        <v>-1950000</v>
      </c>
      <c r="Q924">
        <v>5.2</v>
      </c>
    </row>
    <row r="925" spans="1:17" x14ac:dyDescent="0.3">
      <c r="A925" t="s">
        <v>4212</v>
      </c>
      <c r="B925">
        <v>113</v>
      </c>
      <c r="C925">
        <v>45996718</v>
      </c>
      <c r="D925" t="s">
        <v>1325</v>
      </c>
      <c r="E925" t="s">
        <v>24164</v>
      </c>
      <c r="F925" t="s">
        <v>3409</v>
      </c>
      <c r="G925" t="s">
        <v>10413</v>
      </c>
      <c r="L925" t="s">
        <v>4214</v>
      </c>
      <c r="M925" t="s">
        <v>37</v>
      </c>
      <c r="N925" t="s">
        <v>38</v>
      </c>
      <c r="O925">
        <v>60000000</v>
      </c>
      <c r="P925">
        <f t="shared" si="14"/>
        <v>-14003282</v>
      </c>
      <c r="Q925">
        <v>6.7</v>
      </c>
    </row>
    <row r="926" spans="1:17" x14ac:dyDescent="0.3">
      <c r="A926" t="s">
        <v>3149</v>
      </c>
      <c r="B926">
        <v>113</v>
      </c>
      <c r="C926">
        <v>34636443</v>
      </c>
      <c r="D926" t="s">
        <v>1325</v>
      </c>
      <c r="E926" t="s">
        <v>24164</v>
      </c>
      <c r="F926" t="s">
        <v>3409</v>
      </c>
      <c r="G926" t="s">
        <v>24165</v>
      </c>
      <c r="H926" t="s">
        <v>10413</v>
      </c>
      <c r="L926" t="s">
        <v>3150</v>
      </c>
      <c r="M926" t="s">
        <v>37</v>
      </c>
      <c r="N926" t="s">
        <v>38</v>
      </c>
      <c r="O926">
        <v>52000000</v>
      </c>
      <c r="P926">
        <f t="shared" si="14"/>
        <v>-17363557</v>
      </c>
      <c r="Q926">
        <v>6.6</v>
      </c>
    </row>
    <row r="927" spans="1:17" x14ac:dyDescent="0.3">
      <c r="A927" t="s">
        <v>1784</v>
      </c>
      <c r="B927">
        <v>113</v>
      </c>
      <c r="C927">
        <v>102981571</v>
      </c>
      <c r="D927" t="s">
        <v>1325</v>
      </c>
      <c r="E927" t="s">
        <v>953</v>
      </c>
      <c r="F927" t="s">
        <v>10413</v>
      </c>
      <c r="L927" t="s">
        <v>2531</v>
      </c>
      <c r="M927" t="s">
        <v>37</v>
      </c>
      <c r="N927" t="s">
        <v>38</v>
      </c>
      <c r="O927">
        <v>80000000</v>
      </c>
      <c r="P927">
        <f t="shared" si="14"/>
        <v>22981571</v>
      </c>
      <c r="Q927">
        <v>6.5</v>
      </c>
    </row>
    <row r="928" spans="1:17" hidden="1" x14ac:dyDescent="0.3">
      <c r="A928" t="s">
        <v>22735</v>
      </c>
      <c r="B928">
        <v>90</v>
      </c>
      <c r="D928" t="s">
        <v>1671</v>
      </c>
      <c r="E928" t="s">
        <v>24165</v>
      </c>
      <c r="F928" t="s">
        <v>10413</v>
      </c>
      <c r="L928" t="s">
        <v>22739</v>
      </c>
      <c r="M928" t="s">
        <v>37</v>
      </c>
      <c r="N928" t="s">
        <v>38</v>
      </c>
      <c r="P928">
        <f t="shared" si="14"/>
        <v>0</v>
      </c>
      <c r="Q928">
        <v>8.3000000000000007</v>
      </c>
    </row>
    <row r="929" spans="1:17" x14ac:dyDescent="0.3">
      <c r="A929" t="s">
        <v>4021</v>
      </c>
      <c r="B929">
        <v>113</v>
      </c>
      <c r="C929">
        <v>102413606</v>
      </c>
      <c r="D929" t="s">
        <v>1325</v>
      </c>
      <c r="E929" t="s">
        <v>24165</v>
      </c>
      <c r="F929" t="s">
        <v>12332</v>
      </c>
      <c r="G929" t="s">
        <v>10413</v>
      </c>
      <c r="L929" t="s">
        <v>7750</v>
      </c>
      <c r="M929" t="s">
        <v>37</v>
      </c>
      <c r="N929" t="s">
        <v>38</v>
      </c>
      <c r="O929">
        <v>34000000</v>
      </c>
      <c r="P929">
        <f t="shared" si="14"/>
        <v>68413606</v>
      </c>
      <c r="Q929">
        <v>6.8</v>
      </c>
    </row>
    <row r="930" spans="1:17" x14ac:dyDescent="0.3">
      <c r="A930" t="s">
        <v>6880</v>
      </c>
      <c r="B930">
        <v>113</v>
      </c>
      <c r="C930">
        <v>128978</v>
      </c>
      <c r="D930" t="s">
        <v>1325</v>
      </c>
      <c r="E930" t="s">
        <v>3409</v>
      </c>
      <c r="F930" t="s">
        <v>22704</v>
      </c>
      <c r="G930" t="s">
        <v>19711</v>
      </c>
      <c r="H930" t="s">
        <v>24163</v>
      </c>
      <c r="L930" t="s">
        <v>6882</v>
      </c>
      <c r="M930" t="s">
        <v>1946</v>
      </c>
      <c r="N930" t="s">
        <v>3859</v>
      </c>
      <c r="O930">
        <v>40000000</v>
      </c>
      <c r="P930">
        <f t="shared" si="14"/>
        <v>-39871022</v>
      </c>
      <c r="Q930">
        <v>7.1</v>
      </c>
    </row>
    <row r="931" spans="1:17" x14ac:dyDescent="0.3">
      <c r="A931" t="s">
        <v>1304</v>
      </c>
      <c r="B931">
        <v>113</v>
      </c>
      <c r="C931">
        <v>119412921</v>
      </c>
      <c r="D931" t="s">
        <v>1325</v>
      </c>
      <c r="E931" t="s">
        <v>12332</v>
      </c>
      <c r="L931" t="s">
        <v>1307</v>
      </c>
      <c r="M931" t="s">
        <v>37</v>
      </c>
      <c r="N931" t="s">
        <v>38</v>
      </c>
      <c r="O931">
        <v>65000000</v>
      </c>
      <c r="P931">
        <f t="shared" si="14"/>
        <v>54412921</v>
      </c>
      <c r="Q931">
        <v>7.5</v>
      </c>
    </row>
    <row r="932" spans="1:17" x14ac:dyDescent="0.3">
      <c r="A932" t="s">
        <v>1605</v>
      </c>
      <c r="B932">
        <v>113</v>
      </c>
      <c r="C932">
        <v>241688385</v>
      </c>
      <c r="D932" t="s">
        <v>1325</v>
      </c>
      <c r="E932" t="s">
        <v>953</v>
      </c>
      <c r="F932" t="s">
        <v>3409</v>
      </c>
      <c r="G932" t="s">
        <v>10413</v>
      </c>
      <c r="L932" t="s">
        <v>2303</v>
      </c>
      <c r="M932" t="s">
        <v>37</v>
      </c>
      <c r="N932" t="s">
        <v>38</v>
      </c>
      <c r="O932">
        <v>92000000</v>
      </c>
      <c r="P932">
        <f t="shared" si="14"/>
        <v>149688385</v>
      </c>
      <c r="Q932">
        <v>6.3</v>
      </c>
    </row>
    <row r="933" spans="1:17" x14ac:dyDescent="0.3">
      <c r="A933" t="s">
        <v>5128</v>
      </c>
      <c r="B933">
        <v>113</v>
      </c>
      <c r="C933">
        <v>61094903</v>
      </c>
      <c r="D933" t="s">
        <v>1325</v>
      </c>
      <c r="E933" t="s">
        <v>24165</v>
      </c>
      <c r="F933" t="s">
        <v>10413</v>
      </c>
      <c r="L933" t="s">
        <v>6445</v>
      </c>
      <c r="M933" t="s">
        <v>37</v>
      </c>
      <c r="N933" t="s">
        <v>56</v>
      </c>
      <c r="O933">
        <v>30000000</v>
      </c>
      <c r="P933">
        <f t="shared" si="14"/>
        <v>31094903</v>
      </c>
      <c r="Q933">
        <v>6.9</v>
      </c>
    </row>
    <row r="934" spans="1:17" x14ac:dyDescent="0.3">
      <c r="A934" t="s">
        <v>2178</v>
      </c>
      <c r="B934">
        <v>113</v>
      </c>
      <c r="C934">
        <v>100018837</v>
      </c>
      <c r="D934" t="s">
        <v>1325</v>
      </c>
      <c r="E934" t="s">
        <v>1671</v>
      </c>
      <c r="L934" t="s">
        <v>2181</v>
      </c>
      <c r="M934" t="s">
        <v>37</v>
      </c>
      <c r="N934" t="s">
        <v>38</v>
      </c>
      <c r="O934">
        <v>90000000</v>
      </c>
      <c r="P934">
        <f t="shared" si="14"/>
        <v>10018837</v>
      </c>
      <c r="Q934">
        <v>5.5</v>
      </c>
    </row>
    <row r="935" spans="1:17" x14ac:dyDescent="0.3">
      <c r="A935" t="s">
        <v>499</v>
      </c>
      <c r="B935">
        <v>114</v>
      </c>
      <c r="C935">
        <v>32885565</v>
      </c>
      <c r="D935" t="s">
        <v>1325</v>
      </c>
      <c r="E935" t="s">
        <v>953</v>
      </c>
      <c r="F935" t="s">
        <v>3409</v>
      </c>
      <c r="G935" t="s">
        <v>10413</v>
      </c>
      <c r="L935" t="s">
        <v>2825</v>
      </c>
      <c r="M935" t="s">
        <v>37</v>
      </c>
      <c r="N935" t="s">
        <v>38</v>
      </c>
      <c r="O935">
        <v>80000000</v>
      </c>
      <c r="P935">
        <f t="shared" si="14"/>
        <v>-47114435</v>
      </c>
      <c r="Q935">
        <v>5.8</v>
      </c>
    </row>
    <row r="936" spans="1:17" x14ac:dyDescent="0.3">
      <c r="A936" t="s">
        <v>816</v>
      </c>
      <c r="B936">
        <v>114</v>
      </c>
      <c r="C936">
        <v>61656849</v>
      </c>
      <c r="D936" t="s">
        <v>1325</v>
      </c>
      <c r="E936" t="s">
        <v>12332</v>
      </c>
      <c r="L936" t="s">
        <v>1613</v>
      </c>
      <c r="M936" t="s">
        <v>37</v>
      </c>
      <c r="N936" t="s">
        <v>38</v>
      </c>
      <c r="O936">
        <v>110000000</v>
      </c>
      <c r="P936">
        <f t="shared" si="14"/>
        <v>-48343151</v>
      </c>
      <c r="Q936">
        <v>6.7</v>
      </c>
    </row>
    <row r="937" spans="1:17" x14ac:dyDescent="0.3">
      <c r="A937" t="s">
        <v>12976</v>
      </c>
      <c r="B937">
        <v>114</v>
      </c>
      <c r="C937">
        <v>15100000</v>
      </c>
      <c r="D937" t="s">
        <v>1325</v>
      </c>
      <c r="E937" t="s">
        <v>6403</v>
      </c>
      <c r="F937" t="s">
        <v>12332</v>
      </c>
      <c r="G937" t="s">
        <v>10413</v>
      </c>
      <c r="L937" t="s">
        <v>12978</v>
      </c>
      <c r="M937" t="s">
        <v>37</v>
      </c>
      <c r="N937" t="s">
        <v>38</v>
      </c>
      <c r="O937">
        <v>15000000</v>
      </c>
      <c r="P937">
        <f t="shared" si="14"/>
        <v>100000</v>
      </c>
      <c r="Q937">
        <v>6</v>
      </c>
    </row>
    <row r="938" spans="1:17" x14ac:dyDescent="0.3">
      <c r="A938" t="s">
        <v>1902</v>
      </c>
      <c r="B938">
        <v>114</v>
      </c>
      <c r="C938">
        <v>50628009</v>
      </c>
      <c r="D938" t="s">
        <v>1325</v>
      </c>
      <c r="E938" t="s">
        <v>953</v>
      </c>
      <c r="F938" t="s">
        <v>18089</v>
      </c>
      <c r="G938" t="s">
        <v>1266</v>
      </c>
      <c r="H938" t="s">
        <v>10413</v>
      </c>
      <c r="L938" t="s">
        <v>2765</v>
      </c>
      <c r="M938" t="s">
        <v>37</v>
      </c>
      <c r="N938" t="s">
        <v>38</v>
      </c>
      <c r="O938">
        <v>90000000</v>
      </c>
      <c r="P938">
        <f t="shared" si="14"/>
        <v>-39371991</v>
      </c>
      <c r="Q938">
        <v>5.6</v>
      </c>
    </row>
    <row r="939" spans="1:17" hidden="1" x14ac:dyDescent="0.3">
      <c r="A939" t="s">
        <v>22139</v>
      </c>
      <c r="B939">
        <v>90</v>
      </c>
      <c r="D939" t="s">
        <v>24165</v>
      </c>
      <c r="E939" t="s">
        <v>10413</v>
      </c>
      <c r="L939" t="s">
        <v>22141</v>
      </c>
      <c r="M939" t="s">
        <v>37</v>
      </c>
      <c r="N939" t="s">
        <v>38</v>
      </c>
      <c r="O939">
        <v>100000</v>
      </c>
      <c r="P939">
        <f t="shared" si="14"/>
        <v>-100000</v>
      </c>
      <c r="Q939">
        <v>3.2</v>
      </c>
    </row>
    <row r="940" spans="1:17" x14ac:dyDescent="0.3">
      <c r="A940" t="s">
        <v>1884</v>
      </c>
      <c r="B940">
        <v>114</v>
      </c>
      <c r="C940">
        <v>28772222</v>
      </c>
      <c r="D940" t="s">
        <v>1325</v>
      </c>
      <c r="E940" t="s">
        <v>24164</v>
      </c>
      <c r="F940" t="s">
        <v>24167</v>
      </c>
      <c r="G940" t="s">
        <v>10413</v>
      </c>
      <c r="L940" t="s">
        <v>1886</v>
      </c>
      <c r="M940" t="s">
        <v>37</v>
      </c>
      <c r="N940" t="s">
        <v>38</v>
      </c>
      <c r="O940">
        <v>105000000</v>
      </c>
      <c r="P940">
        <f t="shared" si="14"/>
        <v>-76227778</v>
      </c>
      <c r="Q940">
        <v>5.3</v>
      </c>
    </row>
    <row r="941" spans="1:17" x14ac:dyDescent="0.3">
      <c r="A941" t="s">
        <v>12291</v>
      </c>
      <c r="B941">
        <v>114</v>
      </c>
      <c r="C941">
        <v>30050028</v>
      </c>
      <c r="D941" t="s">
        <v>1325</v>
      </c>
      <c r="E941" t="s">
        <v>10413</v>
      </c>
      <c r="L941" t="s">
        <v>14911</v>
      </c>
      <c r="M941" t="s">
        <v>37</v>
      </c>
      <c r="N941" t="s">
        <v>38</v>
      </c>
      <c r="O941">
        <v>17000000</v>
      </c>
      <c r="P941">
        <f t="shared" si="14"/>
        <v>13050028</v>
      </c>
      <c r="Q941">
        <v>6.5</v>
      </c>
    </row>
    <row r="942" spans="1:17" x14ac:dyDescent="0.3">
      <c r="A942" t="s">
        <v>1294</v>
      </c>
      <c r="B942">
        <v>114</v>
      </c>
      <c r="C942">
        <v>5694401</v>
      </c>
      <c r="D942" t="s">
        <v>1325</v>
      </c>
      <c r="E942" t="s">
        <v>24164</v>
      </c>
      <c r="F942" t="s">
        <v>10413</v>
      </c>
      <c r="L942" t="s">
        <v>11981</v>
      </c>
      <c r="M942" t="s">
        <v>37</v>
      </c>
      <c r="N942" t="s">
        <v>56</v>
      </c>
      <c r="O942">
        <v>18000000</v>
      </c>
      <c r="P942">
        <f t="shared" si="14"/>
        <v>-12305599</v>
      </c>
      <c r="Q942">
        <v>7.3</v>
      </c>
    </row>
    <row r="943" spans="1:17" x14ac:dyDescent="0.3">
      <c r="A943" t="s">
        <v>5128</v>
      </c>
      <c r="B943">
        <v>114</v>
      </c>
      <c r="C943">
        <v>26442251</v>
      </c>
      <c r="D943" t="s">
        <v>1325</v>
      </c>
      <c r="E943" t="s">
        <v>24164</v>
      </c>
      <c r="F943" t="s">
        <v>3409</v>
      </c>
      <c r="G943" t="s">
        <v>10413</v>
      </c>
      <c r="L943" t="s">
        <v>5400</v>
      </c>
      <c r="M943" t="s">
        <v>37</v>
      </c>
      <c r="N943" t="s">
        <v>38</v>
      </c>
      <c r="O943">
        <v>50000000</v>
      </c>
      <c r="P943">
        <f t="shared" si="14"/>
        <v>-23557749</v>
      </c>
      <c r="Q943">
        <v>6.6</v>
      </c>
    </row>
    <row r="944" spans="1:17" hidden="1" x14ac:dyDescent="0.3">
      <c r="A944" t="s">
        <v>11224</v>
      </c>
      <c r="B944">
        <v>91</v>
      </c>
      <c r="C944">
        <v>17508936</v>
      </c>
      <c r="D944" t="s">
        <v>1671</v>
      </c>
      <c r="E944" t="s">
        <v>12038</v>
      </c>
      <c r="L944" t="s">
        <v>17067</v>
      </c>
      <c r="M944" t="s">
        <v>37</v>
      </c>
      <c r="N944" t="s">
        <v>38</v>
      </c>
      <c r="P944">
        <f t="shared" si="14"/>
        <v>17508936</v>
      </c>
      <c r="Q944">
        <v>7.3</v>
      </c>
    </row>
    <row r="945" spans="1:17" x14ac:dyDescent="0.3">
      <c r="A945" t="s">
        <v>1511</v>
      </c>
      <c r="B945">
        <v>114</v>
      </c>
      <c r="C945">
        <v>155181732</v>
      </c>
      <c r="D945" t="s">
        <v>1325</v>
      </c>
      <c r="E945" t="s">
        <v>953</v>
      </c>
      <c r="F945" t="s">
        <v>3409</v>
      </c>
      <c r="G945" t="s">
        <v>10413</v>
      </c>
      <c r="L945" t="s">
        <v>1512</v>
      </c>
      <c r="M945" t="s">
        <v>37</v>
      </c>
      <c r="N945" t="s">
        <v>38</v>
      </c>
      <c r="O945">
        <v>110000000</v>
      </c>
      <c r="P945">
        <f t="shared" si="14"/>
        <v>45181732</v>
      </c>
      <c r="Q945">
        <v>6.1</v>
      </c>
    </row>
    <row r="946" spans="1:17" hidden="1" x14ac:dyDescent="0.3">
      <c r="A946" t="s">
        <v>22341</v>
      </c>
      <c r="B946">
        <v>91</v>
      </c>
      <c r="D946" t="s">
        <v>24164</v>
      </c>
      <c r="E946" t="s">
        <v>3409</v>
      </c>
      <c r="F946" t="s">
        <v>10413</v>
      </c>
      <c r="L946" t="s">
        <v>22343</v>
      </c>
      <c r="M946" t="s">
        <v>37</v>
      </c>
      <c r="N946" t="s">
        <v>38</v>
      </c>
      <c r="O946">
        <v>750000</v>
      </c>
      <c r="P946">
        <f t="shared" si="14"/>
        <v>-750000</v>
      </c>
      <c r="Q946">
        <v>4.9000000000000004</v>
      </c>
    </row>
    <row r="947" spans="1:17" x14ac:dyDescent="0.3">
      <c r="A947" t="s">
        <v>4950</v>
      </c>
      <c r="B947">
        <v>114</v>
      </c>
      <c r="C947">
        <v>60470220</v>
      </c>
      <c r="D947" t="s">
        <v>1325</v>
      </c>
      <c r="E947" t="s">
        <v>953</v>
      </c>
      <c r="F947" t="s">
        <v>1671</v>
      </c>
      <c r="L947" t="s">
        <v>5146</v>
      </c>
      <c r="M947" t="s">
        <v>37</v>
      </c>
      <c r="N947" t="s">
        <v>38</v>
      </c>
      <c r="O947">
        <v>50000000</v>
      </c>
      <c r="P947">
        <f t="shared" si="14"/>
        <v>10470220</v>
      </c>
      <c r="Q947">
        <v>6.2</v>
      </c>
    </row>
    <row r="948" spans="1:17" x14ac:dyDescent="0.3">
      <c r="A948" t="s">
        <v>1739</v>
      </c>
      <c r="B948">
        <v>114</v>
      </c>
      <c r="C948">
        <v>26871</v>
      </c>
      <c r="D948" t="s">
        <v>1325</v>
      </c>
      <c r="E948" t="s">
        <v>24164</v>
      </c>
      <c r="F948" t="s">
        <v>10413</v>
      </c>
      <c r="L948" t="s">
        <v>2242</v>
      </c>
      <c r="M948" t="s">
        <v>37</v>
      </c>
      <c r="N948" t="s">
        <v>767</v>
      </c>
      <c r="O948">
        <v>92000000</v>
      </c>
      <c r="P948">
        <f t="shared" si="14"/>
        <v>-91973129</v>
      </c>
      <c r="Q948">
        <v>7</v>
      </c>
    </row>
    <row r="949" spans="1:17" x14ac:dyDescent="0.3">
      <c r="A949" t="s">
        <v>1757</v>
      </c>
      <c r="B949">
        <v>114</v>
      </c>
      <c r="C949">
        <v>119938730</v>
      </c>
      <c r="D949" t="s">
        <v>1325</v>
      </c>
      <c r="E949" t="s">
        <v>1671</v>
      </c>
      <c r="F949" t="s">
        <v>24164</v>
      </c>
      <c r="G949" t="s">
        <v>1266</v>
      </c>
      <c r="L949" t="s">
        <v>11720</v>
      </c>
      <c r="M949" t="s">
        <v>37</v>
      </c>
      <c r="N949" t="s">
        <v>38</v>
      </c>
      <c r="O949">
        <v>18000000</v>
      </c>
      <c r="P949">
        <f t="shared" si="14"/>
        <v>101938730</v>
      </c>
      <c r="Q949">
        <v>6.9</v>
      </c>
    </row>
    <row r="950" spans="1:17" hidden="1" x14ac:dyDescent="0.3">
      <c r="A950" t="s">
        <v>18017</v>
      </c>
      <c r="B950">
        <v>91</v>
      </c>
      <c r="D950" t="s">
        <v>6403</v>
      </c>
      <c r="E950" t="s">
        <v>12332</v>
      </c>
      <c r="F950" t="s">
        <v>10413</v>
      </c>
      <c r="L950" t="s">
        <v>18020</v>
      </c>
      <c r="M950" t="s">
        <v>37</v>
      </c>
      <c r="N950" t="s">
        <v>38</v>
      </c>
      <c r="O950">
        <v>5000000</v>
      </c>
      <c r="P950">
        <f t="shared" si="14"/>
        <v>-5000000</v>
      </c>
      <c r="Q950">
        <v>4.2</v>
      </c>
    </row>
    <row r="951" spans="1:17" x14ac:dyDescent="0.3">
      <c r="A951" t="s">
        <v>6704</v>
      </c>
      <c r="B951">
        <v>114</v>
      </c>
      <c r="C951">
        <v>50728000</v>
      </c>
      <c r="D951" t="s">
        <v>1325</v>
      </c>
      <c r="E951" t="s">
        <v>24164</v>
      </c>
      <c r="F951" t="s">
        <v>3409</v>
      </c>
      <c r="G951" t="s">
        <v>24165</v>
      </c>
      <c r="H951" t="s">
        <v>10413</v>
      </c>
      <c r="L951" t="s">
        <v>10373</v>
      </c>
      <c r="M951" t="s">
        <v>37</v>
      </c>
      <c r="N951" t="s">
        <v>38</v>
      </c>
      <c r="O951">
        <v>22000000</v>
      </c>
      <c r="P951">
        <f t="shared" si="14"/>
        <v>28728000</v>
      </c>
      <c r="Q951">
        <v>5.8</v>
      </c>
    </row>
    <row r="952" spans="1:17" x14ac:dyDescent="0.3">
      <c r="A952" t="s">
        <v>4166</v>
      </c>
      <c r="B952">
        <v>114</v>
      </c>
      <c r="C952">
        <v>60652036</v>
      </c>
      <c r="D952" t="s">
        <v>1325</v>
      </c>
      <c r="E952" t="s">
        <v>953</v>
      </c>
      <c r="F952" t="s">
        <v>1671</v>
      </c>
      <c r="G952" t="s">
        <v>3409</v>
      </c>
      <c r="H952" t="s">
        <v>24163</v>
      </c>
      <c r="L952" t="s">
        <v>5551</v>
      </c>
      <c r="M952" t="s">
        <v>37</v>
      </c>
      <c r="N952" t="s">
        <v>38</v>
      </c>
      <c r="O952">
        <v>48000000</v>
      </c>
      <c r="P952">
        <f t="shared" si="14"/>
        <v>12652036</v>
      </c>
      <c r="Q952">
        <v>7.1</v>
      </c>
    </row>
    <row r="953" spans="1:17" x14ac:dyDescent="0.3">
      <c r="A953" t="s">
        <v>435</v>
      </c>
      <c r="B953">
        <v>115</v>
      </c>
      <c r="C953">
        <v>82161969</v>
      </c>
      <c r="D953" t="s">
        <v>1325</v>
      </c>
      <c r="E953" t="s">
        <v>953</v>
      </c>
      <c r="F953" t="s">
        <v>11526</v>
      </c>
      <c r="G953" t="s">
        <v>1266</v>
      </c>
      <c r="L953" t="s">
        <v>988</v>
      </c>
      <c r="M953" t="s">
        <v>37</v>
      </c>
      <c r="N953" t="s">
        <v>38</v>
      </c>
      <c r="O953">
        <v>150000000</v>
      </c>
      <c r="P953">
        <f t="shared" si="14"/>
        <v>-67838031</v>
      </c>
      <c r="Q953">
        <v>6.3</v>
      </c>
    </row>
    <row r="954" spans="1:17" x14ac:dyDescent="0.3">
      <c r="A954" t="s">
        <v>1399</v>
      </c>
      <c r="B954">
        <v>115</v>
      </c>
      <c r="C954">
        <v>8060</v>
      </c>
      <c r="D954" t="s">
        <v>1325</v>
      </c>
      <c r="E954" t="s">
        <v>24164</v>
      </c>
      <c r="F954" t="s">
        <v>3409</v>
      </c>
      <c r="G954" t="s">
        <v>10413</v>
      </c>
      <c r="L954" t="s">
        <v>16837</v>
      </c>
      <c r="M954" t="s">
        <v>14503</v>
      </c>
      <c r="N954" t="s">
        <v>16841</v>
      </c>
      <c r="O954">
        <v>4000000</v>
      </c>
      <c r="P954">
        <f t="shared" si="14"/>
        <v>-3991940</v>
      </c>
      <c r="Q954">
        <v>8.1</v>
      </c>
    </row>
    <row r="955" spans="1:17" x14ac:dyDescent="0.3">
      <c r="A955" t="s">
        <v>1757</v>
      </c>
      <c r="B955">
        <v>115</v>
      </c>
      <c r="C955">
        <v>101228120</v>
      </c>
      <c r="D955" t="s">
        <v>1325</v>
      </c>
      <c r="E955" t="s">
        <v>3409</v>
      </c>
      <c r="F955" t="s">
        <v>24165</v>
      </c>
      <c r="G955" t="s">
        <v>10413</v>
      </c>
      <c r="L955" t="s">
        <v>1760</v>
      </c>
      <c r="M955" t="s">
        <v>37</v>
      </c>
      <c r="N955" t="s">
        <v>38</v>
      </c>
      <c r="O955">
        <v>100000000</v>
      </c>
      <c r="P955">
        <f t="shared" si="14"/>
        <v>1228120</v>
      </c>
      <c r="Q955">
        <v>6.1</v>
      </c>
    </row>
    <row r="956" spans="1:17" x14ac:dyDescent="0.3">
      <c r="A956" t="s">
        <v>3523</v>
      </c>
      <c r="B956">
        <v>115</v>
      </c>
      <c r="C956">
        <v>25121291</v>
      </c>
      <c r="D956" t="s">
        <v>1325</v>
      </c>
      <c r="E956" t="s">
        <v>24164</v>
      </c>
      <c r="F956" t="s">
        <v>24165</v>
      </c>
      <c r="G956" t="s">
        <v>12332</v>
      </c>
      <c r="H956" t="s">
        <v>10413</v>
      </c>
      <c r="L956" t="s">
        <v>3526</v>
      </c>
      <c r="M956" t="s">
        <v>37</v>
      </c>
      <c r="N956" t="s">
        <v>38</v>
      </c>
      <c r="O956">
        <v>50000000</v>
      </c>
      <c r="P956">
        <f t="shared" si="14"/>
        <v>-24878709</v>
      </c>
      <c r="Q956">
        <v>6.7</v>
      </c>
    </row>
    <row r="957" spans="1:17" x14ac:dyDescent="0.3">
      <c r="A957" t="s">
        <v>2277</v>
      </c>
      <c r="B957">
        <v>115</v>
      </c>
      <c r="C957">
        <v>14587732</v>
      </c>
      <c r="D957" t="s">
        <v>1325</v>
      </c>
      <c r="E957" t="s">
        <v>3409</v>
      </c>
      <c r="F957" t="s">
        <v>10413</v>
      </c>
      <c r="G957" t="s">
        <v>24163</v>
      </c>
      <c r="L957" t="s">
        <v>7628</v>
      </c>
      <c r="M957" t="s">
        <v>37</v>
      </c>
      <c r="N957" t="s">
        <v>38</v>
      </c>
      <c r="O957">
        <v>35000000</v>
      </c>
      <c r="P957">
        <f t="shared" si="14"/>
        <v>-20412268</v>
      </c>
      <c r="Q957">
        <v>5.7</v>
      </c>
    </row>
    <row r="958" spans="1:17" x14ac:dyDescent="0.3">
      <c r="A958" t="s">
        <v>5689</v>
      </c>
      <c r="B958">
        <v>115</v>
      </c>
      <c r="C958">
        <v>24800000</v>
      </c>
      <c r="D958" t="s">
        <v>1325</v>
      </c>
      <c r="E958" t="s">
        <v>953</v>
      </c>
      <c r="F958" t="s">
        <v>10413</v>
      </c>
      <c r="L958" t="s">
        <v>20118</v>
      </c>
      <c r="M958" t="s">
        <v>37</v>
      </c>
      <c r="N958" t="s">
        <v>56</v>
      </c>
      <c r="O958">
        <v>2000000</v>
      </c>
      <c r="P958">
        <f t="shared" si="14"/>
        <v>22800000</v>
      </c>
      <c r="Q958">
        <v>7.5</v>
      </c>
    </row>
    <row r="959" spans="1:17" x14ac:dyDescent="0.3">
      <c r="A959" t="s">
        <v>1155</v>
      </c>
      <c r="B959">
        <v>115</v>
      </c>
      <c r="C959">
        <v>35024475</v>
      </c>
      <c r="D959" t="s">
        <v>1325</v>
      </c>
      <c r="E959" t="s">
        <v>3409</v>
      </c>
      <c r="F959" t="s">
        <v>10413</v>
      </c>
      <c r="G959" t="s">
        <v>24163</v>
      </c>
      <c r="L959" t="s">
        <v>1911</v>
      </c>
      <c r="M959" t="s">
        <v>37</v>
      </c>
      <c r="N959" t="s">
        <v>1465</v>
      </c>
      <c r="O959">
        <v>100000000</v>
      </c>
      <c r="P959">
        <f t="shared" si="14"/>
        <v>-64975525</v>
      </c>
      <c r="Q959">
        <v>6.9</v>
      </c>
    </row>
    <row r="960" spans="1:17" hidden="1" x14ac:dyDescent="0.3">
      <c r="A960" t="s">
        <v>146</v>
      </c>
      <c r="B960">
        <v>91</v>
      </c>
      <c r="C960">
        <v>12495865</v>
      </c>
      <c r="D960" t="s">
        <v>1266</v>
      </c>
      <c r="L960" t="s">
        <v>9998</v>
      </c>
      <c r="M960" t="s">
        <v>37</v>
      </c>
      <c r="N960" t="s">
        <v>38</v>
      </c>
      <c r="P960">
        <f t="shared" si="14"/>
        <v>12495865</v>
      </c>
      <c r="Q960">
        <v>6.8</v>
      </c>
    </row>
    <row r="961" spans="1:17" x14ac:dyDescent="0.3">
      <c r="A961" t="s">
        <v>1039</v>
      </c>
      <c r="B961">
        <v>115</v>
      </c>
      <c r="C961">
        <v>144795350</v>
      </c>
      <c r="D961" t="s">
        <v>1325</v>
      </c>
      <c r="E961" t="s">
        <v>24165</v>
      </c>
      <c r="F961" t="s">
        <v>12332</v>
      </c>
      <c r="G961" t="s">
        <v>10413</v>
      </c>
      <c r="L961" t="s">
        <v>1645</v>
      </c>
      <c r="M961" t="s">
        <v>37</v>
      </c>
      <c r="N961" t="s">
        <v>38</v>
      </c>
      <c r="O961">
        <v>120000000</v>
      </c>
      <c r="P961">
        <f t="shared" si="14"/>
        <v>24795350</v>
      </c>
      <c r="Q961">
        <v>7.1</v>
      </c>
    </row>
    <row r="962" spans="1:17" x14ac:dyDescent="0.3">
      <c r="A962" t="s">
        <v>1278</v>
      </c>
      <c r="B962">
        <v>115</v>
      </c>
      <c r="C962">
        <v>195329763</v>
      </c>
      <c r="D962" t="s">
        <v>1325</v>
      </c>
      <c r="E962" t="s">
        <v>953</v>
      </c>
      <c r="F962" t="s">
        <v>11526</v>
      </c>
      <c r="G962" t="s">
        <v>1671</v>
      </c>
      <c r="H962" t="s">
        <v>18089</v>
      </c>
      <c r="I962" t="s">
        <v>1266</v>
      </c>
      <c r="L962" t="s">
        <v>3013</v>
      </c>
      <c r="M962" t="s">
        <v>37</v>
      </c>
      <c r="N962" t="s">
        <v>38</v>
      </c>
      <c r="O962">
        <v>80000000</v>
      </c>
      <c r="P962">
        <f t="shared" ref="P962:P1025" si="15">+C962-O962</f>
        <v>115329763</v>
      </c>
      <c r="Q962">
        <v>6.9</v>
      </c>
    </row>
    <row r="963" spans="1:17" hidden="1" x14ac:dyDescent="0.3">
      <c r="A963" t="s">
        <v>22926</v>
      </c>
      <c r="B963">
        <v>91</v>
      </c>
      <c r="D963" t="s">
        <v>3409</v>
      </c>
      <c r="L963" t="s">
        <v>22928</v>
      </c>
      <c r="M963" t="s">
        <v>12472</v>
      </c>
      <c r="N963" t="s">
        <v>12473</v>
      </c>
      <c r="O963">
        <v>400000</v>
      </c>
      <c r="P963">
        <f t="shared" si="15"/>
        <v>-400000</v>
      </c>
      <c r="Q963">
        <v>8.1999999999999993</v>
      </c>
    </row>
    <row r="964" spans="1:17" x14ac:dyDescent="0.3">
      <c r="A964" t="s">
        <v>4053</v>
      </c>
      <c r="B964">
        <v>115</v>
      </c>
      <c r="C964">
        <v>74540762</v>
      </c>
      <c r="D964" t="s">
        <v>1325</v>
      </c>
      <c r="E964" t="s">
        <v>3409</v>
      </c>
      <c r="F964" t="s">
        <v>10413</v>
      </c>
      <c r="L964" t="s">
        <v>4055</v>
      </c>
      <c r="M964" t="s">
        <v>37</v>
      </c>
      <c r="N964" t="s">
        <v>38</v>
      </c>
      <c r="O964">
        <v>55000000</v>
      </c>
      <c r="P964">
        <f t="shared" si="15"/>
        <v>19540762</v>
      </c>
      <c r="Q964">
        <v>6.5</v>
      </c>
    </row>
    <row r="965" spans="1:17" x14ac:dyDescent="0.3">
      <c r="A965" t="s">
        <v>4203</v>
      </c>
      <c r="B965">
        <v>115</v>
      </c>
      <c r="C965">
        <v>48472213</v>
      </c>
      <c r="D965" t="s">
        <v>1325</v>
      </c>
      <c r="E965" t="s">
        <v>1671</v>
      </c>
      <c r="F965" t="s">
        <v>24164</v>
      </c>
      <c r="L965" t="s">
        <v>4205</v>
      </c>
      <c r="M965" t="s">
        <v>37</v>
      </c>
      <c r="N965" t="s">
        <v>38</v>
      </c>
      <c r="O965">
        <v>45000000</v>
      </c>
      <c r="P965">
        <f t="shared" si="15"/>
        <v>3472213</v>
      </c>
      <c r="Q965">
        <v>5</v>
      </c>
    </row>
    <row r="966" spans="1:17" hidden="1" x14ac:dyDescent="0.3">
      <c r="A966" t="s">
        <v>12330</v>
      </c>
      <c r="B966">
        <v>91</v>
      </c>
      <c r="D966" t="s">
        <v>12332</v>
      </c>
      <c r="L966" t="s">
        <v>12333</v>
      </c>
      <c r="M966" t="s">
        <v>37</v>
      </c>
      <c r="N966" t="s">
        <v>38</v>
      </c>
      <c r="O966">
        <v>17000000</v>
      </c>
      <c r="P966">
        <f t="shared" si="15"/>
        <v>-17000000</v>
      </c>
      <c r="Q966">
        <v>5.2</v>
      </c>
    </row>
    <row r="967" spans="1:17" x14ac:dyDescent="0.3">
      <c r="A967" t="s">
        <v>13893</v>
      </c>
      <c r="B967">
        <v>115</v>
      </c>
      <c r="C967">
        <v>31662</v>
      </c>
      <c r="D967" t="s">
        <v>1325</v>
      </c>
      <c r="E967" t="s">
        <v>3409</v>
      </c>
      <c r="F967" t="s">
        <v>22704</v>
      </c>
      <c r="G967" t="s">
        <v>24163</v>
      </c>
      <c r="L967" t="s">
        <v>13895</v>
      </c>
      <c r="M967" t="s">
        <v>37</v>
      </c>
      <c r="N967" t="s">
        <v>5694</v>
      </c>
      <c r="O967">
        <v>12620000</v>
      </c>
      <c r="P967">
        <f t="shared" si="15"/>
        <v>-12588338</v>
      </c>
      <c r="Q967">
        <v>6.8</v>
      </c>
    </row>
    <row r="968" spans="1:17" hidden="1" x14ac:dyDescent="0.3">
      <c r="A968" t="s">
        <v>19765</v>
      </c>
      <c r="B968">
        <v>91</v>
      </c>
      <c r="C968">
        <v>1293295</v>
      </c>
      <c r="D968" t="s">
        <v>68</v>
      </c>
      <c r="E968" t="s">
        <v>24167</v>
      </c>
      <c r="L968" t="s">
        <v>22844</v>
      </c>
      <c r="M968" t="s">
        <v>37</v>
      </c>
      <c r="N968" t="s">
        <v>38</v>
      </c>
      <c r="P968">
        <f t="shared" si="15"/>
        <v>1293295</v>
      </c>
      <c r="Q968">
        <v>7.7</v>
      </c>
    </row>
    <row r="969" spans="1:17" x14ac:dyDescent="0.3">
      <c r="A969" t="s">
        <v>389</v>
      </c>
      <c r="B969">
        <v>115</v>
      </c>
      <c r="C969">
        <v>242374454</v>
      </c>
      <c r="D969" t="s">
        <v>1325</v>
      </c>
      <c r="E969" t="s">
        <v>953</v>
      </c>
      <c r="L969" t="s">
        <v>10635</v>
      </c>
      <c r="M969" t="s">
        <v>37</v>
      </c>
      <c r="N969" t="s">
        <v>38</v>
      </c>
      <c r="O969">
        <v>18000000</v>
      </c>
      <c r="P969">
        <f t="shared" si="15"/>
        <v>224374454</v>
      </c>
      <c r="Q969">
        <v>8.5</v>
      </c>
    </row>
    <row r="970" spans="1:17" x14ac:dyDescent="0.3">
      <c r="A970" t="s">
        <v>3444</v>
      </c>
      <c r="B970">
        <v>115</v>
      </c>
      <c r="C970">
        <v>55973336</v>
      </c>
      <c r="D970" t="s">
        <v>1325</v>
      </c>
      <c r="E970" t="s">
        <v>24164</v>
      </c>
      <c r="F970" t="s">
        <v>10413</v>
      </c>
      <c r="L970" t="s">
        <v>9488</v>
      </c>
      <c r="M970" t="s">
        <v>37</v>
      </c>
      <c r="N970" t="s">
        <v>38</v>
      </c>
      <c r="O970">
        <v>25000000</v>
      </c>
      <c r="P970">
        <f t="shared" si="15"/>
        <v>30973336</v>
      </c>
      <c r="Q970">
        <v>6.1</v>
      </c>
    </row>
    <row r="971" spans="1:17" x14ac:dyDescent="0.3">
      <c r="A971" t="s">
        <v>2354</v>
      </c>
      <c r="B971">
        <v>115</v>
      </c>
      <c r="C971">
        <v>126149655</v>
      </c>
      <c r="D971" t="s">
        <v>1325</v>
      </c>
      <c r="E971" t="s">
        <v>24164</v>
      </c>
      <c r="F971" t="s">
        <v>24165</v>
      </c>
      <c r="G971" t="s">
        <v>10413</v>
      </c>
      <c r="L971" t="s">
        <v>2355</v>
      </c>
      <c r="M971" t="s">
        <v>37</v>
      </c>
      <c r="N971" t="s">
        <v>38</v>
      </c>
      <c r="O971">
        <v>85000000</v>
      </c>
      <c r="P971">
        <f t="shared" si="15"/>
        <v>41149655</v>
      </c>
      <c r="Q971">
        <v>6.8</v>
      </c>
    </row>
    <row r="972" spans="1:17" hidden="1" x14ac:dyDescent="0.3">
      <c r="A972" t="s">
        <v>12748</v>
      </c>
      <c r="B972">
        <v>91</v>
      </c>
      <c r="C972">
        <v>5824</v>
      </c>
      <c r="D972" t="s">
        <v>6403</v>
      </c>
      <c r="E972" t="s">
        <v>10413</v>
      </c>
      <c r="L972" t="s">
        <v>20455</v>
      </c>
      <c r="M972" t="s">
        <v>37</v>
      </c>
      <c r="N972" t="s">
        <v>56</v>
      </c>
      <c r="P972">
        <f t="shared" si="15"/>
        <v>5824</v>
      </c>
      <c r="Q972">
        <v>6.8</v>
      </c>
    </row>
    <row r="973" spans="1:17" hidden="1" x14ac:dyDescent="0.3">
      <c r="A973" t="s">
        <v>24021</v>
      </c>
      <c r="B973">
        <v>91</v>
      </c>
      <c r="D973" t="s">
        <v>6403</v>
      </c>
      <c r="E973" t="s">
        <v>24165</v>
      </c>
      <c r="F973" t="s">
        <v>10413</v>
      </c>
      <c r="L973" t="s">
        <v>24023</v>
      </c>
      <c r="M973" t="s">
        <v>37</v>
      </c>
      <c r="N973" t="s">
        <v>38</v>
      </c>
      <c r="P973">
        <f t="shared" si="15"/>
        <v>0</v>
      </c>
      <c r="Q973">
        <v>4.5999999999999996</v>
      </c>
    </row>
    <row r="974" spans="1:17" x14ac:dyDescent="0.3">
      <c r="A974" t="s">
        <v>5589</v>
      </c>
      <c r="B974">
        <v>115</v>
      </c>
      <c r="C974">
        <v>89253340</v>
      </c>
      <c r="D974" t="s">
        <v>1325</v>
      </c>
      <c r="E974" t="s">
        <v>10413</v>
      </c>
      <c r="L974" t="s">
        <v>5590</v>
      </c>
      <c r="M974" t="s">
        <v>37</v>
      </c>
      <c r="N974" t="s">
        <v>1465</v>
      </c>
      <c r="O974">
        <v>48000000</v>
      </c>
      <c r="P974">
        <f t="shared" si="15"/>
        <v>41253340</v>
      </c>
      <c r="Q974">
        <v>6</v>
      </c>
    </row>
    <row r="975" spans="1:17" hidden="1" x14ac:dyDescent="0.3">
      <c r="A975" t="s">
        <v>5997</v>
      </c>
      <c r="B975">
        <v>91</v>
      </c>
      <c r="D975" t="s">
        <v>1325</v>
      </c>
      <c r="E975" t="s">
        <v>11526</v>
      </c>
      <c r="F975" t="s">
        <v>1671</v>
      </c>
      <c r="G975" t="s">
        <v>18089</v>
      </c>
      <c r="H975" t="s">
        <v>1266</v>
      </c>
      <c r="L975" t="s">
        <v>5999</v>
      </c>
      <c r="M975" t="s">
        <v>37</v>
      </c>
      <c r="N975" t="s">
        <v>38</v>
      </c>
      <c r="O975">
        <v>65000000</v>
      </c>
      <c r="P975">
        <f t="shared" si="15"/>
        <v>-65000000</v>
      </c>
      <c r="Q975">
        <v>1.7</v>
      </c>
    </row>
    <row r="976" spans="1:17" x14ac:dyDescent="0.3">
      <c r="A976" t="s">
        <v>1155</v>
      </c>
      <c r="B976">
        <v>115</v>
      </c>
      <c r="C976">
        <v>227137090</v>
      </c>
      <c r="D976" t="s">
        <v>1325</v>
      </c>
      <c r="E976" t="s">
        <v>24165</v>
      </c>
      <c r="F976" t="s">
        <v>10413</v>
      </c>
      <c r="L976" t="s">
        <v>1158</v>
      </c>
      <c r="M976" t="s">
        <v>37</v>
      </c>
      <c r="N976" t="s">
        <v>38</v>
      </c>
      <c r="O976">
        <v>110000000</v>
      </c>
      <c r="P976">
        <f t="shared" si="15"/>
        <v>117137090</v>
      </c>
      <c r="Q976">
        <v>8.1</v>
      </c>
    </row>
    <row r="977" spans="1:17" x14ac:dyDescent="0.3">
      <c r="A977" t="s">
        <v>4965</v>
      </c>
      <c r="B977">
        <v>115</v>
      </c>
      <c r="C977">
        <v>10640645</v>
      </c>
      <c r="D977" t="s">
        <v>1325</v>
      </c>
      <c r="E977" t="s">
        <v>24164</v>
      </c>
      <c r="F977" t="s">
        <v>3409</v>
      </c>
      <c r="G977" t="s">
        <v>24165</v>
      </c>
      <c r="H977" t="s">
        <v>10413</v>
      </c>
      <c r="L977" t="s">
        <v>6850</v>
      </c>
      <c r="M977" t="s">
        <v>37</v>
      </c>
      <c r="N977" t="s">
        <v>38</v>
      </c>
      <c r="O977">
        <v>40000000</v>
      </c>
      <c r="P977">
        <f t="shared" si="15"/>
        <v>-29359355</v>
      </c>
      <c r="Q977">
        <v>5.8</v>
      </c>
    </row>
    <row r="978" spans="1:17" x14ac:dyDescent="0.3">
      <c r="A978" t="s">
        <v>604</v>
      </c>
      <c r="B978">
        <v>115</v>
      </c>
      <c r="C978">
        <v>261437578</v>
      </c>
      <c r="D978" t="s">
        <v>1325</v>
      </c>
      <c r="E978" t="s">
        <v>953</v>
      </c>
      <c r="F978" t="s">
        <v>11526</v>
      </c>
      <c r="G978" t="s">
        <v>18089</v>
      </c>
      <c r="L978" t="s">
        <v>2062</v>
      </c>
      <c r="M978" t="s">
        <v>37</v>
      </c>
      <c r="N978" t="s">
        <v>38</v>
      </c>
      <c r="O978">
        <v>92000000</v>
      </c>
      <c r="P978">
        <f t="shared" si="15"/>
        <v>169437578</v>
      </c>
      <c r="Q978">
        <v>8</v>
      </c>
    </row>
    <row r="979" spans="1:17" x14ac:dyDescent="0.3">
      <c r="A979" t="s">
        <v>857</v>
      </c>
      <c r="B979">
        <v>115</v>
      </c>
      <c r="C979">
        <v>181015141</v>
      </c>
      <c r="D979" t="s">
        <v>1325</v>
      </c>
      <c r="E979" t="s">
        <v>953</v>
      </c>
      <c r="F979" t="s">
        <v>1266</v>
      </c>
      <c r="L979" t="s">
        <v>858</v>
      </c>
      <c r="M979" t="s">
        <v>37</v>
      </c>
      <c r="N979" t="s">
        <v>38</v>
      </c>
      <c r="O979">
        <v>150000000</v>
      </c>
      <c r="P979">
        <f t="shared" si="15"/>
        <v>31015141</v>
      </c>
      <c r="Q979">
        <v>7</v>
      </c>
    </row>
    <row r="980" spans="1:17" x14ac:dyDescent="0.3">
      <c r="A980" t="s">
        <v>9947</v>
      </c>
      <c r="B980">
        <v>115</v>
      </c>
      <c r="C980">
        <v>12626905</v>
      </c>
      <c r="D980" t="s">
        <v>1325</v>
      </c>
      <c r="E980" t="s">
        <v>24164</v>
      </c>
      <c r="F980" t="s">
        <v>3409</v>
      </c>
      <c r="G980" t="s">
        <v>10413</v>
      </c>
      <c r="L980" t="s">
        <v>11230</v>
      </c>
      <c r="M980" t="s">
        <v>37</v>
      </c>
      <c r="N980" t="s">
        <v>38</v>
      </c>
      <c r="O980">
        <v>20000000</v>
      </c>
      <c r="P980">
        <f t="shared" si="15"/>
        <v>-7373095</v>
      </c>
      <c r="Q980">
        <v>6.3</v>
      </c>
    </row>
    <row r="981" spans="1:17" x14ac:dyDescent="0.3">
      <c r="A981" t="s">
        <v>4176</v>
      </c>
      <c r="B981">
        <v>116</v>
      </c>
      <c r="C981">
        <v>47748610</v>
      </c>
      <c r="D981" t="s">
        <v>1325</v>
      </c>
      <c r="E981" t="s">
        <v>6403</v>
      </c>
      <c r="F981" t="s">
        <v>12332</v>
      </c>
      <c r="L981" t="s">
        <v>4179</v>
      </c>
      <c r="M981" t="s">
        <v>37</v>
      </c>
      <c r="N981" t="s">
        <v>38</v>
      </c>
      <c r="O981">
        <v>75000000</v>
      </c>
      <c r="P981">
        <f t="shared" si="15"/>
        <v>-27251390</v>
      </c>
      <c r="Q981">
        <v>6.3</v>
      </c>
    </row>
    <row r="982" spans="1:17" x14ac:dyDescent="0.3">
      <c r="A982" t="s">
        <v>1324</v>
      </c>
      <c r="B982">
        <v>116</v>
      </c>
      <c r="C982">
        <v>30157016</v>
      </c>
      <c r="D982" t="s">
        <v>1325</v>
      </c>
      <c r="E982" t="s">
        <v>953</v>
      </c>
      <c r="F982" t="s">
        <v>1671</v>
      </c>
      <c r="G982" t="s">
        <v>10413</v>
      </c>
      <c r="L982" t="s">
        <v>3440</v>
      </c>
      <c r="M982" t="s">
        <v>37</v>
      </c>
      <c r="N982" t="s">
        <v>38</v>
      </c>
      <c r="O982">
        <v>70000000</v>
      </c>
      <c r="P982">
        <f t="shared" si="15"/>
        <v>-39842984</v>
      </c>
      <c r="Q982">
        <v>5.6</v>
      </c>
    </row>
    <row r="983" spans="1:17" hidden="1" x14ac:dyDescent="0.3">
      <c r="A983" t="s">
        <v>21140</v>
      </c>
      <c r="B983">
        <v>91</v>
      </c>
      <c r="D983" t="s">
        <v>6403</v>
      </c>
      <c r="E983" t="s">
        <v>10413</v>
      </c>
      <c r="L983" t="s">
        <v>21142</v>
      </c>
      <c r="M983" t="s">
        <v>37</v>
      </c>
      <c r="N983" t="s">
        <v>38</v>
      </c>
      <c r="O983">
        <v>1400000</v>
      </c>
      <c r="P983">
        <f t="shared" si="15"/>
        <v>-1400000</v>
      </c>
      <c r="Q983">
        <v>6.9</v>
      </c>
    </row>
    <row r="984" spans="1:17" x14ac:dyDescent="0.3">
      <c r="A984" t="s">
        <v>876</v>
      </c>
      <c r="B984">
        <v>116</v>
      </c>
      <c r="C984">
        <v>83552429</v>
      </c>
      <c r="D984" t="s">
        <v>1325</v>
      </c>
      <c r="E984" t="s">
        <v>12332</v>
      </c>
      <c r="L984" t="s">
        <v>3382</v>
      </c>
      <c r="M984" t="s">
        <v>37</v>
      </c>
      <c r="N984" t="s">
        <v>38</v>
      </c>
      <c r="O984">
        <v>70000000</v>
      </c>
      <c r="P984">
        <f t="shared" si="15"/>
        <v>13552429</v>
      </c>
      <c r="Q984">
        <v>5.8</v>
      </c>
    </row>
    <row r="985" spans="1:17" x14ac:dyDescent="0.3">
      <c r="A985" t="s">
        <v>1015</v>
      </c>
      <c r="B985">
        <v>116</v>
      </c>
      <c r="C985">
        <v>58918501</v>
      </c>
      <c r="D985" t="s">
        <v>1325</v>
      </c>
      <c r="E985" t="s">
        <v>3409</v>
      </c>
      <c r="F985" t="s">
        <v>24165</v>
      </c>
      <c r="G985" t="s">
        <v>10413</v>
      </c>
      <c r="H985" t="s">
        <v>24163</v>
      </c>
      <c r="L985" t="s">
        <v>5675</v>
      </c>
      <c r="M985" t="s">
        <v>37</v>
      </c>
      <c r="N985" t="s">
        <v>38</v>
      </c>
      <c r="O985">
        <v>46000000</v>
      </c>
      <c r="P985">
        <f t="shared" si="15"/>
        <v>12918501</v>
      </c>
      <c r="Q985">
        <v>6.6</v>
      </c>
    </row>
    <row r="986" spans="1:17" x14ac:dyDescent="0.3">
      <c r="A986" t="s">
        <v>2066</v>
      </c>
      <c r="B986">
        <v>116</v>
      </c>
      <c r="C986">
        <v>32616869</v>
      </c>
      <c r="D986" t="s">
        <v>1325</v>
      </c>
      <c r="E986" t="s">
        <v>3409</v>
      </c>
      <c r="F986" t="s">
        <v>24167</v>
      </c>
      <c r="L986" t="s">
        <v>3266</v>
      </c>
      <c r="M986" t="s">
        <v>37</v>
      </c>
      <c r="N986" t="s">
        <v>38</v>
      </c>
      <c r="O986">
        <v>72000000</v>
      </c>
      <c r="P986">
        <f t="shared" si="15"/>
        <v>-39383131</v>
      </c>
      <c r="Q986">
        <v>4.5</v>
      </c>
    </row>
    <row r="987" spans="1:17" x14ac:dyDescent="0.3">
      <c r="A987" t="s">
        <v>969</v>
      </c>
      <c r="B987">
        <v>116</v>
      </c>
      <c r="C987">
        <v>118099659</v>
      </c>
      <c r="D987" t="s">
        <v>1325</v>
      </c>
      <c r="E987" t="s">
        <v>1671</v>
      </c>
      <c r="F987" t="s">
        <v>1266</v>
      </c>
      <c r="G987" t="s">
        <v>12332</v>
      </c>
      <c r="L987" t="s">
        <v>973</v>
      </c>
      <c r="M987" t="s">
        <v>37</v>
      </c>
      <c r="N987" t="s">
        <v>38</v>
      </c>
      <c r="O987">
        <v>144000000</v>
      </c>
      <c r="P987">
        <f t="shared" si="15"/>
        <v>-25900341</v>
      </c>
      <c r="Q987">
        <v>5.5</v>
      </c>
    </row>
    <row r="988" spans="1:17" x14ac:dyDescent="0.3">
      <c r="A988" t="s">
        <v>507</v>
      </c>
      <c r="B988">
        <v>116</v>
      </c>
      <c r="C988">
        <v>3335839</v>
      </c>
      <c r="D988" t="s">
        <v>1325</v>
      </c>
      <c r="E988" t="s">
        <v>24164</v>
      </c>
      <c r="F988" t="s">
        <v>3409</v>
      </c>
      <c r="G988" t="s">
        <v>10413</v>
      </c>
      <c r="L988" t="s">
        <v>20270</v>
      </c>
      <c r="M988" t="s">
        <v>37</v>
      </c>
      <c r="N988" t="s">
        <v>38</v>
      </c>
      <c r="O988">
        <v>2000000</v>
      </c>
      <c r="P988">
        <f t="shared" si="15"/>
        <v>1335839</v>
      </c>
      <c r="Q988">
        <v>7</v>
      </c>
    </row>
    <row r="989" spans="1:17" x14ac:dyDescent="0.3">
      <c r="A989" t="s">
        <v>3159</v>
      </c>
      <c r="B989">
        <v>116</v>
      </c>
      <c r="C989">
        <v>30013346</v>
      </c>
      <c r="D989" t="s">
        <v>1325</v>
      </c>
      <c r="E989" t="s">
        <v>1671</v>
      </c>
      <c r="F989" t="s">
        <v>24164</v>
      </c>
      <c r="G989" t="s">
        <v>10413</v>
      </c>
      <c r="L989" t="s">
        <v>3160</v>
      </c>
      <c r="M989" t="s">
        <v>37</v>
      </c>
      <c r="N989" t="s">
        <v>38</v>
      </c>
      <c r="O989">
        <v>75000000</v>
      </c>
      <c r="P989">
        <f t="shared" si="15"/>
        <v>-44986654</v>
      </c>
      <c r="Q989">
        <v>5.3</v>
      </c>
    </row>
    <row r="990" spans="1:17" x14ac:dyDescent="0.3">
      <c r="A990" t="s">
        <v>3475</v>
      </c>
      <c r="B990">
        <v>116</v>
      </c>
      <c r="C990">
        <v>25093607</v>
      </c>
      <c r="D990" t="s">
        <v>1325</v>
      </c>
      <c r="E990" t="s">
        <v>24164</v>
      </c>
      <c r="F990" t="s">
        <v>10413</v>
      </c>
      <c r="L990" t="s">
        <v>3476</v>
      </c>
      <c r="M990" t="s">
        <v>37</v>
      </c>
      <c r="N990" t="s">
        <v>56</v>
      </c>
      <c r="O990">
        <v>35000000</v>
      </c>
      <c r="P990">
        <f t="shared" si="15"/>
        <v>-9906393</v>
      </c>
      <c r="Q990">
        <v>6.5</v>
      </c>
    </row>
    <row r="991" spans="1:17" x14ac:dyDescent="0.3">
      <c r="A991" t="s">
        <v>371</v>
      </c>
      <c r="B991">
        <v>116</v>
      </c>
      <c r="C991">
        <v>90755643</v>
      </c>
      <c r="D991" t="s">
        <v>1325</v>
      </c>
      <c r="E991" t="s">
        <v>953</v>
      </c>
      <c r="F991" t="s">
        <v>1266</v>
      </c>
      <c r="G991" t="s">
        <v>19711</v>
      </c>
      <c r="L991" t="s">
        <v>374</v>
      </c>
      <c r="M991" t="s">
        <v>37</v>
      </c>
      <c r="N991" t="s">
        <v>38</v>
      </c>
      <c r="O991">
        <v>200000000</v>
      </c>
      <c r="P991">
        <f t="shared" si="15"/>
        <v>-109244357</v>
      </c>
      <c r="Q991">
        <v>6.6</v>
      </c>
    </row>
    <row r="992" spans="1:17" x14ac:dyDescent="0.3">
      <c r="A992" t="s">
        <v>1007</v>
      </c>
      <c r="B992">
        <v>116</v>
      </c>
      <c r="C992">
        <v>53215979</v>
      </c>
      <c r="D992" t="s">
        <v>1325</v>
      </c>
      <c r="E992" t="s">
        <v>1671</v>
      </c>
      <c r="F992" t="s">
        <v>24164</v>
      </c>
      <c r="G992" t="s">
        <v>10413</v>
      </c>
      <c r="L992" t="s">
        <v>2570</v>
      </c>
      <c r="M992" t="s">
        <v>37</v>
      </c>
      <c r="N992" t="s">
        <v>38</v>
      </c>
      <c r="O992">
        <v>84000000</v>
      </c>
      <c r="P992">
        <f t="shared" si="15"/>
        <v>-30784021</v>
      </c>
      <c r="Q992">
        <v>6.7</v>
      </c>
    </row>
    <row r="993" spans="1:17" hidden="1" x14ac:dyDescent="0.3">
      <c r="A993" t="s">
        <v>8712</v>
      </c>
      <c r="B993">
        <v>91</v>
      </c>
      <c r="D993" t="s">
        <v>1671</v>
      </c>
      <c r="E993" t="s">
        <v>18089</v>
      </c>
      <c r="L993" t="s">
        <v>8715</v>
      </c>
      <c r="M993" t="s">
        <v>1464</v>
      </c>
      <c r="N993" t="s">
        <v>1465</v>
      </c>
      <c r="P993">
        <f t="shared" si="15"/>
        <v>0</v>
      </c>
      <c r="Q993">
        <v>7.2</v>
      </c>
    </row>
    <row r="994" spans="1:17" x14ac:dyDescent="0.3">
      <c r="A994" t="s">
        <v>1605</v>
      </c>
      <c r="B994">
        <v>116</v>
      </c>
      <c r="C994">
        <v>121248145</v>
      </c>
      <c r="D994" t="s">
        <v>1325</v>
      </c>
      <c r="E994" t="s">
        <v>953</v>
      </c>
      <c r="F994" t="s">
        <v>24164</v>
      </c>
      <c r="G994" t="s">
        <v>10413</v>
      </c>
      <c r="L994" t="s">
        <v>8099</v>
      </c>
      <c r="M994" t="s">
        <v>37</v>
      </c>
      <c r="N994" t="s">
        <v>38</v>
      </c>
      <c r="O994">
        <v>25000000</v>
      </c>
      <c r="P994">
        <f t="shared" si="15"/>
        <v>96248145</v>
      </c>
      <c r="Q994">
        <v>7.2</v>
      </c>
    </row>
    <row r="995" spans="1:17" x14ac:dyDescent="0.3">
      <c r="A995" t="s">
        <v>9085</v>
      </c>
      <c r="B995">
        <v>116</v>
      </c>
      <c r="C995">
        <v>78900000</v>
      </c>
      <c r="D995" t="s">
        <v>1325</v>
      </c>
      <c r="E995" t="s">
        <v>953</v>
      </c>
      <c r="F995" t="s">
        <v>12332</v>
      </c>
      <c r="L995" t="s">
        <v>14034</v>
      </c>
      <c r="M995" t="s">
        <v>37</v>
      </c>
      <c r="N995" t="s">
        <v>38</v>
      </c>
      <c r="O995">
        <v>11000000</v>
      </c>
      <c r="P995">
        <f t="shared" si="15"/>
        <v>67900000</v>
      </c>
      <c r="Q995">
        <v>7.7</v>
      </c>
    </row>
    <row r="996" spans="1:17" x14ac:dyDescent="0.3">
      <c r="A996" t="s">
        <v>4256</v>
      </c>
      <c r="B996">
        <v>116</v>
      </c>
      <c r="C996">
        <v>43119879</v>
      </c>
      <c r="D996" t="s">
        <v>1325</v>
      </c>
      <c r="E996" t="s">
        <v>953</v>
      </c>
      <c r="F996" t="s">
        <v>12332</v>
      </c>
      <c r="G996" t="s">
        <v>10413</v>
      </c>
      <c r="L996" t="s">
        <v>4257</v>
      </c>
      <c r="M996" t="s">
        <v>37</v>
      </c>
      <c r="N996" t="s">
        <v>38</v>
      </c>
      <c r="O996">
        <v>60000000</v>
      </c>
      <c r="P996">
        <f t="shared" si="15"/>
        <v>-16880121</v>
      </c>
      <c r="Q996">
        <v>6.4</v>
      </c>
    </row>
    <row r="997" spans="1:17" x14ac:dyDescent="0.3">
      <c r="A997" t="s">
        <v>4863</v>
      </c>
      <c r="B997">
        <v>116</v>
      </c>
      <c r="C997">
        <v>108200000</v>
      </c>
      <c r="D997" t="s">
        <v>1325</v>
      </c>
      <c r="E997" t="s">
        <v>953</v>
      </c>
      <c r="F997" t="s">
        <v>19711</v>
      </c>
      <c r="G997" t="s">
        <v>12332</v>
      </c>
      <c r="L997" t="s">
        <v>4864</v>
      </c>
      <c r="M997" t="s">
        <v>37</v>
      </c>
      <c r="N997" t="s">
        <v>38</v>
      </c>
      <c r="O997">
        <v>54000000</v>
      </c>
      <c r="P997">
        <f t="shared" si="15"/>
        <v>54200000</v>
      </c>
      <c r="Q997">
        <v>6.8</v>
      </c>
    </row>
    <row r="998" spans="1:17" x14ac:dyDescent="0.3">
      <c r="A998" t="s">
        <v>6637</v>
      </c>
      <c r="B998">
        <v>116</v>
      </c>
      <c r="C998">
        <v>30199105</v>
      </c>
      <c r="D998" t="s">
        <v>1325</v>
      </c>
      <c r="E998" t="s">
        <v>953</v>
      </c>
      <c r="F998" t="s">
        <v>24164</v>
      </c>
      <c r="G998" t="s">
        <v>10413</v>
      </c>
      <c r="L998" t="s">
        <v>6638</v>
      </c>
      <c r="M998" t="s">
        <v>37</v>
      </c>
      <c r="N998" t="s">
        <v>38</v>
      </c>
      <c r="O998">
        <v>40000000</v>
      </c>
      <c r="P998">
        <f t="shared" si="15"/>
        <v>-9800895</v>
      </c>
      <c r="Q998">
        <v>5.7</v>
      </c>
    </row>
    <row r="999" spans="1:17" x14ac:dyDescent="0.3">
      <c r="A999" t="s">
        <v>1739</v>
      </c>
      <c r="B999">
        <v>116</v>
      </c>
      <c r="C999">
        <v>18573791</v>
      </c>
      <c r="D999" t="s">
        <v>1325</v>
      </c>
      <c r="E999" t="s">
        <v>3409</v>
      </c>
      <c r="F999" t="s">
        <v>24167</v>
      </c>
      <c r="G999" t="s">
        <v>10413</v>
      </c>
      <c r="L999" t="s">
        <v>4764</v>
      </c>
      <c r="M999" t="s">
        <v>37</v>
      </c>
      <c r="N999" t="s">
        <v>38</v>
      </c>
      <c r="O999">
        <v>55000000</v>
      </c>
      <c r="P999">
        <f t="shared" si="15"/>
        <v>-36426209</v>
      </c>
      <c r="Q999">
        <v>5.8</v>
      </c>
    </row>
    <row r="1000" spans="1:17" x14ac:dyDescent="0.3">
      <c r="A1000" t="s">
        <v>1294</v>
      </c>
      <c r="B1000">
        <v>116</v>
      </c>
      <c r="C1000">
        <v>45434443</v>
      </c>
      <c r="D1000" t="s">
        <v>1325</v>
      </c>
      <c r="E1000" t="s">
        <v>953</v>
      </c>
      <c r="F1000" t="s">
        <v>1671</v>
      </c>
      <c r="L1000" t="s">
        <v>3108</v>
      </c>
      <c r="M1000" t="s">
        <v>37</v>
      </c>
      <c r="N1000" t="s">
        <v>38</v>
      </c>
      <c r="O1000">
        <v>75000000</v>
      </c>
      <c r="P1000">
        <f t="shared" si="15"/>
        <v>-29565557</v>
      </c>
      <c r="Q1000">
        <v>7.3</v>
      </c>
    </row>
    <row r="1001" spans="1:17" x14ac:dyDescent="0.3">
      <c r="A1001" t="s">
        <v>1751</v>
      </c>
      <c r="B1001">
        <v>116</v>
      </c>
      <c r="C1001">
        <v>119219978</v>
      </c>
      <c r="D1001" t="s">
        <v>1325</v>
      </c>
      <c r="E1001" t="s">
        <v>1671</v>
      </c>
      <c r="F1001" t="s">
        <v>24164</v>
      </c>
      <c r="L1001" t="s">
        <v>1753</v>
      </c>
      <c r="M1001" t="s">
        <v>37</v>
      </c>
      <c r="N1001" t="s">
        <v>38</v>
      </c>
      <c r="O1001">
        <v>100000000</v>
      </c>
      <c r="P1001">
        <f t="shared" si="15"/>
        <v>19219978</v>
      </c>
      <c r="Q1001">
        <v>6.7</v>
      </c>
    </row>
    <row r="1002" spans="1:17" x14ac:dyDescent="0.3">
      <c r="A1002" t="s">
        <v>1198</v>
      </c>
      <c r="B1002">
        <v>116</v>
      </c>
      <c r="C1002">
        <v>61355436</v>
      </c>
      <c r="D1002" t="s">
        <v>1325</v>
      </c>
      <c r="E1002" t="s">
        <v>953</v>
      </c>
      <c r="F1002" t="s">
        <v>19711</v>
      </c>
      <c r="G1002" t="s">
        <v>12332</v>
      </c>
      <c r="H1002" t="s">
        <v>10413</v>
      </c>
      <c r="L1002" t="s">
        <v>2237</v>
      </c>
      <c r="M1002" t="s">
        <v>37</v>
      </c>
      <c r="N1002" t="s">
        <v>38</v>
      </c>
      <c r="O1002">
        <v>68000000</v>
      </c>
      <c r="P1002">
        <f t="shared" si="15"/>
        <v>-6644564</v>
      </c>
      <c r="Q1002">
        <v>6.2</v>
      </c>
    </row>
    <row r="1003" spans="1:17" x14ac:dyDescent="0.3">
      <c r="A1003" t="s">
        <v>1015</v>
      </c>
      <c r="B1003">
        <v>116</v>
      </c>
      <c r="C1003">
        <v>40932372</v>
      </c>
      <c r="D1003" t="s">
        <v>1325</v>
      </c>
      <c r="E1003" t="s">
        <v>10413</v>
      </c>
      <c r="L1003" t="s">
        <v>3421</v>
      </c>
      <c r="M1003" t="s">
        <v>37</v>
      </c>
      <c r="N1003" t="s">
        <v>38</v>
      </c>
      <c r="O1003">
        <v>70000000</v>
      </c>
      <c r="P1003">
        <f t="shared" si="15"/>
        <v>-29067628</v>
      </c>
      <c r="Q1003">
        <v>6.3</v>
      </c>
    </row>
    <row r="1004" spans="1:17" x14ac:dyDescent="0.3">
      <c r="A1004" t="s">
        <v>1058</v>
      </c>
      <c r="B1004">
        <v>116</v>
      </c>
      <c r="C1004">
        <v>19480739</v>
      </c>
      <c r="D1004" t="s">
        <v>1325</v>
      </c>
      <c r="E1004" t="s">
        <v>953</v>
      </c>
      <c r="F1004" t="s">
        <v>12332</v>
      </c>
      <c r="L1004" t="s">
        <v>2856</v>
      </c>
      <c r="M1004" t="s">
        <v>37</v>
      </c>
      <c r="N1004" t="s">
        <v>38</v>
      </c>
      <c r="O1004">
        <v>80000000</v>
      </c>
      <c r="P1004">
        <f t="shared" si="15"/>
        <v>-60519261</v>
      </c>
      <c r="Q1004">
        <v>5.6</v>
      </c>
    </row>
    <row r="1005" spans="1:17" x14ac:dyDescent="0.3">
      <c r="A1005" t="s">
        <v>646</v>
      </c>
      <c r="B1005">
        <v>116</v>
      </c>
      <c r="C1005">
        <v>77086030</v>
      </c>
      <c r="D1005" t="s">
        <v>1325</v>
      </c>
      <c r="E1005" t="s">
        <v>24163</v>
      </c>
      <c r="L1005" t="s">
        <v>3887</v>
      </c>
      <c r="M1005" t="s">
        <v>37</v>
      </c>
      <c r="N1005" t="s">
        <v>1465</v>
      </c>
      <c r="O1005">
        <v>62000000</v>
      </c>
      <c r="P1005">
        <f t="shared" si="15"/>
        <v>15086030</v>
      </c>
      <c r="Q1005">
        <v>6.6</v>
      </c>
    </row>
    <row r="1006" spans="1:17" x14ac:dyDescent="0.3">
      <c r="A1006" t="s">
        <v>111</v>
      </c>
      <c r="B1006">
        <v>117</v>
      </c>
      <c r="C1006">
        <v>210592590</v>
      </c>
      <c r="D1006" t="s">
        <v>1325</v>
      </c>
      <c r="E1006" t="s">
        <v>3409</v>
      </c>
      <c r="F1006" t="s">
        <v>1266</v>
      </c>
      <c r="G1006" t="s">
        <v>24163</v>
      </c>
      <c r="L1006" t="s">
        <v>3923</v>
      </c>
      <c r="M1006" t="s">
        <v>37</v>
      </c>
      <c r="N1006" t="s">
        <v>38</v>
      </c>
      <c r="O1006">
        <v>65000000</v>
      </c>
      <c r="P1006">
        <f t="shared" si="15"/>
        <v>145592590</v>
      </c>
      <c r="Q1006">
        <v>7.7</v>
      </c>
    </row>
    <row r="1007" spans="1:17" x14ac:dyDescent="0.3">
      <c r="A1007" t="s">
        <v>1165</v>
      </c>
      <c r="B1007">
        <v>117</v>
      </c>
      <c r="C1007">
        <v>180191634</v>
      </c>
      <c r="D1007" t="s">
        <v>1325</v>
      </c>
      <c r="E1007" t="s">
        <v>953</v>
      </c>
      <c r="F1007" t="s">
        <v>1671</v>
      </c>
      <c r="G1007" t="s">
        <v>12332</v>
      </c>
      <c r="L1007" t="s">
        <v>1166</v>
      </c>
      <c r="M1007" t="s">
        <v>37</v>
      </c>
      <c r="N1007" t="s">
        <v>38</v>
      </c>
      <c r="O1007">
        <v>130000000</v>
      </c>
      <c r="P1007">
        <f t="shared" si="15"/>
        <v>50191634</v>
      </c>
      <c r="Q1007">
        <v>7.4</v>
      </c>
    </row>
    <row r="1008" spans="1:17" x14ac:dyDescent="0.3">
      <c r="A1008" t="s">
        <v>378</v>
      </c>
      <c r="B1008">
        <v>117</v>
      </c>
      <c r="C1008">
        <v>81645152</v>
      </c>
      <c r="D1008" t="s">
        <v>1325</v>
      </c>
      <c r="E1008" t="s">
        <v>6403</v>
      </c>
      <c r="F1008" t="s">
        <v>12332</v>
      </c>
      <c r="G1008" t="s">
        <v>10413</v>
      </c>
      <c r="L1008" t="s">
        <v>4838</v>
      </c>
      <c r="M1008" t="s">
        <v>37</v>
      </c>
      <c r="N1008" t="s">
        <v>38</v>
      </c>
      <c r="O1008">
        <v>54000000</v>
      </c>
      <c r="P1008">
        <f t="shared" si="15"/>
        <v>27645152</v>
      </c>
      <c r="Q1008">
        <v>6.7</v>
      </c>
    </row>
    <row r="1009" spans="1:17" x14ac:dyDescent="0.3">
      <c r="A1009" t="s">
        <v>692</v>
      </c>
      <c r="B1009">
        <v>117</v>
      </c>
      <c r="C1009">
        <v>48043505</v>
      </c>
      <c r="D1009" t="s">
        <v>1325</v>
      </c>
      <c r="E1009" t="s">
        <v>1671</v>
      </c>
      <c r="L1009" t="s">
        <v>8938</v>
      </c>
      <c r="M1009" t="s">
        <v>37</v>
      </c>
      <c r="N1009" t="s">
        <v>56</v>
      </c>
      <c r="O1009">
        <v>30000000</v>
      </c>
      <c r="P1009">
        <f t="shared" si="15"/>
        <v>18043505</v>
      </c>
      <c r="Q1009">
        <v>7.7</v>
      </c>
    </row>
    <row r="1010" spans="1:17" x14ac:dyDescent="0.3">
      <c r="A1010" t="s">
        <v>1421</v>
      </c>
      <c r="B1010">
        <v>117</v>
      </c>
      <c r="C1010">
        <v>76418654</v>
      </c>
      <c r="D1010" t="s">
        <v>1325</v>
      </c>
      <c r="E1010" t="s">
        <v>1671</v>
      </c>
      <c r="F1010" t="s">
        <v>19711</v>
      </c>
      <c r="L1010" t="s">
        <v>1424</v>
      </c>
      <c r="M1010" t="s">
        <v>37</v>
      </c>
      <c r="N1010" t="s">
        <v>38</v>
      </c>
      <c r="O1010">
        <v>117000000</v>
      </c>
      <c r="P1010">
        <f t="shared" si="15"/>
        <v>-40581346</v>
      </c>
      <c r="Q1010">
        <v>6.3</v>
      </c>
    </row>
    <row r="1011" spans="1:17" x14ac:dyDescent="0.3">
      <c r="A1011" t="s">
        <v>1605</v>
      </c>
      <c r="B1011">
        <v>117</v>
      </c>
      <c r="C1011">
        <v>65653758</v>
      </c>
      <c r="D1011" t="s">
        <v>1325</v>
      </c>
      <c r="E1011" t="s">
        <v>953</v>
      </c>
      <c r="F1011" t="s">
        <v>1266</v>
      </c>
      <c r="L1011" t="s">
        <v>2227</v>
      </c>
      <c r="M1011" t="s">
        <v>37</v>
      </c>
      <c r="N1011" t="s">
        <v>38</v>
      </c>
      <c r="O1011">
        <v>95000000</v>
      </c>
      <c r="P1011">
        <f t="shared" si="15"/>
        <v>-29346242</v>
      </c>
      <c r="Q1011">
        <v>5.5</v>
      </c>
    </row>
    <row r="1012" spans="1:17" x14ac:dyDescent="0.3">
      <c r="A1012" t="s">
        <v>1198</v>
      </c>
      <c r="B1012">
        <v>117</v>
      </c>
      <c r="C1012">
        <v>83287363</v>
      </c>
      <c r="D1012" t="s">
        <v>1325</v>
      </c>
      <c r="E1012" t="s">
        <v>10413</v>
      </c>
      <c r="L1012" t="s">
        <v>5735</v>
      </c>
      <c r="M1012" t="s">
        <v>37</v>
      </c>
      <c r="N1012" t="s">
        <v>38</v>
      </c>
      <c r="O1012">
        <v>45000000</v>
      </c>
      <c r="P1012">
        <f t="shared" si="15"/>
        <v>38287363</v>
      </c>
      <c r="Q1012">
        <v>6.9</v>
      </c>
    </row>
    <row r="1013" spans="1:17" x14ac:dyDescent="0.3">
      <c r="A1013" t="s">
        <v>5418</v>
      </c>
      <c r="B1013">
        <v>117</v>
      </c>
      <c r="C1013">
        <v>87341380</v>
      </c>
      <c r="D1013" t="s">
        <v>1325</v>
      </c>
      <c r="E1013" t="s">
        <v>1671</v>
      </c>
      <c r="F1013" t="s">
        <v>24164</v>
      </c>
      <c r="L1013" t="s">
        <v>9239</v>
      </c>
      <c r="M1013" t="s">
        <v>37</v>
      </c>
      <c r="N1013" t="s">
        <v>38</v>
      </c>
      <c r="O1013">
        <v>27000000</v>
      </c>
      <c r="P1013">
        <f t="shared" si="15"/>
        <v>60341380</v>
      </c>
      <c r="Q1013">
        <v>7</v>
      </c>
    </row>
    <row r="1014" spans="1:17" x14ac:dyDescent="0.3">
      <c r="A1014" t="s">
        <v>1399</v>
      </c>
      <c r="B1014">
        <v>117</v>
      </c>
      <c r="C1014">
        <v>58607007</v>
      </c>
      <c r="D1014" t="s">
        <v>1325</v>
      </c>
      <c r="E1014" t="s">
        <v>24164</v>
      </c>
      <c r="F1014" t="s">
        <v>12332</v>
      </c>
      <c r="G1014" t="s">
        <v>10413</v>
      </c>
      <c r="L1014" t="s">
        <v>1402</v>
      </c>
      <c r="M1014" t="s">
        <v>37</v>
      </c>
      <c r="N1014" t="s">
        <v>38</v>
      </c>
      <c r="O1014">
        <v>100000000</v>
      </c>
      <c r="P1014">
        <f t="shared" si="15"/>
        <v>-41392993</v>
      </c>
      <c r="Q1014">
        <v>6.2</v>
      </c>
    </row>
    <row r="1015" spans="1:17" x14ac:dyDescent="0.3">
      <c r="A1015" t="s">
        <v>3334</v>
      </c>
      <c r="B1015">
        <v>117</v>
      </c>
      <c r="C1015">
        <v>116643346</v>
      </c>
      <c r="D1015" t="s">
        <v>1325</v>
      </c>
      <c r="E1015" t="s">
        <v>953</v>
      </c>
      <c r="F1015" t="s">
        <v>24164</v>
      </c>
      <c r="G1015" t="s">
        <v>10413</v>
      </c>
      <c r="L1015" t="s">
        <v>3337</v>
      </c>
      <c r="M1015" t="s">
        <v>37</v>
      </c>
      <c r="N1015" t="s">
        <v>38</v>
      </c>
      <c r="O1015">
        <v>80000000</v>
      </c>
      <c r="P1015">
        <f t="shared" si="15"/>
        <v>36643346</v>
      </c>
      <c r="Q1015">
        <v>6</v>
      </c>
    </row>
    <row r="1016" spans="1:17" hidden="1" x14ac:dyDescent="0.3">
      <c r="A1016" t="s">
        <v>17432</v>
      </c>
      <c r="B1016">
        <v>91</v>
      </c>
      <c r="D1016" t="s">
        <v>1671</v>
      </c>
      <c r="E1016" t="s">
        <v>3409</v>
      </c>
      <c r="L1016" t="s">
        <v>20563</v>
      </c>
      <c r="M1016" t="s">
        <v>37</v>
      </c>
      <c r="N1016" t="s">
        <v>38</v>
      </c>
      <c r="O1016">
        <v>2000000</v>
      </c>
      <c r="P1016">
        <f t="shared" si="15"/>
        <v>-2000000</v>
      </c>
      <c r="Q1016">
        <v>5.7</v>
      </c>
    </row>
    <row r="1017" spans="1:17" x14ac:dyDescent="0.3">
      <c r="A1017" t="s">
        <v>2448</v>
      </c>
      <c r="B1017">
        <v>117</v>
      </c>
      <c r="C1017">
        <v>12276810</v>
      </c>
      <c r="D1017" t="s">
        <v>1325</v>
      </c>
      <c r="E1017" t="s">
        <v>24165</v>
      </c>
      <c r="F1017" t="s">
        <v>12332</v>
      </c>
      <c r="G1017" t="s">
        <v>10413</v>
      </c>
      <c r="L1017" t="s">
        <v>9359</v>
      </c>
      <c r="M1017" t="s">
        <v>37</v>
      </c>
      <c r="N1017" t="s">
        <v>38</v>
      </c>
      <c r="O1017">
        <v>26000000</v>
      </c>
      <c r="P1017">
        <f t="shared" si="15"/>
        <v>-13723190</v>
      </c>
      <c r="Q1017">
        <v>6.5</v>
      </c>
    </row>
    <row r="1018" spans="1:17" x14ac:dyDescent="0.3">
      <c r="A1018" t="s">
        <v>2698</v>
      </c>
      <c r="B1018">
        <v>117</v>
      </c>
      <c r="C1018">
        <v>85300000</v>
      </c>
      <c r="D1018" t="s">
        <v>1325</v>
      </c>
      <c r="E1018" t="s">
        <v>1671</v>
      </c>
      <c r="F1018" t="s">
        <v>24163</v>
      </c>
      <c r="L1018" t="s">
        <v>14792</v>
      </c>
      <c r="M1018" t="s">
        <v>37</v>
      </c>
      <c r="N1018" t="s">
        <v>38</v>
      </c>
      <c r="O1018">
        <v>10000000</v>
      </c>
      <c r="P1018">
        <f t="shared" si="15"/>
        <v>75300000</v>
      </c>
      <c r="Q1018">
        <v>6.9</v>
      </c>
    </row>
    <row r="1019" spans="1:17" x14ac:dyDescent="0.3">
      <c r="A1019" t="s">
        <v>9521</v>
      </c>
      <c r="B1019">
        <v>117</v>
      </c>
      <c r="C1019">
        <v>51533608</v>
      </c>
      <c r="D1019" t="s">
        <v>1325</v>
      </c>
      <c r="E1019" t="s">
        <v>953</v>
      </c>
      <c r="F1019" t="s">
        <v>3409</v>
      </c>
      <c r="G1019" t="s">
        <v>10413</v>
      </c>
      <c r="L1019" t="s">
        <v>9522</v>
      </c>
      <c r="M1019" t="s">
        <v>37</v>
      </c>
      <c r="N1019" t="s">
        <v>38</v>
      </c>
      <c r="O1019">
        <v>25000000</v>
      </c>
      <c r="P1019">
        <f t="shared" si="15"/>
        <v>26533608</v>
      </c>
      <c r="Q1019">
        <v>6.8</v>
      </c>
    </row>
    <row r="1020" spans="1:17" x14ac:dyDescent="0.3">
      <c r="A1020" t="s">
        <v>1633</v>
      </c>
      <c r="B1020">
        <v>117</v>
      </c>
      <c r="C1020">
        <v>72455275</v>
      </c>
      <c r="D1020" t="s">
        <v>1325</v>
      </c>
      <c r="E1020" t="s">
        <v>953</v>
      </c>
      <c r="F1020" t="s">
        <v>3409</v>
      </c>
      <c r="G1020" t="s">
        <v>19711</v>
      </c>
      <c r="H1020" t="s">
        <v>24163</v>
      </c>
      <c r="L1020" t="s">
        <v>6352</v>
      </c>
      <c r="M1020" t="s">
        <v>37</v>
      </c>
      <c r="N1020" t="s">
        <v>38</v>
      </c>
      <c r="O1020">
        <v>40000000</v>
      </c>
      <c r="P1020">
        <f t="shared" si="15"/>
        <v>32455275</v>
      </c>
      <c r="Q1020">
        <v>7.8</v>
      </c>
    </row>
    <row r="1021" spans="1:17" x14ac:dyDescent="0.3">
      <c r="A1021" t="s">
        <v>8052</v>
      </c>
      <c r="B1021">
        <v>117</v>
      </c>
      <c r="C1021">
        <v>43100000</v>
      </c>
      <c r="D1021" t="s">
        <v>1325</v>
      </c>
      <c r="E1021" t="s">
        <v>953</v>
      </c>
      <c r="F1021" t="s">
        <v>10413</v>
      </c>
      <c r="L1021" t="s">
        <v>15517</v>
      </c>
      <c r="M1021" t="s">
        <v>37</v>
      </c>
      <c r="N1021" t="s">
        <v>56</v>
      </c>
      <c r="O1021">
        <v>9500000</v>
      </c>
      <c r="P1021">
        <f t="shared" si="15"/>
        <v>33600000</v>
      </c>
      <c r="Q1021">
        <v>6.9</v>
      </c>
    </row>
    <row r="1022" spans="1:17" x14ac:dyDescent="0.3">
      <c r="A1022" t="s">
        <v>8666</v>
      </c>
      <c r="B1022">
        <v>118</v>
      </c>
      <c r="C1022">
        <v>10880926</v>
      </c>
      <c r="D1022" t="s">
        <v>1325</v>
      </c>
      <c r="E1022" t="s">
        <v>24164</v>
      </c>
      <c r="F1022" t="s">
        <v>3409</v>
      </c>
      <c r="G1022" t="s">
        <v>10413</v>
      </c>
      <c r="L1022" t="s">
        <v>8667</v>
      </c>
      <c r="M1022" t="s">
        <v>37</v>
      </c>
      <c r="N1022" t="s">
        <v>38</v>
      </c>
      <c r="O1022">
        <v>30000000</v>
      </c>
      <c r="P1022">
        <f t="shared" si="15"/>
        <v>-19119074</v>
      </c>
      <c r="Q1022">
        <v>6.5</v>
      </c>
    </row>
    <row r="1023" spans="1:17" x14ac:dyDescent="0.3">
      <c r="A1023" t="s">
        <v>2641</v>
      </c>
      <c r="B1023">
        <v>118</v>
      </c>
      <c r="C1023">
        <v>101111837</v>
      </c>
      <c r="D1023" t="s">
        <v>1325</v>
      </c>
      <c r="E1023" t="s">
        <v>24165</v>
      </c>
      <c r="F1023" t="s">
        <v>10413</v>
      </c>
      <c r="L1023" t="s">
        <v>2643</v>
      </c>
      <c r="M1023" t="s">
        <v>37</v>
      </c>
      <c r="N1023" t="s">
        <v>38</v>
      </c>
      <c r="O1023">
        <v>80000000</v>
      </c>
      <c r="P1023">
        <f t="shared" si="15"/>
        <v>21111837</v>
      </c>
      <c r="Q1023">
        <v>6.6</v>
      </c>
    </row>
    <row r="1024" spans="1:17" x14ac:dyDescent="0.3">
      <c r="A1024" t="s">
        <v>535</v>
      </c>
      <c r="B1024">
        <v>118</v>
      </c>
      <c r="C1024">
        <v>150167630</v>
      </c>
      <c r="D1024" t="s">
        <v>1325</v>
      </c>
      <c r="E1024" t="s">
        <v>953</v>
      </c>
      <c r="F1024" t="s">
        <v>12332</v>
      </c>
      <c r="G1024" t="s">
        <v>10413</v>
      </c>
      <c r="L1024" t="s">
        <v>537</v>
      </c>
      <c r="M1024" t="s">
        <v>37</v>
      </c>
      <c r="N1024" t="s">
        <v>38</v>
      </c>
      <c r="O1024">
        <v>175000000</v>
      </c>
      <c r="P1024">
        <f t="shared" si="15"/>
        <v>-24832370</v>
      </c>
      <c r="Q1024">
        <v>5.8</v>
      </c>
    </row>
    <row r="1025" spans="1:17" x14ac:dyDescent="0.3">
      <c r="A1025" t="s">
        <v>389</v>
      </c>
      <c r="B1025">
        <v>118</v>
      </c>
      <c r="C1025">
        <v>179870271</v>
      </c>
      <c r="D1025" t="s">
        <v>1325</v>
      </c>
      <c r="E1025" t="s">
        <v>953</v>
      </c>
      <c r="L1025" t="s">
        <v>8837</v>
      </c>
      <c r="M1025" t="s">
        <v>37</v>
      </c>
      <c r="N1025" t="s">
        <v>38</v>
      </c>
      <c r="O1025">
        <v>28000000</v>
      </c>
      <c r="P1025">
        <f t="shared" si="15"/>
        <v>151870271</v>
      </c>
      <c r="Q1025">
        <v>7.6</v>
      </c>
    </row>
    <row r="1026" spans="1:17" x14ac:dyDescent="0.3">
      <c r="A1026" t="s">
        <v>3778</v>
      </c>
      <c r="B1026">
        <v>118</v>
      </c>
      <c r="C1026">
        <v>17609982</v>
      </c>
      <c r="D1026" t="s">
        <v>1325</v>
      </c>
      <c r="E1026" t="s">
        <v>24164</v>
      </c>
      <c r="F1026" t="s">
        <v>19711</v>
      </c>
      <c r="G1026" t="s">
        <v>10413</v>
      </c>
      <c r="L1026" t="s">
        <v>7598</v>
      </c>
      <c r="M1026" t="s">
        <v>37</v>
      </c>
      <c r="N1026" t="s">
        <v>38</v>
      </c>
      <c r="O1026">
        <v>35000000</v>
      </c>
      <c r="P1026">
        <f t="shared" ref="P1026:P1089" si="16">+C1026-O1026</f>
        <v>-17390018</v>
      </c>
      <c r="Q1026">
        <v>6.2</v>
      </c>
    </row>
    <row r="1027" spans="1:17" x14ac:dyDescent="0.3">
      <c r="A1027" t="s">
        <v>6973</v>
      </c>
      <c r="B1027">
        <v>118</v>
      </c>
      <c r="C1027">
        <v>75668868</v>
      </c>
      <c r="D1027" t="s">
        <v>1325</v>
      </c>
      <c r="E1027" t="s">
        <v>953</v>
      </c>
      <c r="F1027" t="s">
        <v>24165</v>
      </c>
      <c r="G1027" t="s">
        <v>12332</v>
      </c>
      <c r="H1027" t="s">
        <v>10413</v>
      </c>
      <c r="L1027" t="s">
        <v>6974</v>
      </c>
      <c r="M1027" t="s">
        <v>37</v>
      </c>
      <c r="N1027" t="s">
        <v>38</v>
      </c>
      <c r="O1027">
        <v>35000000</v>
      </c>
      <c r="P1027">
        <f t="shared" si="16"/>
        <v>40668868</v>
      </c>
      <c r="Q1027">
        <v>6.6</v>
      </c>
    </row>
    <row r="1028" spans="1:17" x14ac:dyDescent="0.3">
      <c r="A1028" t="s">
        <v>327</v>
      </c>
      <c r="B1028">
        <v>118</v>
      </c>
      <c r="C1028">
        <v>125320003</v>
      </c>
      <c r="D1028" t="s">
        <v>1325</v>
      </c>
      <c r="E1028" t="s">
        <v>953</v>
      </c>
      <c r="F1028" t="s">
        <v>12332</v>
      </c>
      <c r="L1028" t="s">
        <v>328</v>
      </c>
      <c r="M1028" t="s">
        <v>37</v>
      </c>
      <c r="N1028" t="s">
        <v>38</v>
      </c>
      <c r="O1028">
        <v>200000000</v>
      </c>
      <c r="P1028">
        <f t="shared" si="16"/>
        <v>-74679997</v>
      </c>
      <c r="Q1028">
        <v>6.6</v>
      </c>
    </row>
    <row r="1029" spans="1:17" hidden="1" x14ac:dyDescent="0.3">
      <c r="A1029" t="s">
        <v>15710</v>
      </c>
      <c r="B1029">
        <v>91</v>
      </c>
      <c r="D1029" t="s">
        <v>1325</v>
      </c>
      <c r="E1029" t="s">
        <v>953</v>
      </c>
      <c r="F1029" t="s">
        <v>1671</v>
      </c>
      <c r="G1029" t="s">
        <v>19711</v>
      </c>
      <c r="H1029" t="s">
        <v>12332</v>
      </c>
      <c r="L1029" t="s">
        <v>15712</v>
      </c>
      <c r="M1029" t="s">
        <v>37</v>
      </c>
      <c r="N1029" t="s">
        <v>38</v>
      </c>
      <c r="O1029">
        <v>9000000</v>
      </c>
      <c r="P1029">
        <f t="shared" si="16"/>
        <v>-9000000</v>
      </c>
      <c r="Q1029">
        <v>5.7</v>
      </c>
    </row>
    <row r="1030" spans="1:17" x14ac:dyDescent="0.3">
      <c r="A1030" t="s">
        <v>2652</v>
      </c>
      <c r="B1030">
        <v>118</v>
      </c>
      <c r="C1030">
        <v>94822707</v>
      </c>
      <c r="D1030" t="s">
        <v>1325</v>
      </c>
      <c r="E1030" t="s">
        <v>953</v>
      </c>
      <c r="F1030" t="s">
        <v>3409</v>
      </c>
      <c r="G1030" t="s">
        <v>10413</v>
      </c>
      <c r="L1030" t="s">
        <v>2653</v>
      </c>
      <c r="M1030" t="s">
        <v>37</v>
      </c>
      <c r="N1030" t="s">
        <v>38</v>
      </c>
      <c r="O1030">
        <v>80000000</v>
      </c>
      <c r="P1030">
        <f t="shared" si="16"/>
        <v>14822707</v>
      </c>
      <c r="Q1030">
        <v>6.9</v>
      </c>
    </row>
    <row r="1031" spans="1:17" x14ac:dyDescent="0.3">
      <c r="A1031" t="s">
        <v>2791</v>
      </c>
      <c r="B1031">
        <v>118</v>
      </c>
      <c r="C1031">
        <v>37899638</v>
      </c>
      <c r="D1031" t="s">
        <v>1325</v>
      </c>
      <c r="E1031" t="s">
        <v>953</v>
      </c>
      <c r="F1031" t="s">
        <v>1671</v>
      </c>
      <c r="G1031" t="s">
        <v>1266</v>
      </c>
      <c r="H1031" t="s">
        <v>10413</v>
      </c>
      <c r="L1031" t="s">
        <v>2793</v>
      </c>
      <c r="M1031" t="s">
        <v>37</v>
      </c>
      <c r="N1031" t="s">
        <v>38</v>
      </c>
      <c r="O1031">
        <v>88000000</v>
      </c>
      <c r="P1031">
        <f t="shared" si="16"/>
        <v>-50100362</v>
      </c>
      <c r="Q1031">
        <v>5.9</v>
      </c>
    </row>
    <row r="1032" spans="1:17" x14ac:dyDescent="0.3">
      <c r="A1032" t="s">
        <v>1847</v>
      </c>
      <c r="B1032">
        <v>118</v>
      </c>
      <c r="C1032">
        <v>25450527</v>
      </c>
      <c r="D1032" t="s">
        <v>1325</v>
      </c>
      <c r="E1032" t="s">
        <v>24164</v>
      </c>
      <c r="F1032" t="s">
        <v>3409</v>
      </c>
      <c r="G1032" t="s">
        <v>24165</v>
      </c>
      <c r="H1032" t="s">
        <v>10413</v>
      </c>
      <c r="L1032" t="s">
        <v>5364</v>
      </c>
      <c r="M1032" t="s">
        <v>37</v>
      </c>
      <c r="N1032" t="s">
        <v>38</v>
      </c>
      <c r="O1032">
        <v>50000000</v>
      </c>
      <c r="P1032">
        <f t="shared" si="16"/>
        <v>-24549473</v>
      </c>
      <c r="Q1032">
        <v>6.5</v>
      </c>
    </row>
    <row r="1033" spans="1:17" x14ac:dyDescent="0.3">
      <c r="A1033" t="s">
        <v>278</v>
      </c>
      <c r="B1033">
        <v>119</v>
      </c>
      <c r="C1033">
        <v>65807024</v>
      </c>
      <c r="D1033" t="s">
        <v>1325</v>
      </c>
      <c r="E1033" t="s">
        <v>1671</v>
      </c>
      <c r="F1033" t="s">
        <v>24164</v>
      </c>
      <c r="G1033" t="s">
        <v>3409</v>
      </c>
      <c r="H1033" t="s">
        <v>10413</v>
      </c>
      <c r="L1033" t="s">
        <v>10206</v>
      </c>
      <c r="M1033" t="s">
        <v>37</v>
      </c>
      <c r="N1033" t="s">
        <v>38</v>
      </c>
      <c r="O1033">
        <v>19000000</v>
      </c>
      <c r="P1033">
        <f t="shared" si="16"/>
        <v>46807024</v>
      </c>
      <c r="Q1033">
        <v>6.8</v>
      </c>
    </row>
    <row r="1034" spans="1:17" hidden="1" x14ac:dyDescent="0.3">
      <c r="A1034" t="s">
        <v>21509</v>
      </c>
      <c r="B1034">
        <v>91</v>
      </c>
      <c r="D1034" t="s">
        <v>3409</v>
      </c>
      <c r="L1034" t="s">
        <v>21511</v>
      </c>
      <c r="M1034" t="s">
        <v>37</v>
      </c>
      <c r="N1034" t="s">
        <v>12616</v>
      </c>
      <c r="O1034">
        <v>1100000</v>
      </c>
      <c r="P1034">
        <f t="shared" si="16"/>
        <v>-1100000</v>
      </c>
      <c r="Q1034">
        <v>4.9000000000000004</v>
      </c>
    </row>
    <row r="1035" spans="1:17" hidden="1" x14ac:dyDescent="0.3">
      <c r="A1035" t="s">
        <v>20121</v>
      </c>
      <c r="B1035">
        <v>91</v>
      </c>
      <c r="D1035" t="s">
        <v>1325</v>
      </c>
      <c r="E1035" t="s">
        <v>1671</v>
      </c>
      <c r="F1035" t="s">
        <v>6403</v>
      </c>
      <c r="G1035" t="s">
        <v>12332</v>
      </c>
      <c r="L1035" t="s">
        <v>22762</v>
      </c>
      <c r="M1035" t="s">
        <v>37</v>
      </c>
      <c r="N1035" t="s">
        <v>38</v>
      </c>
      <c r="O1035">
        <v>475000</v>
      </c>
      <c r="P1035">
        <f t="shared" si="16"/>
        <v>-475000</v>
      </c>
      <c r="Q1035">
        <v>6.2</v>
      </c>
    </row>
    <row r="1036" spans="1:17" x14ac:dyDescent="0.3">
      <c r="A1036" t="s">
        <v>2837</v>
      </c>
      <c r="B1036">
        <v>119</v>
      </c>
      <c r="C1036">
        <v>21471685</v>
      </c>
      <c r="D1036" t="s">
        <v>1325</v>
      </c>
      <c r="E1036" t="s">
        <v>953</v>
      </c>
      <c r="F1036" t="s">
        <v>12332</v>
      </c>
      <c r="L1036" t="s">
        <v>2839</v>
      </c>
      <c r="M1036" t="s">
        <v>37</v>
      </c>
      <c r="N1036" t="s">
        <v>38</v>
      </c>
      <c r="O1036">
        <v>44000000</v>
      </c>
      <c r="P1036">
        <f t="shared" si="16"/>
        <v>-22528315</v>
      </c>
      <c r="Q1036">
        <v>2.4</v>
      </c>
    </row>
    <row r="1037" spans="1:17" x14ac:dyDescent="0.3">
      <c r="A1037" t="s">
        <v>20469</v>
      </c>
      <c r="B1037">
        <v>119</v>
      </c>
      <c r="C1037">
        <v>4958</v>
      </c>
      <c r="D1037" t="s">
        <v>1325</v>
      </c>
      <c r="E1037" t="s">
        <v>24164</v>
      </c>
      <c r="F1037" t="s">
        <v>3409</v>
      </c>
      <c r="L1037" t="s">
        <v>20471</v>
      </c>
      <c r="M1037" t="s">
        <v>37</v>
      </c>
      <c r="N1037" t="s">
        <v>8144</v>
      </c>
      <c r="O1037">
        <v>2000000</v>
      </c>
      <c r="P1037">
        <f t="shared" si="16"/>
        <v>-1995042</v>
      </c>
      <c r="Q1037">
        <v>7.8</v>
      </c>
    </row>
    <row r="1038" spans="1:17" x14ac:dyDescent="0.3">
      <c r="A1038" t="s">
        <v>1304</v>
      </c>
      <c r="B1038">
        <v>119</v>
      </c>
      <c r="C1038">
        <v>73209340</v>
      </c>
      <c r="D1038" t="s">
        <v>1325</v>
      </c>
      <c r="E1038" t="s">
        <v>6403</v>
      </c>
      <c r="F1038" t="s">
        <v>12332</v>
      </c>
      <c r="G1038" t="s">
        <v>10413</v>
      </c>
      <c r="L1038" t="s">
        <v>2210</v>
      </c>
      <c r="M1038" t="s">
        <v>37</v>
      </c>
      <c r="N1038" t="s">
        <v>38</v>
      </c>
      <c r="O1038">
        <v>95000000</v>
      </c>
      <c r="P1038">
        <f t="shared" si="16"/>
        <v>-21790660</v>
      </c>
      <c r="Q1038">
        <v>5.7</v>
      </c>
    </row>
    <row r="1039" spans="1:17" x14ac:dyDescent="0.3">
      <c r="A1039" t="s">
        <v>1939</v>
      </c>
      <c r="B1039">
        <v>119</v>
      </c>
      <c r="C1039">
        <v>11041228</v>
      </c>
      <c r="D1039" t="s">
        <v>1325</v>
      </c>
      <c r="E1039" t="s">
        <v>953</v>
      </c>
      <c r="F1039" t="s">
        <v>3409</v>
      </c>
      <c r="G1039" t="s">
        <v>19711</v>
      </c>
      <c r="L1039" t="s">
        <v>14246</v>
      </c>
      <c r="M1039" t="s">
        <v>1946</v>
      </c>
      <c r="N1039" t="s">
        <v>892</v>
      </c>
      <c r="O1039">
        <v>100000000</v>
      </c>
      <c r="P1039">
        <f t="shared" si="16"/>
        <v>-88958772</v>
      </c>
      <c r="Q1039">
        <v>7.6</v>
      </c>
    </row>
    <row r="1040" spans="1:17" x14ac:dyDescent="0.3">
      <c r="A1040" t="s">
        <v>16510</v>
      </c>
      <c r="B1040">
        <v>119</v>
      </c>
      <c r="C1040">
        <v>25000000</v>
      </c>
      <c r="D1040" t="s">
        <v>1325</v>
      </c>
      <c r="E1040" t="s">
        <v>953</v>
      </c>
      <c r="F1040" t="s">
        <v>12332</v>
      </c>
      <c r="L1040" t="s">
        <v>16511</v>
      </c>
      <c r="M1040" t="s">
        <v>37</v>
      </c>
      <c r="N1040" t="s">
        <v>38</v>
      </c>
      <c r="O1040">
        <v>9000000</v>
      </c>
      <c r="P1040">
        <f t="shared" si="16"/>
        <v>16000000</v>
      </c>
      <c r="Q1040">
        <v>6.8</v>
      </c>
    </row>
    <row r="1041" spans="1:17" hidden="1" x14ac:dyDescent="0.3">
      <c r="A1041" t="s">
        <v>12095</v>
      </c>
      <c r="B1041">
        <v>91</v>
      </c>
      <c r="D1041" t="s">
        <v>1325</v>
      </c>
      <c r="E1041" t="s">
        <v>6403</v>
      </c>
      <c r="L1041" t="s">
        <v>12096</v>
      </c>
      <c r="M1041" t="s">
        <v>37</v>
      </c>
      <c r="N1041" t="s">
        <v>1465</v>
      </c>
      <c r="O1041">
        <v>18000000</v>
      </c>
      <c r="P1041">
        <f t="shared" si="16"/>
        <v>-18000000</v>
      </c>
      <c r="Q1041">
        <v>5.3</v>
      </c>
    </row>
    <row r="1042" spans="1:17" hidden="1" x14ac:dyDescent="0.3">
      <c r="A1042" t="s">
        <v>15441</v>
      </c>
      <c r="B1042">
        <v>91</v>
      </c>
      <c r="D1042" t="s">
        <v>3409</v>
      </c>
      <c r="E1042" t="s">
        <v>12038</v>
      </c>
      <c r="L1042" t="s">
        <v>15444</v>
      </c>
      <c r="M1042" t="s">
        <v>37</v>
      </c>
      <c r="N1042" t="s">
        <v>268</v>
      </c>
      <c r="O1042">
        <v>10000000</v>
      </c>
      <c r="P1042">
        <f t="shared" si="16"/>
        <v>-10000000</v>
      </c>
      <c r="Q1042">
        <v>4.5</v>
      </c>
    </row>
    <row r="1043" spans="1:17" x14ac:dyDescent="0.3">
      <c r="A1043" t="s">
        <v>8205</v>
      </c>
      <c r="B1043">
        <v>119</v>
      </c>
      <c r="C1043">
        <v>66468315</v>
      </c>
      <c r="D1043" t="s">
        <v>1325</v>
      </c>
      <c r="E1043" t="s">
        <v>24164</v>
      </c>
      <c r="F1043" t="s">
        <v>3409</v>
      </c>
      <c r="G1043" t="s">
        <v>12332</v>
      </c>
      <c r="H1043" t="s">
        <v>10413</v>
      </c>
      <c r="L1043" t="s">
        <v>8206</v>
      </c>
      <c r="M1043" t="s">
        <v>37</v>
      </c>
      <c r="N1043" t="s">
        <v>38</v>
      </c>
      <c r="O1043">
        <v>30000000</v>
      </c>
      <c r="P1043">
        <f t="shared" si="16"/>
        <v>36468315</v>
      </c>
      <c r="Q1043">
        <v>7.4</v>
      </c>
    </row>
    <row r="1044" spans="1:17" x14ac:dyDescent="0.3">
      <c r="A1044" t="s">
        <v>3098</v>
      </c>
      <c r="B1044">
        <v>119</v>
      </c>
      <c r="C1044">
        <v>98895417</v>
      </c>
      <c r="D1044" t="s">
        <v>1325</v>
      </c>
      <c r="E1044" t="s">
        <v>10413</v>
      </c>
      <c r="L1044" t="s">
        <v>3372</v>
      </c>
      <c r="M1044" t="s">
        <v>37</v>
      </c>
      <c r="N1044" t="s">
        <v>38</v>
      </c>
      <c r="O1044">
        <v>70000000</v>
      </c>
      <c r="P1044">
        <f t="shared" si="16"/>
        <v>28895417</v>
      </c>
      <c r="Q1044">
        <v>6.5</v>
      </c>
    </row>
    <row r="1045" spans="1:17" x14ac:dyDescent="0.3">
      <c r="A1045" t="s">
        <v>1340</v>
      </c>
      <c r="B1045">
        <v>119</v>
      </c>
      <c r="C1045">
        <v>53789313</v>
      </c>
      <c r="D1045" t="s">
        <v>1325</v>
      </c>
      <c r="E1045" t="s">
        <v>24165</v>
      </c>
      <c r="F1045" t="s">
        <v>12332</v>
      </c>
      <c r="G1045" t="s">
        <v>10413</v>
      </c>
      <c r="L1045" t="s">
        <v>4131</v>
      </c>
      <c r="M1045" t="s">
        <v>37</v>
      </c>
      <c r="N1045" t="s">
        <v>38</v>
      </c>
      <c r="O1045">
        <v>60000000</v>
      </c>
      <c r="P1045">
        <f t="shared" si="16"/>
        <v>-6210687</v>
      </c>
      <c r="Q1045">
        <v>6.3</v>
      </c>
    </row>
    <row r="1046" spans="1:17" x14ac:dyDescent="0.3">
      <c r="A1046" t="s">
        <v>255</v>
      </c>
      <c r="B1046">
        <v>119</v>
      </c>
      <c r="C1046">
        <v>180011740</v>
      </c>
      <c r="D1046" t="s">
        <v>1325</v>
      </c>
      <c r="E1046" t="s">
        <v>953</v>
      </c>
      <c r="F1046" t="s">
        <v>12332</v>
      </c>
      <c r="G1046" t="s">
        <v>10413</v>
      </c>
      <c r="L1046" t="s">
        <v>1712</v>
      </c>
      <c r="M1046" t="s">
        <v>37</v>
      </c>
      <c r="N1046" t="s">
        <v>38</v>
      </c>
      <c r="O1046">
        <v>100000000</v>
      </c>
      <c r="P1046">
        <f t="shared" si="16"/>
        <v>80011740</v>
      </c>
      <c r="Q1046">
        <v>5.7</v>
      </c>
    </row>
    <row r="1047" spans="1:17" x14ac:dyDescent="0.3">
      <c r="A1047" t="s">
        <v>5930</v>
      </c>
      <c r="B1047">
        <v>119</v>
      </c>
      <c r="C1047">
        <v>21413105</v>
      </c>
      <c r="D1047" t="s">
        <v>1325</v>
      </c>
      <c r="E1047" t="s">
        <v>953</v>
      </c>
      <c r="F1047" t="s">
        <v>3409</v>
      </c>
      <c r="G1047" t="s">
        <v>19711</v>
      </c>
      <c r="H1047" t="s">
        <v>15011</v>
      </c>
      <c r="L1047" t="s">
        <v>10988</v>
      </c>
      <c r="M1047" t="s">
        <v>37</v>
      </c>
      <c r="N1047" t="s">
        <v>370</v>
      </c>
      <c r="O1047">
        <v>20000000</v>
      </c>
      <c r="P1047">
        <f t="shared" si="16"/>
        <v>1413105</v>
      </c>
      <c r="Q1047">
        <v>6.8</v>
      </c>
    </row>
    <row r="1048" spans="1:17" hidden="1" x14ac:dyDescent="0.3">
      <c r="A1048" t="s">
        <v>23887</v>
      </c>
      <c r="B1048">
        <v>92</v>
      </c>
      <c r="D1048" t="s">
        <v>68</v>
      </c>
      <c r="L1048" t="s">
        <v>23889</v>
      </c>
      <c r="M1048" t="s">
        <v>37</v>
      </c>
      <c r="N1048" t="s">
        <v>38</v>
      </c>
      <c r="O1048">
        <v>50000</v>
      </c>
      <c r="P1048">
        <f t="shared" si="16"/>
        <v>-50000</v>
      </c>
      <c r="Q1048">
        <v>7.9</v>
      </c>
    </row>
    <row r="1049" spans="1:17" x14ac:dyDescent="0.3">
      <c r="A1049" t="s">
        <v>6804</v>
      </c>
      <c r="B1049">
        <v>119</v>
      </c>
      <c r="C1049">
        <v>7000000</v>
      </c>
      <c r="D1049" t="s">
        <v>1325</v>
      </c>
      <c r="E1049" t="s">
        <v>953</v>
      </c>
      <c r="F1049" t="s">
        <v>3409</v>
      </c>
      <c r="G1049" t="s">
        <v>10413</v>
      </c>
      <c r="L1049" t="s">
        <v>6806</v>
      </c>
      <c r="M1049" t="s">
        <v>37</v>
      </c>
      <c r="N1049" t="s">
        <v>56</v>
      </c>
      <c r="O1049">
        <v>36000000</v>
      </c>
      <c r="P1049">
        <f t="shared" si="16"/>
        <v>-29000000</v>
      </c>
      <c r="Q1049">
        <v>4.7</v>
      </c>
    </row>
    <row r="1050" spans="1:17" x14ac:dyDescent="0.3">
      <c r="A1050" t="s">
        <v>7993</v>
      </c>
      <c r="B1050">
        <v>119</v>
      </c>
      <c r="C1050">
        <v>13763130</v>
      </c>
      <c r="D1050" t="s">
        <v>1325</v>
      </c>
      <c r="E1050" t="s">
        <v>24164</v>
      </c>
      <c r="F1050" t="s">
        <v>12332</v>
      </c>
      <c r="G1050" t="s">
        <v>10413</v>
      </c>
      <c r="L1050" t="s">
        <v>7994</v>
      </c>
      <c r="M1050" t="s">
        <v>37</v>
      </c>
      <c r="N1050" t="s">
        <v>38</v>
      </c>
      <c r="O1050">
        <v>32000000</v>
      </c>
      <c r="P1050">
        <f t="shared" si="16"/>
        <v>-18236870</v>
      </c>
      <c r="Q1050">
        <v>6.3</v>
      </c>
    </row>
    <row r="1051" spans="1:17" hidden="1" x14ac:dyDescent="0.3">
      <c r="A1051" t="s">
        <v>12849</v>
      </c>
      <c r="B1051">
        <v>92</v>
      </c>
      <c r="C1051">
        <v>104792</v>
      </c>
      <c r="D1051" t="s">
        <v>1325</v>
      </c>
      <c r="E1051" t="s">
        <v>13307</v>
      </c>
      <c r="F1051" t="s">
        <v>24164</v>
      </c>
      <c r="G1051" t="s">
        <v>3409</v>
      </c>
      <c r="L1051" t="s">
        <v>23338</v>
      </c>
      <c r="M1051" t="s">
        <v>37</v>
      </c>
      <c r="N1051" t="s">
        <v>56</v>
      </c>
      <c r="P1051">
        <f t="shared" si="16"/>
        <v>104792</v>
      </c>
      <c r="Q1051">
        <v>7.1</v>
      </c>
    </row>
    <row r="1052" spans="1:17" hidden="1" x14ac:dyDescent="0.3">
      <c r="A1052" t="s">
        <v>17771</v>
      </c>
      <c r="B1052">
        <v>92</v>
      </c>
      <c r="D1052" t="s">
        <v>1671</v>
      </c>
      <c r="E1052" t="s">
        <v>1266</v>
      </c>
      <c r="F1052" t="s">
        <v>24165</v>
      </c>
      <c r="L1052" t="s">
        <v>21687</v>
      </c>
      <c r="M1052" t="s">
        <v>37</v>
      </c>
      <c r="N1052" t="s">
        <v>38</v>
      </c>
      <c r="O1052">
        <v>1000000</v>
      </c>
      <c r="P1052">
        <f t="shared" si="16"/>
        <v>-1000000</v>
      </c>
      <c r="Q1052">
        <v>7.2</v>
      </c>
    </row>
    <row r="1053" spans="1:17" x14ac:dyDescent="0.3">
      <c r="A1053" t="s">
        <v>96</v>
      </c>
      <c r="B1053">
        <v>119</v>
      </c>
      <c r="C1053">
        <v>25335935</v>
      </c>
      <c r="D1053" t="s">
        <v>1325</v>
      </c>
      <c r="E1053" t="s">
        <v>953</v>
      </c>
      <c r="F1053" t="s">
        <v>12332</v>
      </c>
      <c r="G1053" t="s">
        <v>10413</v>
      </c>
      <c r="L1053" t="s">
        <v>6935</v>
      </c>
      <c r="M1053" t="s">
        <v>37</v>
      </c>
      <c r="N1053" t="s">
        <v>38</v>
      </c>
      <c r="O1053">
        <v>40000000</v>
      </c>
      <c r="P1053">
        <f t="shared" si="16"/>
        <v>-14664065</v>
      </c>
      <c r="Q1053">
        <v>8</v>
      </c>
    </row>
    <row r="1054" spans="1:17" hidden="1" x14ac:dyDescent="0.3">
      <c r="A1054" t="s">
        <v>8351</v>
      </c>
      <c r="B1054">
        <v>92</v>
      </c>
      <c r="C1054">
        <v>3094687</v>
      </c>
      <c r="D1054" t="s">
        <v>1671</v>
      </c>
      <c r="E1054" t="s">
        <v>3409</v>
      </c>
      <c r="F1054" t="s">
        <v>19711</v>
      </c>
      <c r="L1054" t="s">
        <v>22119</v>
      </c>
      <c r="M1054" t="s">
        <v>37</v>
      </c>
      <c r="N1054" t="s">
        <v>38</v>
      </c>
      <c r="P1054">
        <f t="shared" si="16"/>
        <v>3094687</v>
      </c>
      <c r="Q1054">
        <v>6.7</v>
      </c>
    </row>
    <row r="1055" spans="1:17" x14ac:dyDescent="0.3">
      <c r="A1055" t="s">
        <v>521</v>
      </c>
      <c r="B1055">
        <v>119</v>
      </c>
      <c r="C1055">
        <v>121468960</v>
      </c>
      <c r="D1055" t="s">
        <v>1325</v>
      </c>
      <c r="E1055" t="s">
        <v>24165</v>
      </c>
      <c r="F1055" t="s">
        <v>10413</v>
      </c>
      <c r="L1055" t="s">
        <v>3957</v>
      </c>
      <c r="M1055" t="s">
        <v>37</v>
      </c>
      <c r="N1055" t="s">
        <v>38</v>
      </c>
      <c r="O1055">
        <v>60000000</v>
      </c>
      <c r="P1055">
        <f t="shared" si="16"/>
        <v>61468960</v>
      </c>
      <c r="Q1055">
        <v>7.9</v>
      </c>
    </row>
    <row r="1056" spans="1:17" x14ac:dyDescent="0.3">
      <c r="A1056" t="s">
        <v>1555</v>
      </c>
      <c r="B1056">
        <v>119</v>
      </c>
      <c r="C1056">
        <v>98780042</v>
      </c>
      <c r="D1056" t="s">
        <v>1325</v>
      </c>
      <c r="E1056" t="s">
        <v>1671</v>
      </c>
      <c r="F1056" t="s">
        <v>24164</v>
      </c>
      <c r="G1056" t="s">
        <v>12332</v>
      </c>
      <c r="H1056" t="s">
        <v>10413</v>
      </c>
      <c r="L1056" t="s">
        <v>1557</v>
      </c>
      <c r="M1056" t="s">
        <v>37</v>
      </c>
      <c r="N1056" t="s">
        <v>38</v>
      </c>
      <c r="O1056">
        <v>120000000</v>
      </c>
      <c r="P1056">
        <f t="shared" si="16"/>
        <v>-21219958</v>
      </c>
      <c r="Q1056">
        <v>5.8</v>
      </c>
    </row>
    <row r="1057" spans="1:17" x14ac:dyDescent="0.3">
      <c r="A1057" t="s">
        <v>886</v>
      </c>
      <c r="B1057">
        <v>119</v>
      </c>
      <c r="C1057">
        <v>6047856</v>
      </c>
      <c r="D1057" t="s">
        <v>1325</v>
      </c>
      <c r="E1057" t="s">
        <v>24164</v>
      </c>
      <c r="F1057" t="s">
        <v>3409</v>
      </c>
      <c r="G1057" t="s">
        <v>10413</v>
      </c>
      <c r="L1057" t="s">
        <v>15689</v>
      </c>
      <c r="M1057" t="s">
        <v>37</v>
      </c>
      <c r="N1057" t="s">
        <v>38</v>
      </c>
      <c r="O1057">
        <v>8500000</v>
      </c>
      <c r="P1057">
        <f t="shared" si="16"/>
        <v>-2452144</v>
      </c>
      <c r="Q1057">
        <v>6.7</v>
      </c>
    </row>
    <row r="1058" spans="1:17" x14ac:dyDescent="0.3">
      <c r="A1058" t="s">
        <v>1516</v>
      </c>
      <c r="B1058">
        <v>119</v>
      </c>
      <c r="C1058">
        <v>125332007</v>
      </c>
      <c r="D1058" t="s">
        <v>1325</v>
      </c>
      <c r="E1058" t="s">
        <v>953</v>
      </c>
      <c r="F1058" t="s">
        <v>10413</v>
      </c>
      <c r="L1058" t="s">
        <v>1518</v>
      </c>
      <c r="M1058" t="s">
        <v>37</v>
      </c>
      <c r="N1058" t="s">
        <v>56</v>
      </c>
      <c r="O1058">
        <v>110000000</v>
      </c>
      <c r="P1058">
        <f t="shared" si="16"/>
        <v>15332007</v>
      </c>
      <c r="Q1058">
        <v>6.5</v>
      </c>
    </row>
    <row r="1059" spans="1:17" hidden="1" x14ac:dyDescent="0.3">
      <c r="A1059" t="s">
        <v>18808</v>
      </c>
      <c r="B1059">
        <v>92</v>
      </c>
      <c r="D1059" t="s">
        <v>3409</v>
      </c>
      <c r="L1059" t="s">
        <v>18809</v>
      </c>
      <c r="M1059" t="s">
        <v>37</v>
      </c>
      <c r="N1059" t="s">
        <v>38</v>
      </c>
      <c r="P1059">
        <f t="shared" si="16"/>
        <v>0</v>
      </c>
      <c r="Q1059">
        <v>7.3</v>
      </c>
    </row>
    <row r="1060" spans="1:17" x14ac:dyDescent="0.3">
      <c r="A1060" t="s">
        <v>816</v>
      </c>
      <c r="B1060">
        <v>119</v>
      </c>
      <c r="C1060">
        <v>179883016</v>
      </c>
      <c r="D1060" t="s">
        <v>1325</v>
      </c>
      <c r="E1060" t="s">
        <v>953</v>
      </c>
      <c r="F1060" t="s">
        <v>1266</v>
      </c>
      <c r="G1060" t="s">
        <v>12332</v>
      </c>
      <c r="H1060" t="s">
        <v>10413</v>
      </c>
      <c r="L1060" t="s">
        <v>817</v>
      </c>
      <c r="M1060" t="s">
        <v>37</v>
      </c>
      <c r="N1060" t="s">
        <v>38</v>
      </c>
      <c r="O1060">
        <v>150000000</v>
      </c>
      <c r="P1060">
        <f t="shared" si="16"/>
        <v>29883016</v>
      </c>
      <c r="Q1060">
        <v>6.7</v>
      </c>
    </row>
    <row r="1061" spans="1:17" x14ac:dyDescent="0.3">
      <c r="A1061" t="s">
        <v>6152</v>
      </c>
      <c r="B1061">
        <v>120</v>
      </c>
      <c r="C1061">
        <v>24375436</v>
      </c>
      <c r="D1061" t="s">
        <v>1325</v>
      </c>
      <c r="E1061" t="s">
        <v>24164</v>
      </c>
      <c r="F1061" t="s">
        <v>3409</v>
      </c>
      <c r="G1061" t="s">
        <v>10413</v>
      </c>
      <c r="L1061" t="s">
        <v>6153</v>
      </c>
      <c r="M1061" t="s">
        <v>37</v>
      </c>
      <c r="N1061" t="s">
        <v>38</v>
      </c>
      <c r="O1061">
        <v>42000000</v>
      </c>
      <c r="P1061">
        <f t="shared" si="16"/>
        <v>-17624564</v>
      </c>
      <c r="Q1061">
        <v>6.1</v>
      </c>
    </row>
    <row r="1062" spans="1:17" hidden="1" x14ac:dyDescent="0.3">
      <c r="A1062" t="s">
        <v>10464</v>
      </c>
      <c r="B1062">
        <v>92</v>
      </c>
      <c r="D1062" t="s">
        <v>1325</v>
      </c>
      <c r="E1062" t="s">
        <v>1671</v>
      </c>
      <c r="F1062" t="s">
        <v>24164</v>
      </c>
      <c r="L1062" t="s">
        <v>14524</v>
      </c>
      <c r="M1062" t="s">
        <v>37</v>
      </c>
      <c r="N1062" t="s">
        <v>268</v>
      </c>
      <c r="O1062">
        <v>12000000</v>
      </c>
      <c r="P1062">
        <f t="shared" si="16"/>
        <v>-12000000</v>
      </c>
      <c r="Q1062">
        <v>4.3</v>
      </c>
    </row>
    <row r="1063" spans="1:17" x14ac:dyDescent="0.3">
      <c r="A1063" t="s">
        <v>1257</v>
      </c>
      <c r="B1063">
        <v>120</v>
      </c>
      <c r="C1063">
        <v>66002193</v>
      </c>
      <c r="D1063" t="s">
        <v>1325</v>
      </c>
      <c r="E1063" t="s">
        <v>953</v>
      </c>
      <c r="F1063" t="s">
        <v>24165</v>
      </c>
      <c r="G1063" t="s">
        <v>12332</v>
      </c>
      <c r="H1063" t="s">
        <v>10413</v>
      </c>
      <c r="L1063" t="s">
        <v>1590</v>
      </c>
      <c r="M1063" t="s">
        <v>37</v>
      </c>
      <c r="N1063" t="s">
        <v>38</v>
      </c>
      <c r="O1063">
        <v>110000000</v>
      </c>
      <c r="P1063">
        <f t="shared" si="16"/>
        <v>-43997807</v>
      </c>
      <c r="Q1063">
        <v>5.8</v>
      </c>
    </row>
    <row r="1064" spans="1:17" x14ac:dyDescent="0.3">
      <c r="A1064" t="s">
        <v>1627</v>
      </c>
      <c r="B1064">
        <v>120</v>
      </c>
      <c r="C1064">
        <v>24004159</v>
      </c>
      <c r="D1064" t="s">
        <v>1325</v>
      </c>
      <c r="E1064" t="s">
        <v>953</v>
      </c>
      <c r="F1064" t="s">
        <v>1671</v>
      </c>
      <c r="L1064" t="s">
        <v>1629</v>
      </c>
      <c r="M1064" t="s">
        <v>37</v>
      </c>
      <c r="N1064" t="s">
        <v>38</v>
      </c>
      <c r="O1064">
        <v>110000000</v>
      </c>
      <c r="P1064">
        <f t="shared" si="16"/>
        <v>-85995841</v>
      </c>
      <c r="Q1064">
        <v>5.8</v>
      </c>
    </row>
    <row r="1065" spans="1:17" x14ac:dyDescent="0.3">
      <c r="A1065" t="s">
        <v>1389</v>
      </c>
      <c r="B1065">
        <v>120</v>
      </c>
      <c r="C1065">
        <v>31569268</v>
      </c>
      <c r="D1065" t="s">
        <v>1325</v>
      </c>
      <c r="E1065" t="s">
        <v>24164</v>
      </c>
      <c r="F1065" t="s">
        <v>3409</v>
      </c>
      <c r="G1065" t="s">
        <v>12332</v>
      </c>
      <c r="H1065" t="s">
        <v>10413</v>
      </c>
      <c r="L1065" t="s">
        <v>5530</v>
      </c>
      <c r="M1065" t="s">
        <v>37</v>
      </c>
      <c r="N1065" t="s">
        <v>38</v>
      </c>
      <c r="O1065">
        <v>49000000</v>
      </c>
      <c r="P1065">
        <f t="shared" si="16"/>
        <v>-17430732</v>
      </c>
      <c r="Q1065">
        <v>6.9</v>
      </c>
    </row>
    <row r="1066" spans="1:17" x14ac:dyDescent="0.3">
      <c r="A1066" t="s">
        <v>1064</v>
      </c>
      <c r="B1066">
        <v>120</v>
      </c>
      <c r="C1066">
        <v>128067808</v>
      </c>
      <c r="D1066" t="s">
        <v>1325</v>
      </c>
      <c r="E1066" t="s">
        <v>3409</v>
      </c>
      <c r="F1066" t="s">
        <v>19711</v>
      </c>
      <c r="L1066" t="s">
        <v>12662</v>
      </c>
      <c r="M1066" t="s">
        <v>1946</v>
      </c>
      <c r="N1066" t="s">
        <v>12666</v>
      </c>
      <c r="O1066">
        <v>15000000</v>
      </c>
      <c r="P1066">
        <f t="shared" si="16"/>
        <v>113067808</v>
      </c>
      <c r="Q1066">
        <v>7.9</v>
      </c>
    </row>
    <row r="1067" spans="1:17" x14ac:dyDescent="0.3">
      <c r="A1067" t="s">
        <v>2565</v>
      </c>
      <c r="B1067">
        <v>120</v>
      </c>
      <c r="C1067">
        <v>140459099</v>
      </c>
      <c r="D1067" t="s">
        <v>1325</v>
      </c>
      <c r="E1067" t="s">
        <v>3409</v>
      </c>
      <c r="F1067" t="s">
        <v>19711</v>
      </c>
      <c r="G1067" t="s">
        <v>12332</v>
      </c>
      <c r="H1067" t="s">
        <v>10413</v>
      </c>
      <c r="L1067" t="s">
        <v>2567</v>
      </c>
      <c r="M1067" t="s">
        <v>37</v>
      </c>
      <c r="N1067" t="s">
        <v>38</v>
      </c>
      <c r="O1067">
        <v>75000000</v>
      </c>
      <c r="P1067">
        <f t="shared" si="16"/>
        <v>65459099</v>
      </c>
      <c r="Q1067">
        <v>6.1</v>
      </c>
    </row>
    <row r="1068" spans="1:17" x14ac:dyDescent="0.3">
      <c r="A1068" t="s">
        <v>16450</v>
      </c>
      <c r="B1068">
        <v>120</v>
      </c>
      <c r="C1068">
        <v>43800000</v>
      </c>
      <c r="D1068" t="s">
        <v>1325</v>
      </c>
      <c r="E1068" t="s">
        <v>953</v>
      </c>
      <c r="F1068" t="s">
        <v>10413</v>
      </c>
      <c r="L1068" t="s">
        <v>16451</v>
      </c>
      <c r="M1068" t="s">
        <v>37</v>
      </c>
      <c r="N1068" t="s">
        <v>56</v>
      </c>
      <c r="O1068">
        <v>7200000</v>
      </c>
      <c r="P1068">
        <f t="shared" si="16"/>
        <v>36600000</v>
      </c>
      <c r="Q1068">
        <v>6.7</v>
      </c>
    </row>
    <row r="1069" spans="1:17" x14ac:dyDescent="0.3">
      <c r="A1069" t="s">
        <v>378</v>
      </c>
      <c r="B1069">
        <v>120</v>
      </c>
      <c r="C1069">
        <v>75754670</v>
      </c>
      <c r="D1069" t="s">
        <v>1325</v>
      </c>
      <c r="E1069" t="s">
        <v>953</v>
      </c>
      <c r="F1069" t="s">
        <v>1266</v>
      </c>
      <c r="G1069" t="s">
        <v>6403</v>
      </c>
      <c r="H1069" t="s">
        <v>12332</v>
      </c>
      <c r="L1069" t="s">
        <v>2514</v>
      </c>
      <c r="M1069" t="s">
        <v>37</v>
      </c>
      <c r="N1069" t="s">
        <v>38</v>
      </c>
      <c r="O1069">
        <v>85000000</v>
      </c>
      <c r="P1069">
        <f t="shared" si="16"/>
        <v>-9245330</v>
      </c>
      <c r="Q1069">
        <v>7</v>
      </c>
    </row>
    <row r="1070" spans="1:17" x14ac:dyDescent="0.3">
      <c r="A1070" t="s">
        <v>428</v>
      </c>
      <c r="B1070">
        <v>120</v>
      </c>
      <c r="C1070">
        <v>102315545</v>
      </c>
      <c r="D1070" t="s">
        <v>1325</v>
      </c>
      <c r="E1070" t="s">
        <v>953</v>
      </c>
      <c r="F1070" t="s">
        <v>12332</v>
      </c>
      <c r="L1070" t="s">
        <v>635</v>
      </c>
      <c r="M1070" t="s">
        <v>37</v>
      </c>
      <c r="N1070" t="s">
        <v>38</v>
      </c>
      <c r="O1070">
        <v>165000000</v>
      </c>
      <c r="P1070">
        <f t="shared" si="16"/>
        <v>-62684455</v>
      </c>
      <c r="Q1070">
        <v>5.5</v>
      </c>
    </row>
    <row r="1071" spans="1:17" x14ac:dyDescent="0.3">
      <c r="A1071" t="s">
        <v>845</v>
      </c>
      <c r="B1071">
        <v>120</v>
      </c>
      <c r="C1071">
        <v>153629485</v>
      </c>
      <c r="D1071" t="s">
        <v>1325</v>
      </c>
      <c r="E1071" t="s">
        <v>953</v>
      </c>
      <c r="F1071" t="s">
        <v>12332</v>
      </c>
      <c r="G1071" t="s">
        <v>10413</v>
      </c>
      <c r="L1071" t="s">
        <v>846</v>
      </c>
      <c r="M1071" t="s">
        <v>37</v>
      </c>
      <c r="N1071" t="s">
        <v>370</v>
      </c>
      <c r="O1071">
        <v>150000000</v>
      </c>
      <c r="P1071">
        <f t="shared" si="16"/>
        <v>3629485</v>
      </c>
      <c r="Q1071">
        <v>8.1</v>
      </c>
    </row>
    <row r="1072" spans="1:17" x14ac:dyDescent="0.3">
      <c r="A1072" t="s">
        <v>1472</v>
      </c>
      <c r="B1072">
        <v>120</v>
      </c>
      <c r="C1072">
        <v>47952020</v>
      </c>
      <c r="D1072" t="s">
        <v>1325</v>
      </c>
      <c r="E1072" t="s">
        <v>953</v>
      </c>
      <c r="F1072" t="s">
        <v>3409</v>
      </c>
      <c r="G1072" t="s">
        <v>1266</v>
      </c>
      <c r="L1072" t="s">
        <v>1473</v>
      </c>
      <c r="M1072" t="s">
        <v>37</v>
      </c>
      <c r="N1072" t="s">
        <v>38</v>
      </c>
      <c r="O1072">
        <v>115000000</v>
      </c>
      <c r="P1072">
        <f t="shared" si="16"/>
        <v>-67047980</v>
      </c>
      <c r="Q1072">
        <v>6.1</v>
      </c>
    </row>
    <row r="1073" spans="1:17" x14ac:dyDescent="0.3">
      <c r="A1073" t="s">
        <v>8707</v>
      </c>
      <c r="B1073">
        <v>121</v>
      </c>
      <c r="C1073">
        <v>127437</v>
      </c>
      <c r="D1073" t="s">
        <v>1325</v>
      </c>
      <c r="E1073" t="s">
        <v>953</v>
      </c>
      <c r="F1073" t="s">
        <v>3409</v>
      </c>
      <c r="G1073" t="s">
        <v>22704</v>
      </c>
      <c r="H1073" t="s">
        <v>24163</v>
      </c>
      <c r="L1073" t="s">
        <v>8708</v>
      </c>
      <c r="M1073" t="s">
        <v>1946</v>
      </c>
      <c r="N1073" t="s">
        <v>892</v>
      </c>
      <c r="O1073">
        <v>18000000</v>
      </c>
      <c r="P1073">
        <f t="shared" si="16"/>
        <v>-17872563</v>
      </c>
      <c r="Q1073">
        <v>6</v>
      </c>
    </row>
    <row r="1074" spans="1:17" x14ac:dyDescent="0.3">
      <c r="A1074" t="s">
        <v>3694</v>
      </c>
      <c r="B1074">
        <v>121</v>
      </c>
      <c r="C1074">
        <v>50007168</v>
      </c>
      <c r="D1074" t="s">
        <v>1325</v>
      </c>
      <c r="E1074" t="s">
        <v>24164</v>
      </c>
      <c r="F1074" t="s">
        <v>3409</v>
      </c>
      <c r="G1074" t="s">
        <v>10413</v>
      </c>
      <c r="L1074" t="s">
        <v>5209</v>
      </c>
      <c r="M1074" t="s">
        <v>37</v>
      </c>
      <c r="N1074" t="s">
        <v>38</v>
      </c>
      <c r="O1074">
        <v>50000000</v>
      </c>
      <c r="P1074">
        <f t="shared" si="16"/>
        <v>7168</v>
      </c>
      <c r="Q1074">
        <v>6.7</v>
      </c>
    </row>
    <row r="1075" spans="1:17" hidden="1" x14ac:dyDescent="0.3">
      <c r="A1075" t="s">
        <v>20479</v>
      </c>
      <c r="B1075">
        <v>92</v>
      </c>
      <c r="D1075" t="s">
        <v>6403</v>
      </c>
      <c r="L1075" t="s">
        <v>20481</v>
      </c>
      <c r="M1075" t="s">
        <v>37</v>
      </c>
      <c r="N1075" t="s">
        <v>268</v>
      </c>
      <c r="O1075">
        <v>100000</v>
      </c>
      <c r="P1075">
        <f t="shared" si="16"/>
        <v>-100000</v>
      </c>
      <c r="Q1075">
        <v>6.1</v>
      </c>
    </row>
    <row r="1076" spans="1:17" x14ac:dyDescent="0.3">
      <c r="A1076" t="s">
        <v>1324</v>
      </c>
      <c r="B1076">
        <v>121</v>
      </c>
      <c r="C1076">
        <v>184031112</v>
      </c>
      <c r="D1076" t="s">
        <v>1325</v>
      </c>
      <c r="E1076" t="s">
        <v>953</v>
      </c>
      <c r="F1076" t="s">
        <v>1266</v>
      </c>
      <c r="L1076" t="s">
        <v>1836</v>
      </c>
      <c r="M1076" t="s">
        <v>37</v>
      </c>
      <c r="N1076" t="s">
        <v>38</v>
      </c>
      <c r="O1076">
        <v>100000000</v>
      </c>
      <c r="P1076">
        <f t="shared" si="16"/>
        <v>84031112</v>
      </c>
      <c r="Q1076">
        <v>5.4</v>
      </c>
    </row>
    <row r="1077" spans="1:17" x14ac:dyDescent="0.3">
      <c r="A1077" t="s">
        <v>1819</v>
      </c>
      <c r="B1077">
        <v>121</v>
      </c>
      <c r="C1077">
        <v>66862068</v>
      </c>
      <c r="D1077" t="s">
        <v>1325</v>
      </c>
      <c r="E1077" t="s">
        <v>1266</v>
      </c>
      <c r="F1077" t="s">
        <v>6403</v>
      </c>
      <c r="G1077" t="s">
        <v>24165</v>
      </c>
      <c r="L1077" t="s">
        <v>1822</v>
      </c>
      <c r="M1077" t="s">
        <v>37</v>
      </c>
      <c r="N1077" t="s">
        <v>38</v>
      </c>
      <c r="O1077">
        <v>83000000</v>
      </c>
      <c r="P1077">
        <f t="shared" si="16"/>
        <v>-16137932</v>
      </c>
      <c r="Q1077">
        <v>5.7</v>
      </c>
    </row>
    <row r="1078" spans="1:17" hidden="1" x14ac:dyDescent="0.3">
      <c r="A1078" t="s">
        <v>10325</v>
      </c>
      <c r="B1078">
        <v>92</v>
      </c>
      <c r="D1078" t="s">
        <v>1671</v>
      </c>
      <c r="L1078" t="s">
        <v>14556</v>
      </c>
      <c r="M1078" t="s">
        <v>37</v>
      </c>
      <c r="N1078" t="s">
        <v>38</v>
      </c>
      <c r="O1078">
        <v>11000000</v>
      </c>
      <c r="P1078">
        <f t="shared" si="16"/>
        <v>-11000000</v>
      </c>
      <c r="Q1078">
        <v>6.9</v>
      </c>
    </row>
    <row r="1079" spans="1:17" hidden="1" x14ac:dyDescent="0.3">
      <c r="A1079" t="s">
        <v>1757</v>
      </c>
      <c r="B1079">
        <v>92</v>
      </c>
      <c r="D1079" t="s">
        <v>1325</v>
      </c>
      <c r="E1079" t="s">
        <v>24164</v>
      </c>
      <c r="F1079" t="s">
        <v>3409</v>
      </c>
      <c r="G1079" t="s">
        <v>10413</v>
      </c>
      <c r="L1079" t="s">
        <v>12072</v>
      </c>
      <c r="M1079" t="s">
        <v>37</v>
      </c>
      <c r="N1079" t="s">
        <v>38</v>
      </c>
      <c r="O1079">
        <v>18000000</v>
      </c>
      <c r="P1079">
        <f t="shared" si="16"/>
        <v>-18000000</v>
      </c>
      <c r="Q1079">
        <v>5.2</v>
      </c>
    </row>
    <row r="1080" spans="1:17" x14ac:dyDescent="0.3">
      <c r="A1080" t="s">
        <v>653</v>
      </c>
      <c r="B1080">
        <v>121</v>
      </c>
      <c r="C1080">
        <v>333130696</v>
      </c>
      <c r="D1080" t="s">
        <v>1325</v>
      </c>
      <c r="E1080" t="s">
        <v>953</v>
      </c>
      <c r="F1080" t="s">
        <v>12332</v>
      </c>
      <c r="L1080" t="s">
        <v>655</v>
      </c>
      <c r="M1080" t="s">
        <v>37</v>
      </c>
      <c r="N1080" t="s">
        <v>38</v>
      </c>
      <c r="O1080">
        <v>170000000</v>
      </c>
      <c r="P1080">
        <f t="shared" si="16"/>
        <v>163130696</v>
      </c>
      <c r="Q1080">
        <v>8.1</v>
      </c>
    </row>
    <row r="1081" spans="1:17" x14ac:dyDescent="0.3">
      <c r="A1081" t="s">
        <v>2453</v>
      </c>
      <c r="B1081">
        <v>121</v>
      </c>
      <c r="C1081">
        <v>23618786</v>
      </c>
      <c r="D1081" t="s">
        <v>1325</v>
      </c>
      <c r="E1081" t="s">
        <v>1671</v>
      </c>
      <c r="F1081" t="s">
        <v>24165</v>
      </c>
      <c r="L1081" t="s">
        <v>12457</v>
      </c>
      <c r="M1081" t="s">
        <v>37</v>
      </c>
      <c r="N1081" t="s">
        <v>56</v>
      </c>
      <c r="O1081">
        <v>8000000</v>
      </c>
      <c r="P1081">
        <f t="shared" si="16"/>
        <v>15618786</v>
      </c>
      <c r="Q1081">
        <v>7.9</v>
      </c>
    </row>
    <row r="1082" spans="1:17" x14ac:dyDescent="0.3">
      <c r="A1082" t="s">
        <v>1058</v>
      </c>
      <c r="B1082">
        <v>121</v>
      </c>
      <c r="C1082">
        <v>144731527</v>
      </c>
      <c r="D1082" t="s">
        <v>1325</v>
      </c>
      <c r="E1082" t="s">
        <v>24164</v>
      </c>
      <c r="F1082" t="s">
        <v>10413</v>
      </c>
      <c r="L1082" t="s">
        <v>7254</v>
      </c>
      <c r="M1082" t="s">
        <v>37</v>
      </c>
      <c r="N1082" t="s">
        <v>38</v>
      </c>
      <c r="O1082">
        <v>35000000</v>
      </c>
      <c r="P1082">
        <f t="shared" si="16"/>
        <v>109731527</v>
      </c>
      <c r="Q1082">
        <v>6.7</v>
      </c>
    </row>
    <row r="1083" spans="1:17" hidden="1" x14ac:dyDescent="0.3">
      <c r="A1083" t="s">
        <v>10665</v>
      </c>
      <c r="B1083">
        <v>92</v>
      </c>
      <c r="C1083">
        <v>72755517</v>
      </c>
      <c r="D1083" t="s">
        <v>1325</v>
      </c>
      <c r="E1083" t="s">
        <v>1671</v>
      </c>
      <c r="F1083" t="s">
        <v>68</v>
      </c>
      <c r="L1083" t="s">
        <v>14511</v>
      </c>
      <c r="M1083" t="s">
        <v>37</v>
      </c>
      <c r="N1083" t="s">
        <v>38</v>
      </c>
      <c r="P1083">
        <f t="shared" si="16"/>
        <v>72755517</v>
      </c>
      <c r="Q1083">
        <v>7.1</v>
      </c>
    </row>
    <row r="1084" spans="1:17" x14ac:dyDescent="0.3">
      <c r="A1084" t="s">
        <v>16450</v>
      </c>
      <c r="B1084">
        <v>121</v>
      </c>
      <c r="C1084">
        <v>35400000</v>
      </c>
      <c r="D1084" t="s">
        <v>1325</v>
      </c>
      <c r="E1084" t="s">
        <v>953</v>
      </c>
      <c r="F1084" t="s">
        <v>10413</v>
      </c>
      <c r="L1084" t="s">
        <v>16479</v>
      </c>
      <c r="M1084" t="s">
        <v>37</v>
      </c>
      <c r="N1084" t="s">
        <v>56</v>
      </c>
      <c r="O1084">
        <v>7000000</v>
      </c>
      <c r="P1084">
        <f t="shared" si="16"/>
        <v>28400000</v>
      </c>
      <c r="Q1084">
        <v>6.8</v>
      </c>
    </row>
    <row r="1085" spans="1:17" x14ac:dyDescent="0.3">
      <c r="A1085" t="s">
        <v>225</v>
      </c>
      <c r="B1085">
        <v>121</v>
      </c>
      <c r="C1085">
        <v>125069696</v>
      </c>
      <c r="D1085" t="s">
        <v>1325</v>
      </c>
      <c r="E1085" t="s">
        <v>13307</v>
      </c>
      <c r="F1085" t="s">
        <v>3409</v>
      </c>
      <c r="G1085" t="s">
        <v>10413</v>
      </c>
      <c r="H1085" t="s">
        <v>24163</v>
      </c>
      <c r="L1085" t="s">
        <v>6278</v>
      </c>
      <c r="M1085" t="s">
        <v>37</v>
      </c>
      <c r="N1085" t="s">
        <v>38</v>
      </c>
      <c r="O1085">
        <v>40000000</v>
      </c>
      <c r="P1085">
        <f t="shared" si="16"/>
        <v>85069696</v>
      </c>
      <c r="Q1085">
        <v>7.6</v>
      </c>
    </row>
    <row r="1086" spans="1:17" hidden="1" x14ac:dyDescent="0.3">
      <c r="A1086" t="s">
        <v>13025</v>
      </c>
      <c r="B1086">
        <v>92</v>
      </c>
      <c r="C1086">
        <v>11632420</v>
      </c>
      <c r="D1086" t="s">
        <v>24164</v>
      </c>
      <c r="E1086" t="s">
        <v>3409</v>
      </c>
      <c r="F1086" t="s">
        <v>10413</v>
      </c>
      <c r="L1086" t="s">
        <v>13026</v>
      </c>
      <c r="M1086" t="s">
        <v>37</v>
      </c>
      <c r="N1086" t="s">
        <v>38</v>
      </c>
      <c r="P1086">
        <f t="shared" si="16"/>
        <v>11632420</v>
      </c>
      <c r="Q1086">
        <v>6.1</v>
      </c>
    </row>
    <row r="1087" spans="1:17" x14ac:dyDescent="0.3">
      <c r="A1087" t="s">
        <v>3572</v>
      </c>
      <c r="B1087">
        <v>121</v>
      </c>
      <c r="C1087">
        <v>29655590</v>
      </c>
      <c r="D1087" t="s">
        <v>1325</v>
      </c>
      <c r="E1087" t="s">
        <v>1671</v>
      </c>
      <c r="F1087" t="s">
        <v>1266</v>
      </c>
      <c r="G1087" t="s">
        <v>12332</v>
      </c>
      <c r="L1087" t="s">
        <v>3573</v>
      </c>
      <c r="M1087" t="s">
        <v>37</v>
      </c>
      <c r="N1087" t="s">
        <v>38</v>
      </c>
      <c r="O1087">
        <v>65000000</v>
      </c>
      <c r="P1087">
        <f t="shared" si="16"/>
        <v>-35344410</v>
      </c>
      <c r="Q1087">
        <v>6</v>
      </c>
    </row>
    <row r="1088" spans="1:17" x14ac:dyDescent="0.3">
      <c r="A1088" t="s">
        <v>7174</v>
      </c>
      <c r="B1088">
        <v>121</v>
      </c>
      <c r="C1088">
        <v>55500000</v>
      </c>
      <c r="D1088" t="s">
        <v>1325</v>
      </c>
      <c r="E1088" t="s">
        <v>953</v>
      </c>
      <c r="F1088" t="s">
        <v>10413</v>
      </c>
      <c r="L1088" t="s">
        <v>7177</v>
      </c>
      <c r="M1088" t="s">
        <v>37</v>
      </c>
      <c r="N1088" t="s">
        <v>56</v>
      </c>
      <c r="O1088">
        <v>36000000</v>
      </c>
      <c r="P1088">
        <f t="shared" si="16"/>
        <v>19500000</v>
      </c>
      <c r="Q1088">
        <v>6.2</v>
      </c>
    </row>
    <row r="1089" spans="1:17" x14ac:dyDescent="0.3">
      <c r="A1089" t="s">
        <v>12060</v>
      </c>
      <c r="B1089">
        <v>121</v>
      </c>
      <c r="C1089">
        <v>229311</v>
      </c>
      <c r="D1089" t="s">
        <v>1325</v>
      </c>
      <c r="E1089" t="s">
        <v>3409</v>
      </c>
      <c r="F1089" t="s">
        <v>22704</v>
      </c>
      <c r="G1089" t="s">
        <v>19711</v>
      </c>
      <c r="H1089" t="s">
        <v>24163</v>
      </c>
      <c r="I1089" t="s">
        <v>15011</v>
      </c>
      <c r="L1089" t="s">
        <v>12062</v>
      </c>
      <c r="M1089" t="s">
        <v>37</v>
      </c>
      <c r="N1089" t="s">
        <v>3571</v>
      </c>
      <c r="O1089">
        <v>11350000</v>
      </c>
      <c r="P1089">
        <f t="shared" si="16"/>
        <v>-11120689</v>
      </c>
      <c r="Q1089">
        <v>6.2</v>
      </c>
    </row>
    <row r="1090" spans="1:17" x14ac:dyDescent="0.3">
      <c r="A1090" t="s">
        <v>5743</v>
      </c>
      <c r="B1090">
        <v>121</v>
      </c>
      <c r="C1090">
        <v>46875468</v>
      </c>
      <c r="D1090" t="s">
        <v>1325</v>
      </c>
      <c r="E1090" t="s">
        <v>24164</v>
      </c>
      <c r="F1090" t="s">
        <v>3409</v>
      </c>
      <c r="G1090" t="s">
        <v>24165</v>
      </c>
      <c r="H1090" t="s">
        <v>10413</v>
      </c>
      <c r="L1090" t="s">
        <v>8341</v>
      </c>
      <c r="M1090" t="s">
        <v>37</v>
      </c>
      <c r="N1090" t="s">
        <v>38</v>
      </c>
      <c r="O1090">
        <v>30000000</v>
      </c>
      <c r="P1090">
        <f t="shared" ref="P1090:P1153" si="17">+C1090-O1090</f>
        <v>16875468</v>
      </c>
      <c r="Q1090">
        <v>7.6</v>
      </c>
    </row>
    <row r="1091" spans="1:17" x14ac:dyDescent="0.3">
      <c r="A1091" t="s">
        <v>7707</v>
      </c>
      <c r="B1091">
        <v>121</v>
      </c>
      <c r="C1091">
        <v>2221994</v>
      </c>
      <c r="D1091" t="s">
        <v>1325</v>
      </c>
      <c r="E1091" t="s">
        <v>3409</v>
      </c>
      <c r="F1091" t="s">
        <v>12332</v>
      </c>
      <c r="G1091" t="s">
        <v>10413</v>
      </c>
      <c r="L1091" t="s">
        <v>7708</v>
      </c>
      <c r="M1091" t="s">
        <v>37</v>
      </c>
      <c r="N1091" t="s">
        <v>7711</v>
      </c>
      <c r="O1091">
        <v>35000000</v>
      </c>
      <c r="P1091">
        <f t="shared" si="17"/>
        <v>-32778006</v>
      </c>
      <c r="Q1091">
        <v>6.4</v>
      </c>
    </row>
    <row r="1092" spans="1:17" x14ac:dyDescent="0.3">
      <c r="A1092" t="s">
        <v>1605</v>
      </c>
      <c r="B1092">
        <v>121</v>
      </c>
      <c r="C1092">
        <v>48068396</v>
      </c>
      <c r="D1092" t="s">
        <v>1325</v>
      </c>
      <c r="E1092" t="s">
        <v>24164</v>
      </c>
      <c r="F1092" t="s">
        <v>19711</v>
      </c>
      <c r="G1092" t="s">
        <v>10413</v>
      </c>
      <c r="L1092" t="s">
        <v>1608</v>
      </c>
      <c r="M1092" t="s">
        <v>37</v>
      </c>
      <c r="N1092" t="s">
        <v>38</v>
      </c>
      <c r="O1092">
        <v>160000000</v>
      </c>
      <c r="P1092">
        <f t="shared" si="17"/>
        <v>-111931604</v>
      </c>
      <c r="Q1092">
        <v>3.7</v>
      </c>
    </row>
    <row r="1093" spans="1:17" x14ac:dyDescent="0.3">
      <c r="A1093" t="s">
        <v>79</v>
      </c>
      <c r="B1093">
        <v>121</v>
      </c>
      <c r="C1093">
        <v>403706375</v>
      </c>
      <c r="D1093" t="s">
        <v>1325</v>
      </c>
      <c r="E1093" t="s">
        <v>953</v>
      </c>
      <c r="F1093" t="s">
        <v>1266</v>
      </c>
      <c r="G1093" t="s">
        <v>19711</v>
      </c>
      <c r="L1093" t="s">
        <v>1032</v>
      </c>
      <c r="M1093" t="s">
        <v>37</v>
      </c>
      <c r="N1093" t="s">
        <v>38</v>
      </c>
      <c r="O1093">
        <v>139000000</v>
      </c>
      <c r="P1093">
        <f t="shared" si="17"/>
        <v>264706375</v>
      </c>
      <c r="Q1093">
        <v>7.3</v>
      </c>
    </row>
    <row r="1094" spans="1:17" x14ac:dyDescent="0.3">
      <c r="A1094" t="s">
        <v>499</v>
      </c>
      <c r="B1094">
        <v>121</v>
      </c>
      <c r="C1094">
        <v>31704416</v>
      </c>
      <c r="D1094" t="s">
        <v>1325</v>
      </c>
      <c r="E1094" t="s">
        <v>953</v>
      </c>
      <c r="F1094" t="s">
        <v>12332</v>
      </c>
      <c r="G1094" t="s">
        <v>10413</v>
      </c>
      <c r="L1094" t="s">
        <v>1047</v>
      </c>
      <c r="M1094" t="s">
        <v>37</v>
      </c>
      <c r="N1094" t="s">
        <v>38</v>
      </c>
      <c r="O1094">
        <v>135000000</v>
      </c>
      <c r="P1094">
        <f t="shared" si="17"/>
        <v>-103295584</v>
      </c>
      <c r="Q1094">
        <v>5</v>
      </c>
    </row>
    <row r="1095" spans="1:17" x14ac:dyDescent="0.3">
      <c r="A1095" t="s">
        <v>2066</v>
      </c>
      <c r="B1095">
        <v>121</v>
      </c>
      <c r="C1095">
        <v>33328051</v>
      </c>
      <c r="D1095" t="s">
        <v>1325</v>
      </c>
      <c r="E1095" t="s">
        <v>24164</v>
      </c>
      <c r="F1095" t="s">
        <v>3409</v>
      </c>
      <c r="G1095" t="s">
        <v>24165</v>
      </c>
      <c r="H1095" t="s">
        <v>10413</v>
      </c>
      <c r="L1095" t="s">
        <v>3774</v>
      </c>
      <c r="M1095" t="s">
        <v>37</v>
      </c>
      <c r="N1095" t="s">
        <v>38</v>
      </c>
      <c r="O1095">
        <v>65000000</v>
      </c>
      <c r="P1095">
        <f t="shared" si="17"/>
        <v>-31671949</v>
      </c>
      <c r="Q1095">
        <v>6.7</v>
      </c>
    </row>
    <row r="1096" spans="1:17" x14ac:dyDescent="0.3">
      <c r="A1096" t="s">
        <v>2112</v>
      </c>
      <c r="B1096">
        <v>121</v>
      </c>
      <c r="C1096">
        <v>110416702</v>
      </c>
      <c r="D1096" t="s">
        <v>1325</v>
      </c>
      <c r="E1096" t="s">
        <v>1671</v>
      </c>
      <c r="L1096" t="s">
        <v>2137</v>
      </c>
      <c r="M1096" t="s">
        <v>37</v>
      </c>
      <c r="N1096" t="s">
        <v>38</v>
      </c>
      <c r="O1096">
        <v>92000000</v>
      </c>
      <c r="P1096">
        <f t="shared" si="17"/>
        <v>18416702</v>
      </c>
      <c r="Q1096">
        <v>7</v>
      </c>
    </row>
    <row r="1097" spans="1:17" hidden="1" x14ac:dyDescent="0.3">
      <c r="A1097" t="s">
        <v>21256</v>
      </c>
      <c r="B1097">
        <v>92</v>
      </c>
      <c r="D1097" t="s">
        <v>24164</v>
      </c>
      <c r="E1097" t="s">
        <v>24170</v>
      </c>
      <c r="F1097" t="s">
        <v>10413</v>
      </c>
      <c r="L1097" t="s">
        <v>21259</v>
      </c>
      <c r="M1097" t="s">
        <v>37</v>
      </c>
      <c r="N1097" t="s">
        <v>38</v>
      </c>
      <c r="O1097">
        <v>1250000</v>
      </c>
      <c r="P1097">
        <f t="shared" si="17"/>
        <v>-1250000</v>
      </c>
      <c r="Q1097">
        <v>7.1</v>
      </c>
    </row>
    <row r="1098" spans="1:17" x14ac:dyDescent="0.3">
      <c r="A1098" t="s">
        <v>1739</v>
      </c>
      <c r="B1098">
        <v>121</v>
      </c>
      <c r="C1098">
        <v>12281500</v>
      </c>
      <c r="D1098" t="s">
        <v>1325</v>
      </c>
      <c r="E1098" t="s">
        <v>24164</v>
      </c>
      <c r="F1098" t="s">
        <v>3409</v>
      </c>
      <c r="G1098" t="s">
        <v>19711</v>
      </c>
      <c r="H1098" t="s">
        <v>10413</v>
      </c>
      <c r="L1098" t="s">
        <v>13925</v>
      </c>
      <c r="M1098" t="s">
        <v>37</v>
      </c>
      <c r="N1098" t="s">
        <v>38</v>
      </c>
      <c r="O1098">
        <v>13000000</v>
      </c>
      <c r="P1098">
        <f t="shared" si="17"/>
        <v>-718500</v>
      </c>
      <c r="Q1098">
        <v>8</v>
      </c>
    </row>
    <row r="1099" spans="1:17" x14ac:dyDescent="0.3">
      <c r="A1099" t="s">
        <v>3749</v>
      </c>
      <c r="B1099">
        <v>122</v>
      </c>
      <c r="C1099">
        <v>52397389</v>
      </c>
      <c r="D1099" t="s">
        <v>1325</v>
      </c>
      <c r="E1099" t="s">
        <v>953</v>
      </c>
      <c r="F1099" t="s">
        <v>1266</v>
      </c>
      <c r="G1099" t="s">
        <v>6403</v>
      </c>
      <c r="H1099" t="s">
        <v>12332</v>
      </c>
      <c r="I1099" t="s">
        <v>10413</v>
      </c>
      <c r="L1099" t="s">
        <v>3752</v>
      </c>
      <c r="M1099" t="s">
        <v>37</v>
      </c>
      <c r="N1099" t="s">
        <v>38</v>
      </c>
      <c r="O1099">
        <v>65000000</v>
      </c>
      <c r="P1099">
        <f t="shared" si="17"/>
        <v>-12602611</v>
      </c>
      <c r="Q1099">
        <v>5.9</v>
      </c>
    </row>
    <row r="1100" spans="1:17" hidden="1" x14ac:dyDescent="0.3">
      <c r="A1100" t="s">
        <v>20842</v>
      </c>
      <c r="B1100">
        <v>92</v>
      </c>
      <c r="D1100" t="s">
        <v>6403</v>
      </c>
      <c r="E1100" t="s">
        <v>10413</v>
      </c>
      <c r="L1100" t="s">
        <v>20844</v>
      </c>
      <c r="M1100" t="s">
        <v>37</v>
      </c>
      <c r="N1100" t="s">
        <v>38</v>
      </c>
      <c r="P1100">
        <f t="shared" si="17"/>
        <v>0</v>
      </c>
      <c r="Q1100">
        <v>4.7</v>
      </c>
    </row>
    <row r="1101" spans="1:17" x14ac:dyDescent="0.3">
      <c r="A1101" t="s">
        <v>1071</v>
      </c>
      <c r="B1101">
        <v>122</v>
      </c>
      <c r="C1101">
        <v>122512052</v>
      </c>
      <c r="D1101" t="s">
        <v>1325</v>
      </c>
      <c r="E1101" t="s">
        <v>953</v>
      </c>
      <c r="F1101" t="s">
        <v>12332</v>
      </c>
      <c r="G1101" t="s">
        <v>10413</v>
      </c>
      <c r="L1101" t="s">
        <v>1073</v>
      </c>
      <c r="M1101" t="s">
        <v>37</v>
      </c>
      <c r="N1101" t="s">
        <v>38</v>
      </c>
      <c r="O1101">
        <v>130000000</v>
      </c>
      <c r="P1101">
        <f t="shared" si="17"/>
        <v>-7487948</v>
      </c>
      <c r="Q1101">
        <v>5.8</v>
      </c>
    </row>
    <row r="1102" spans="1:17" x14ac:dyDescent="0.3">
      <c r="A1102" t="s">
        <v>850</v>
      </c>
      <c r="B1102">
        <v>122</v>
      </c>
      <c r="C1102">
        <v>24985612</v>
      </c>
      <c r="D1102" t="s">
        <v>1325</v>
      </c>
      <c r="E1102" t="s">
        <v>953</v>
      </c>
      <c r="F1102" t="s">
        <v>13307</v>
      </c>
      <c r="G1102" t="s">
        <v>3409</v>
      </c>
      <c r="H1102" t="s">
        <v>22704</v>
      </c>
      <c r="I1102" t="s">
        <v>10413</v>
      </c>
      <c r="L1102" t="s">
        <v>1898</v>
      </c>
      <c r="M1102" t="s">
        <v>37</v>
      </c>
      <c r="N1102" t="s">
        <v>38</v>
      </c>
      <c r="O1102">
        <v>100000000</v>
      </c>
      <c r="P1102">
        <f t="shared" si="17"/>
        <v>-75014388</v>
      </c>
      <c r="Q1102">
        <v>7</v>
      </c>
    </row>
    <row r="1103" spans="1:17" hidden="1" x14ac:dyDescent="0.3">
      <c r="A1103" t="s">
        <v>11916</v>
      </c>
      <c r="B1103">
        <v>92</v>
      </c>
      <c r="D1103" t="s">
        <v>24164</v>
      </c>
      <c r="E1103" t="s">
        <v>10413</v>
      </c>
      <c r="L1103" t="s">
        <v>19570</v>
      </c>
      <c r="M1103" t="s">
        <v>37</v>
      </c>
      <c r="N1103" t="s">
        <v>38</v>
      </c>
      <c r="O1103">
        <v>3000000</v>
      </c>
      <c r="P1103">
        <f t="shared" si="17"/>
        <v>-3000000</v>
      </c>
      <c r="Q1103">
        <v>7.4</v>
      </c>
    </row>
    <row r="1104" spans="1:17" hidden="1" x14ac:dyDescent="0.3">
      <c r="A1104" t="s">
        <v>15579</v>
      </c>
      <c r="B1104">
        <v>92</v>
      </c>
      <c r="D1104" t="s">
        <v>13307</v>
      </c>
      <c r="E1104" t="s">
        <v>1671</v>
      </c>
      <c r="F1104" t="s">
        <v>3409</v>
      </c>
      <c r="G1104" t="s">
        <v>18089</v>
      </c>
      <c r="H1104" t="s">
        <v>19711</v>
      </c>
      <c r="L1104" t="s">
        <v>15581</v>
      </c>
      <c r="M1104" t="s">
        <v>37</v>
      </c>
      <c r="N1104" t="s">
        <v>370</v>
      </c>
      <c r="O1104">
        <v>8500000</v>
      </c>
      <c r="P1104">
        <f t="shared" si="17"/>
        <v>-8500000</v>
      </c>
      <c r="Q1104">
        <v>7.5</v>
      </c>
    </row>
    <row r="1105" spans="1:17" hidden="1" x14ac:dyDescent="0.3">
      <c r="A1105" t="s">
        <v>20932</v>
      </c>
      <c r="B1105">
        <v>92</v>
      </c>
      <c r="D1105" t="s">
        <v>1671</v>
      </c>
      <c r="E1105" t="s">
        <v>24164</v>
      </c>
      <c r="F1105" t="s">
        <v>12332</v>
      </c>
      <c r="G1105" t="s">
        <v>10413</v>
      </c>
      <c r="L1105" t="s">
        <v>20934</v>
      </c>
      <c r="M1105" t="s">
        <v>37</v>
      </c>
      <c r="N1105" t="s">
        <v>38</v>
      </c>
      <c r="O1105">
        <v>1500000</v>
      </c>
      <c r="P1105">
        <f t="shared" si="17"/>
        <v>-1500000</v>
      </c>
      <c r="Q1105">
        <v>6.9</v>
      </c>
    </row>
    <row r="1106" spans="1:17" hidden="1" x14ac:dyDescent="0.3">
      <c r="A1106" t="s">
        <v>756</v>
      </c>
      <c r="B1106">
        <v>92</v>
      </c>
      <c r="D1106" t="s">
        <v>6403</v>
      </c>
      <c r="L1106" t="s">
        <v>12026</v>
      </c>
      <c r="M1106" t="s">
        <v>37</v>
      </c>
      <c r="N1106" t="s">
        <v>38</v>
      </c>
      <c r="P1106">
        <f t="shared" si="17"/>
        <v>0</v>
      </c>
      <c r="Q1106">
        <v>4</v>
      </c>
    </row>
    <row r="1107" spans="1:17" x14ac:dyDescent="0.3">
      <c r="A1107" t="s">
        <v>389</v>
      </c>
      <c r="B1107">
        <v>122</v>
      </c>
      <c r="C1107">
        <v>317011114</v>
      </c>
      <c r="D1107" t="s">
        <v>1325</v>
      </c>
      <c r="E1107" t="s">
        <v>953</v>
      </c>
      <c r="F1107" t="s">
        <v>1266</v>
      </c>
      <c r="L1107" t="s">
        <v>392</v>
      </c>
      <c r="M1107" t="s">
        <v>37</v>
      </c>
      <c r="N1107" t="s">
        <v>38</v>
      </c>
      <c r="O1107">
        <v>185000000</v>
      </c>
      <c r="P1107">
        <f t="shared" si="17"/>
        <v>132011114</v>
      </c>
      <c r="Q1107">
        <v>6.2</v>
      </c>
    </row>
    <row r="1108" spans="1:17" x14ac:dyDescent="0.3">
      <c r="A1108" t="s">
        <v>4712</v>
      </c>
      <c r="B1108">
        <v>122</v>
      </c>
      <c r="C1108">
        <v>41609593</v>
      </c>
      <c r="D1108" t="s">
        <v>1325</v>
      </c>
      <c r="E1108" t="s">
        <v>953</v>
      </c>
      <c r="F1108" t="s">
        <v>24164</v>
      </c>
      <c r="G1108" t="s">
        <v>10413</v>
      </c>
      <c r="L1108" t="s">
        <v>4713</v>
      </c>
      <c r="M1108" t="s">
        <v>37</v>
      </c>
      <c r="N1108" t="s">
        <v>56</v>
      </c>
      <c r="O1108">
        <v>55000000</v>
      </c>
      <c r="P1108">
        <f t="shared" si="17"/>
        <v>-13390407</v>
      </c>
      <c r="Q1108">
        <v>7.3</v>
      </c>
    </row>
    <row r="1109" spans="1:17" x14ac:dyDescent="0.3">
      <c r="A1109" t="s">
        <v>12287</v>
      </c>
      <c r="B1109">
        <v>122</v>
      </c>
      <c r="C1109">
        <v>6855137</v>
      </c>
      <c r="D1109" t="s">
        <v>1325</v>
      </c>
      <c r="E1109" t="s">
        <v>24164</v>
      </c>
      <c r="F1109" t="s">
        <v>3409</v>
      </c>
      <c r="G1109" t="s">
        <v>10413</v>
      </c>
      <c r="L1109" t="s">
        <v>12288</v>
      </c>
      <c r="M1109" t="s">
        <v>37</v>
      </c>
      <c r="N1109" t="s">
        <v>767</v>
      </c>
      <c r="O1109">
        <v>17000000</v>
      </c>
      <c r="P1109">
        <f t="shared" si="17"/>
        <v>-10144863</v>
      </c>
      <c r="Q1109">
        <v>7.4</v>
      </c>
    </row>
    <row r="1110" spans="1:17" hidden="1" x14ac:dyDescent="0.3">
      <c r="A1110" t="s">
        <v>20593</v>
      </c>
      <c r="B1110">
        <v>92</v>
      </c>
      <c r="D1110" t="s">
        <v>10413</v>
      </c>
      <c r="L1110" t="s">
        <v>20596</v>
      </c>
      <c r="M1110" t="s">
        <v>37</v>
      </c>
      <c r="N1110" t="s">
        <v>38</v>
      </c>
      <c r="O1110">
        <v>2000000</v>
      </c>
      <c r="P1110">
        <f t="shared" si="17"/>
        <v>-2000000</v>
      </c>
      <c r="Q1110">
        <v>3.4</v>
      </c>
    </row>
    <row r="1111" spans="1:17" hidden="1" x14ac:dyDescent="0.3">
      <c r="A1111" t="s">
        <v>15860</v>
      </c>
      <c r="B1111">
        <v>92</v>
      </c>
      <c r="D1111" t="s">
        <v>953</v>
      </c>
      <c r="E1111" t="s">
        <v>18089</v>
      </c>
      <c r="L1111" t="s">
        <v>15863</v>
      </c>
      <c r="M1111" t="s">
        <v>37</v>
      </c>
      <c r="N1111" t="s">
        <v>12616</v>
      </c>
      <c r="O1111">
        <v>60000000</v>
      </c>
      <c r="P1111">
        <f t="shared" si="17"/>
        <v>-60000000</v>
      </c>
      <c r="Q1111">
        <v>6.7</v>
      </c>
    </row>
    <row r="1112" spans="1:17" hidden="1" x14ac:dyDescent="0.3">
      <c r="A1112" t="s">
        <v>11999</v>
      </c>
      <c r="B1112">
        <v>92</v>
      </c>
      <c r="C1112">
        <v>45661</v>
      </c>
      <c r="D1112" t="s">
        <v>3409</v>
      </c>
      <c r="E1112" t="s">
        <v>10413</v>
      </c>
      <c r="L1112" t="s">
        <v>23246</v>
      </c>
      <c r="M1112" t="s">
        <v>37</v>
      </c>
      <c r="N1112" t="s">
        <v>38</v>
      </c>
      <c r="P1112">
        <f t="shared" si="17"/>
        <v>45661</v>
      </c>
      <c r="Q1112">
        <v>7.3</v>
      </c>
    </row>
    <row r="1113" spans="1:17" hidden="1" x14ac:dyDescent="0.3">
      <c r="A1113" t="s">
        <v>4733</v>
      </c>
      <c r="B1113">
        <v>92</v>
      </c>
      <c r="D1113" t="s">
        <v>953</v>
      </c>
      <c r="E1113" t="s">
        <v>3409</v>
      </c>
      <c r="F1113" t="s">
        <v>10413</v>
      </c>
      <c r="L1113" t="s">
        <v>10512</v>
      </c>
      <c r="M1113" t="s">
        <v>37</v>
      </c>
      <c r="N1113" t="s">
        <v>38</v>
      </c>
      <c r="O1113">
        <v>12000000</v>
      </c>
      <c r="P1113">
        <f t="shared" si="17"/>
        <v>-12000000</v>
      </c>
      <c r="Q1113">
        <v>7.7</v>
      </c>
    </row>
    <row r="1114" spans="1:17" x14ac:dyDescent="0.3">
      <c r="A1114" t="s">
        <v>408</v>
      </c>
      <c r="B1114">
        <v>122</v>
      </c>
      <c r="C1114">
        <v>130468626</v>
      </c>
      <c r="D1114" t="s">
        <v>1325</v>
      </c>
      <c r="E1114" t="s">
        <v>953</v>
      </c>
      <c r="F1114" t="s">
        <v>12332</v>
      </c>
      <c r="G1114" t="s">
        <v>10413</v>
      </c>
      <c r="L1114" t="s">
        <v>411</v>
      </c>
      <c r="M1114" t="s">
        <v>37</v>
      </c>
      <c r="N1114" t="s">
        <v>38</v>
      </c>
      <c r="O1114">
        <v>185000000</v>
      </c>
      <c r="P1114">
        <f t="shared" si="17"/>
        <v>-54531374</v>
      </c>
      <c r="Q1114">
        <v>7.5</v>
      </c>
    </row>
    <row r="1115" spans="1:17" x14ac:dyDescent="0.3">
      <c r="A1115" t="s">
        <v>1751</v>
      </c>
      <c r="B1115">
        <v>122</v>
      </c>
      <c r="C1115">
        <v>148213377</v>
      </c>
      <c r="D1115" t="s">
        <v>1325</v>
      </c>
      <c r="E1115" t="s">
        <v>1671</v>
      </c>
      <c r="F1115" t="s">
        <v>24167</v>
      </c>
      <c r="L1115" t="s">
        <v>3229</v>
      </c>
      <c r="M1115" t="s">
        <v>37</v>
      </c>
      <c r="N1115" t="s">
        <v>38</v>
      </c>
      <c r="O1115">
        <v>73000000</v>
      </c>
      <c r="P1115">
        <f t="shared" si="17"/>
        <v>75213377</v>
      </c>
      <c r="Q1115">
        <v>6.6</v>
      </c>
    </row>
    <row r="1116" spans="1:17" x14ac:dyDescent="0.3">
      <c r="A1116" t="s">
        <v>6977</v>
      </c>
      <c r="B1116">
        <v>122</v>
      </c>
      <c r="C1116">
        <v>6594136</v>
      </c>
      <c r="D1116" t="s">
        <v>1325</v>
      </c>
      <c r="E1116" t="s">
        <v>13307</v>
      </c>
      <c r="F1116" t="s">
        <v>3409</v>
      </c>
      <c r="L1116" t="s">
        <v>6980</v>
      </c>
      <c r="M1116" t="s">
        <v>1946</v>
      </c>
      <c r="N1116" t="s">
        <v>3859</v>
      </c>
      <c r="O1116">
        <v>38600000</v>
      </c>
      <c r="P1116">
        <f t="shared" si="17"/>
        <v>-32005864</v>
      </c>
      <c r="Q1116">
        <v>6.5</v>
      </c>
    </row>
    <row r="1117" spans="1:17" x14ac:dyDescent="0.3">
      <c r="A1117" t="s">
        <v>327</v>
      </c>
      <c r="B1117">
        <v>123</v>
      </c>
      <c r="C1117">
        <v>30688364</v>
      </c>
      <c r="D1117" t="s">
        <v>1325</v>
      </c>
      <c r="E1117" t="s">
        <v>3409</v>
      </c>
      <c r="F1117" t="s">
        <v>10413</v>
      </c>
      <c r="L1117" t="s">
        <v>8968</v>
      </c>
      <c r="M1117" t="s">
        <v>37</v>
      </c>
      <c r="N1117" t="s">
        <v>38</v>
      </c>
      <c r="O1117">
        <v>28000000</v>
      </c>
      <c r="P1117">
        <f t="shared" si="17"/>
        <v>2688364</v>
      </c>
      <c r="Q1117">
        <v>6.2</v>
      </c>
    </row>
    <row r="1118" spans="1:17" x14ac:dyDescent="0.3">
      <c r="A1118" t="s">
        <v>1783</v>
      </c>
      <c r="B1118">
        <v>123</v>
      </c>
      <c r="C1118">
        <v>101087161</v>
      </c>
      <c r="D1118" t="s">
        <v>1325</v>
      </c>
      <c r="E1118" t="s">
        <v>24164</v>
      </c>
      <c r="F1118" t="s">
        <v>10413</v>
      </c>
      <c r="L1118" t="s">
        <v>2637</v>
      </c>
      <c r="M1118" t="s">
        <v>37</v>
      </c>
      <c r="N1118" t="s">
        <v>38</v>
      </c>
      <c r="O1118">
        <v>75000000</v>
      </c>
      <c r="P1118">
        <f t="shared" si="17"/>
        <v>26087161</v>
      </c>
      <c r="Q1118">
        <v>6.8</v>
      </c>
    </row>
    <row r="1119" spans="1:17" x14ac:dyDescent="0.3">
      <c r="A1119" t="s">
        <v>1739</v>
      </c>
      <c r="B1119">
        <v>123</v>
      </c>
      <c r="C1119">
        <v>91400000</v>
      </c>
      <c r="D1119" t="s">
        <v>1325</v>
      </c>
      <c r="E1119" t="s">
        <v>3409</v>
      </c>
      <c r="F1119" t="s">
        <v>10413</v>
      </c>
      <c r="G1119" t="s">
        <v>24163</v>
      </c>
      <c r="L1119" t="s">
        <v>4624</v>
      </c>
      <c r="M1119" t="s">
        <v>37</v>
      </c>
      <c r="N1119" t="s">
        <v>38</v>
      </c>
      <c r="O1119">
        <v>53000000</v>
      </c>
      <c r="P1119">
        <f t="shared" si="17"/>
        <v>38400000</v>
      </c>
      <c r="Q1119">
        <v>7.3</v>
      </c>
    </row>
    <row r="1120" spans="1:17" hidden="1" x14ac:dyDescent="0.3">
      <c r="A1120" t="s">
        <v>18030</v>
      </c>
      <c r="B1120">
        <v>92</v>
      </c>
      <c r="D1120" t="s">
        <v>1671</v>
      </c>
      <c r="E1120" t="s">
        <v>24164</v>
      </c>
      <c r="F1120" t="s">
        <v>6403</v>
      </c>
      <c r="G1120" t="s">
        <v>10413</v>
      </c>
      <c r="L1120" t="s">
        <v>18033</v>
      </c>
      <c r="M1120" t="s">
        <v>37</v>
      </c>
      <c r="N1120" t="s">
        <v>56</v>
      </c>
      <c r="O1120">
        <v>2500000</v>
      </c>
      <c r="P1120">
        <f t="shared" si="17"/>
        <v>-2500000</v>
      </c>
      <c r="Q1120">
        <v>6.2</v>
      </c>
    </row>
    <row r="1121" spans="1:17" x14ac:dyDescent="0.3">
      <c r="A1121" t="s">
        <v>1362</v>
      </c>
      <c r="B1121">
        <v>123</v>
      </c>
      <c r="C1121">
        <v>115802596</v>
      </c>
      <c r="D1121" t="s">
        <v>1325</v>
      </c>
      <c r="E1121" t="s">
        <v>1266</v>
      </c>
      <c r="F1121" t="s">
        <v>10413</v>
      </c>
      <c r="L1121" t="s">
        <v>1365</v>
      </c>
      <c r="M1121" t="s">
        <v>37</v>
      </c>
      <c r="N1121" t="s">
        <v>38</v>
      </c>
      <c r="O1121">
        <v>110000000</v>
      </c>
      <c r="P1121">
        <f t="shared" si="17"/>
        <v>5802596</v>
      </c>
      <c r="Q1121">
        <v>5.2</v>
      </c>
    </row>
    <row r="1122" spans="1:17" hidden="1" x14ac:dyDescent="0.3">
      <c r="A1122" t="s">
        <v>2843</v>
      </c>
      <c r="B1122">
        <v>92</v>
      </c>
      <c r="D1122" t="s">
        <v>953</v>
      </c>
      <c r="E1122" t="s">
        <v>1266</v>
      </c>
      <c r="F1122" t="s">
        <v>10413</v>
      </c>
      <c r="L1122" t="s">
        <v>16417</v>
      </c>
      <c r="M1122" t="s">
        <v>37</v>
      </c>
      <c r="N1122" t="s">
        <v>38</v>
      </c>
      <c r="O1122">
        <v>12000000</v>
      </c>
      <c r="P1122">
        <f t="shared" si="17"/>
        <v>-12000000</v>
      </c>
      <c r="Q1122">
        <v>5.7</v>
      </c>
    </row>
    <row r="1123" spans="1:17" x14ac:dyDescent="0.3">
      <c r="A1123" t="s">
        <v>313</v>
      </c>
      <c r="B1123">
        <v>123</v>
      </c>
      <c r="C1123">
        <v>116593191</v>
      </c>
      <c r="D1123" t="s">
        <v>1325</v>
      </c>
      <c r="E1123" t="s">
        <v>953</v>
      </c>
      <c r="F1123" t="s">
        <v>12332</v>
      </c>
      <c r="L1123" t="s">
        <v>316</v>
      </c>
      <c r="M1123" t="s">
        <v>37</v>
      </c>
      <c r="N1123" t="s">
        <v>38</v>
      </c>
      <c r="O1123">
        <v>200000000</v>
      </c>
      <c r="P1123">
        <f t="shared" si="17"/>
        <v>-83406809</v>
      </c>
      <c r="Q1123">
        <v>5.6</v>
      </c>
    </row>
    <row r="1124" spans="1:17" x14ac:dyDescent="0.3">
      <c r="A1124" t="s">
        <v>1155</v>
      </c>
      <c r="B1124">
        <v>123</v>
      </c>
      <c r="C1124">
        <v>108521835</v>
      </c>
      <c r="D1124" t="s">
        <v>1325</v>
      </c>
      <c r="E1124" t="s">
        <v>10413</v>
      </c>
      <c r="L1124" t="s">
        <v>1370</v>
      </c>
      <c r="M1124" t="s">
        <v>37</v>
      </c>
      <c r="N1124" t="s">
        <v>56</v>
      </c>
      <c r="O1124">
        <v>120000000</v>
      </c>
      <c r="P1124">
        <f t="shared" si="17"/>
        <v>-11478165</v>
      </c>
      <c r="Q1124">
        <v>7.1</v>
      </c>
    </row>
    <row r="1125" spans="1:17" x14ac:dyDescent="0.3">
      <c r="A1125" t="s">
        <v>1340</v>
      </c>
      <c r="B1125">
        <v>123</v>
      </c>
      <c r="C1125">
        <v>215397307</v>
      </c>
      <c r="D1125" t="s">
        <v>1325</v>
      </c>
      <c r="E1125" t="s">
        <v>953</v>
      </c>
      <c r="F1125" t="s">
        <v>10413</v>
      </c>
      <c r="L1125" t="s">
        <v>1342</v>
      </c>
      <c r="M1125" t="s">
        <v>37</v>
      </c>
      <c r="N1125" t="s">
        <v>38</v>
      </c>
      <c r="O1125">
        <v>125000000</v>
      </c>
      <c r="P1125">
        <f t="shared" si="17"/>
        <v>90397307</v>
      </c>
      <c r="Q1125">
        <v>6.1</v>
      </c>
    </row>
    <row r="1126" spans="1:17" x14ac:dyDescent="0.3">
      <c r="A1126" t="s">
        <v>850</v>
      </c>
      <c r="B1126">
        <v>123</v>
      </c>
      <c r="C1126">
        <v>26903709</v>
      </c>
      <c r="D1126" t="s">
        <v>1325</v>
      </c>
      <c r="E1126" t="s">
        <v>13307</v>
      </c>
      <c r="F1126" t="s">
        <v>3409</v>
      </c>
      <c r="G1126" t="s">
        <v>24167</v>
      </c>
      <c r="L1126" t="s">
        <v>7124</v>
      </c>
      <c r="M1126" t="s">
        <v>37</v>
      </c>
      <c r="N1126" t="s">
        <v>56</v>
      </c>
      <c r="O1126">
        <v>38000000</v>
      </c>
      <c r="P1126">
        <f t="shared" si="17"/>
        <v>-11096291</v>
      </c>
      <c r="Q1126">
        <v>8.1</v>
      </c>
    </row>
    <row r="1127" spans="1:17" x14ac:dyDescent="0.3">
      <c r="A1127" t="s">
        <v>3088</v>
      </c>
      <c r="B1127">
        <v>123</v>
      </c>
      <c r="C1127">
        <v>36049108</v>
      </c>
      <c r="D1127" t="s">
        <v>1325</v>
      </c>
      <c r="E1127" t="s">
        <v>24164</v>
      </c>
      <c r="F1127" t="s">
        <v>3409</v>
      </c>
      <c r="G1127" t="s">
        <v>19711</v>
      </c>
      <c r="H1127" t="s">
        <v>10413</v>
      </c>
      <c r="L1127" t="s">
        <v>15623</v>
      </c>
      <c r="M1127" t="s">
        <v>37</v>
      </c>
      <c r="N1127" t="s">
        <v>38</v>
      </c>
      <c r="O1127">
        <v>9000000</v>
      </c>
      <c r="P1127">
        <f t="shared" si="17"/>
        <v>27049108</v>
      </c>
      <c r="Q1127">
        <v>6.8</v>
      </c>
    </row>
    <row r="1128" spans="1:17" x14ac:dyDescent="0.3">
      <c r="A1128" t="s">
        <v>507</v>
      </c>
      <c r="B1128">
        <v>123</v>
      </c>
      <c r="C1128">
        <v>161087183</v>
      </c>
      <c r="D1128" t="s">
        <v>1325</v>
      </c>
      <c r="E1128" t="s">
        <v>953</v>
      </c>
      <c r="F1128" t="s">
        <v>1671</v>
      </c>
      <c r="G1128" t="s">
        <v>12332</v>
      </c>
      <c r="L1128" t="s">
        <v>510</v>
      </c>
      <c r="M1128" t="s">
        <v>37</v>
      </c>
      <c r="N1128" t="s">
        <v>38</v>
      </c>
      <c r="O1128">
        <v>175000000</v>
      </c>
      <c r="P1128">
        <f t="shared" si="17"/>
        <v>-13912817</v>
      </c>
      <c r="Q1128">
        <v>6.9</v>
      </c>
    </row>
    <row r="1129" spans="1:17" x14ac:dyDescent="0.3">
      <c r="A1129" t="s">
        <v>1516</v>
      </c>
      <c r="B1129">
        <v>123</v>
      </c>
      <c r="C1129">
        <v>34543701</v>
      </c>
      <c r="D1129" t="s">
        <v>1325</v>
      </c>
      <c r="E1129" t="s">
        <v>24165</v>
      </c>
      <c r="F1129" t="s">
        <v>12332</v>
      </c>
      <c r="G1129" t="s">
        <v>10413</v>
      </c>
      <c r="L1129" t="s">
        <v>2524</v>
      </c>
      <c r="M1129" t="s">
        <v>37</v>
      </c>
      <c r="N1129" t="s">
        <v>38</v>
      </c>
      <c r="O1129">
        <v>82000000</v>
      </c>
      <c r="P1129">
        <f t="shared" si="17"/>
        <v>-47456299</v>
      </c>
      <c r="Q1129">
        <v>5.9</v>
      </c>
    </row>
    <row r="1130" spans="1:17" hidden="1" x14ac:dyDescent="0.3">
      <c r="A1130" t="s">
        <v>3494</v>
      </c>
      <c r="B1130">
        <v>92</v>
      </c>
      <c r="C1130">
        <v>44328238</v>
      </c>
      <c r="D1130" t="s">
        <v>1671</v>
      </c>
      <c r="L1130" t="s">
        <v>8326</v>
      </c>
      <c r="M1130" t="s">
        <v>37</v>
      </c>
      <c r="N1130" t="s">
        <v>38</v>
      </c>
      <c r="P1130">
        <f t="shared" si="17"/>
        <v>44328238</v>
      </c>
      <c r="Q1130">
        <v>5.0999999999999996</v>
      </c>
    </row>
    <row r="1131" spans="1:17" x14ac:dyDescent="0.3">
      <c r="A1131" t="s">
        <v>969</v>
      </c>
      <c r="B1131">
        <v>123</v>
      </c>
      <c r="C1131">
        <v>159578352</v>
      </c>
      <c r="D1131" t="s">
        <v>1325</v>
      </c>
      <c r="E1131" t="s">
        <v>1671</v>
      </c>
      <c r="F1131" t="s">
        <v>24164</v>
      </c>
      <c r="L1131" t="s">
        <v>6108</v>
      </c>
      <c r="M1131" t="s">
        <v>37</v>
      </c>
      <c r="N1131" t="s">
        <v>38</v>
      </c>
      <c r="O1131">
        <v>43000000</v>
      </c>
      <c r="P1131">
        <f t="shared" si="17"/>
        <v>116578352</v>
      </c>
      <c r="Q1131">
        <v>6.6</v>
      </c>
    </row>
    <row r="1132" spans="1:17" x14ac:dyDescent="0.3">
      <c r="A1132" t="s">
        <v>9162</v>
      </c>
      <c r="B1132">
        <v>123</v>
      </c>
      <c r="C1132">
        <v>10297897</v>
      </c>
      <c r="D1132" t="s">
        <v>1325</v>
      </c>
      <c r="E1132" t="s">
        <v>24164</v>
      </c>
      <c r="F1132" t="s">
        <v>3409</v>
      </c>
      <c r="G1132" t="s">
        <v>22704</v>
      </c>
      <c r="H1132" t="s">
        <v>15011</v>
      </c>
      <c r="L1132" t="s">
        <v>9165</v>
      </c>
      <c r="M1132" t="s">
        <v>37</v>
      </c>
      <c r="N1132" t="s">
        <v>38</v>
      </c>
      <c r="O1132">
        <v>27000000</v>
      </c>
      <c r="P1132">
        <f t="shared" si="17"/>
        <v>-16702103</v>
      </c>
      <c r="Q1132">
        <v>6</v>
      </c>
    </row>
    <row r="1133" spans="1:17" hidden="1" x14ac:dyDescent="0.3">
      <c r="A1133" t="s">
        <v>18197</v>
      </c>
      <c r="B1133">
        <v>92</v>
      </c>
      <c r="D1133" t="s">
        <v>1671</v>
      </c>
      <c r="E1133" t="s">
        <v>3409</v>
      </c>
      <c r="L1133" t="s">
        <v>18198</v>
      </c>
      <c r="M1133" t="s">
        <v>37</v>
      </c>
      <c r="N1133" t="s">
        <v>2913</v>
      </c>
      <c r="O1133">
        <v>4700000</v>
      </c>
      <c r="P1133">
        <f t="shared" si="17"/>
        <v>-4700000</v>
      </c>
      <c r="Q1133">
        <v>6.2</v>
      </c>
    </row>
    <row r="1134" spans="1:17" x14ac:dyDescent="0.3">
      <c r="A1134" t="s">
        <v>8052</v>
      </c>
      <c r="B1134">
        <v>123</v>
      </c>
      <c r="C1134">
        <v>46800000</v>
      </c>
      <c r="D1134" t="s">
        <v>1325</v>
      </c>
      <c r="E1134" t="s">
        <v>953</v>
      </c>
      <c r="F1134" t="s">
        <v>12332</v>
      </c>
      <c r="G1134" t="s">
        <v>10413</v>
      </c>
      <c r="L1134" t="s">
        <v>13394</v>
      </c>
      <c r="M1134" t="s">
        <v>37</v>
      </c>
      <c r="N1134" t="s">
        <v>56</v>
      </c>
      <c r="O1134">
        <v>14000000</v>
      </c>
      <c r="P1134">
        <f t="shared" si="17"/>
        <v>32800000</v>
      </c>
      <c r="Q1134">
        <v>7.1</v>
      </c>
    </row>
    <row r="1135" spans="1:17" x14ac:dyDescent="0.3">
      <c r="A1135" t="s">
        <v>728</v>
      </c>
      <c r="B1135">
        <v>123</v>
      </c>
      <c r="C1135">
        <v>46978995</v>
      </c>
      <c r="D1135" t="s">
        <v>1325</v>
      </c>
      <c r="E1135" t="s">
        <v>953</v>
      </c>
      <c r="F1135" t="s">
        <v>1266</v>
      </c>
      <c r="L1135" t="s">
        <v>731</v>
      </c>
      <c r="M1135" t="s">
        <v>37</v>
      </c>
      <c r="N1135" t="s">
        <v>38</v>
      </c>
      <c r="O1135">
        <v>160000000</v>
      </c>
      <c r="P1135">
        <f t="shared" si="17"/>
        <v>-113021005</v>
      </c>
      <c r="Q1135">
        <v>7.3</v>
      </c>
    </row>
    <row r="1136" spans="1:17" x14ac:dyDescent="0.3">
      <c r="A1136" t="s">
        <v>125</v>
      </c>
      <c r="B1136">
        <v>123</v>
      </c>
      <c r="C1136">
        <v>202351611</v>
      </c>
      <c r="D1136" t="s">
        <v>1325</v>
      </c>
      <c r="E1136" t="s">
        <v>953</v>
      </c>
      <c r="F1136" t="s">
        <v>6403</v>
      </c>
      <c r="G1136" t="s">
        <v>12332</v>
      </c>
      <c r="H1136" t="s">
        <v>10413</v>
      </c>
      <c r="L1136" t="s">
        <v>343</v>
      </c>
      <c r="M1136" t="s">
        <v>37</v>
      </c>
      <c r="N1136" t="s">
        <v>38</v>
      </c>
      <c r="O1136">
        <v>190000000</v>
      </c>
      <c r="P1136">
        <f t="shared" si="17"/>
        <v>12351611</v>
      </c>
      <c r="Q1136">
        <v>7</v>
      </c>
    </row>
    <row r="1137" spans="1:17" x14ac:dyDescent="0.3">
      <c r="A1137" t="s">
        <v>710</v>
      </c>
      <c r="B1137">
        <v>124</v>
      </c>
      <c r="C1137">
        <v>172620724</v>
      </c>
      <c r="D1137" t="s">
        <v>1325</v>
      </c>
      <c r="E1137" t="s">
        <v>953</v>
      </c>
      <c r="F1137" t="s">
        <v>3409</v>
      </c>
      <c r="G1137" t="s">
        <v>10413</v>
      </c>
      <c r="L1137" t="s">
        <v>2323</v>
      </c>
      <c r="M1137" t="s">
        <v>37</v>
      </c>
      <c r="N1137" t="s">
        <v>38</v>
      </c>
      <c r="O1137">
        <v>85000000</v>
      </c>
      <c r="P1137">
        <f t="shared" si="17"/>
        <v>87620724</v>
      </c>
      <c r="Q1137">
        <v>6.4</v>
      </c>
    </row>
    <row r="1138" spans="1:17" x14ac:dyDescent="0.3">
      <c r="A1138" t="s">
        <v>11441</v>
      </c>
      <c r="B1138">
        <v>124</v>
      </c>
      <c r="C1138">
        <v>439162</v>
      </c>
      <c r="D1138" t="s">
        <v>1325</v>
      </c>
      <c r="E1138" t="s">
        <v>11526</v>
      </c>
      <c r="F1138" t="s">
        <v>12332</v>
      </c>
      <c r="L1138" t="s">
        <v>16258</v>
      </c>
      <c r="M1138" t="s">
        <v>676</v>
      </c>
      <c r="N1138" t="s">
        <v>677</v>
      </c>
      <c r="O1138">
        <v>1100000000</v>
      </c>
      <c r="P1138">
        <f t="shared" si="17"/>
        <v>-1099560838</v>
      </c>
      <c r="Q1138">
        <v>8.1</v>
      </c>
    </row>
    <row r="1139" spans="1:17" x14ac:dyDescent="0.3">
      <c r="A1139" t="s">
        <v>893</v>
      </c>
      <c r="B1139">
        <v>124</v>
      </c>
      <c r="C1139">
        <v>176636816</v>
      </c>
      <c r="D1139" t="s">
        <v>1325</v>
      </c>
      <c r="E1139" t="s">
        <v>953</v>
      </c>
      <c r="F1139" t="s">
        <v>12332</v>
      </c>
      <c r="L1139" t="s">
        <v>1088</v>
      </c>
      <c r="M1139" t="s">
        <v>37</v>
      </c>
      <c r="N1139" t="s">
        <v>38</v>
      </c>
      <c r="O1139">
        <v>140000000</v>
      </c>
      <c r="P1139">
        <f t="shared" si="17"/>
        <v>36636816</v>
      </c>
      <c r="Q1139">
        <v>6.9</v>
      </c>
    </row>
    <row r="1140" spans="1:17" hidden="1" x14ac:dyDescent="0.3">
      <c r="A1140" t="s">
        <v>19033</v>
      </c>
      <c r="B1140">
        <v>92</v>
      </c>
      <c r="D1140" t="s">
        <v>1325</v>
      </c>
      <c r="E1140" t="s">
        <v>24164</v>
      </c>
      <c r="F1140" t="s">
        <v>3409</v>
      </c>
      <c r="G1140" t="s">
        <v>10413</v>
      </c>
      <c r="L1140" t="s">
        <v>19034</v>
      </c>
      <c r="M1140" t="s">
        <v>37</v>
      </c>
      <c r="N1140" t="s">
        <v>38</v>
      </c>
      <c r="O1140">
        <v>3500000</v>
      </c>
      <c r="P1140">
        <f t="shared" si="17"/>
        <v>-3500000</v>
      </c>
      <c r="Q1140">
        <v>5.4</v>
      </c>
    </row>
    <row r="1141" spans="1:17" hidden="1" x14ac:dyDescent="0.3">
      <c r="A1141" t="s">
        <v>1783</v>
      </c>
      <c r="B1141">
        <v>92</v>
      </c>
      <c r="D1141" t="s">
        <v>1325</v>
      </c>
      <c r="E1141" t="s">
        <v>24164</v>
      </c>
      <c r="F1141" t="s">
        <v>3409</v>
      </c>
      <c r="G1141" t="s">
        <v>10413</v>
      </c>
      <c r="L1141" t="s">
        <v>8719</v>
      </c>
      <c r="M1141" t="s">
        <v>37</v>
      </c>
      <c r="N1141" t="s">
        <v>38</v>
      </c>
      <c r="O1141">
        <v>30000000</v>
      </c>
      <c r="P1141">
        <f t="shared" si="17"/>
        <v>-30000000</v>
      </c>
      <c r="Q1141">
        <v>5.6</v>
      </c>
    </row>
    <row r="1142" spans="1:17" x14ac:dyDescent="0.3">
      <c r="A1142" t="s">
        <v>2066</v>
      </c>
      <c r="B1142">
        <v>124</v>
      </c>
      <c r="C1142">
        <v>84049211</v>
      </c>
      <c r="D1142" t="s">
        <v>1325</v>
      </c>
      <c r="E1142" t="s">
        <v>953</v>
      </c>
      <c r="F1142" t="s">
        <v>10413</v>
      </c>
      <c r="L1142" t="s">
        <v>3701</v>
      </c>
      <c r="M1142" t="s">
        <v>37</v>
      </c>
      <c r="N1142" t="s">
        <v>38</v>
      </c>
      <c r="O1142">
        <v>70000000</v>
      </c>
      <c r="P1142">
        <f t="shared" si="17"/>
        <v>14049211</v>
      </c>
      <c r="Q1142">
        <v>6.4</v>
      </c>
    </row>
    <row r="1143" spans="1:17" hidden="1" x14ac:dyDescent="0.3">
      <c r="A1143" t="s">
        <v>16745</v>
      </c>
      <c r="B1143">
        <v>92</v>
      </c>
      <c r="D1143" t="s">
        <v>1325</v>
      </c>
      <c r="E1143" t="s">
        <v>24164</v>
      </c>
      <c r="L1143" t="s">
        <v>16746</v>
      </c>
      <c r="M1143" t="s">
        <v>7241</v>
      </c>
      <c r="N1143" t="s">
        <v>3859</v>
      </c>
      <c r="O1143">
        <v>7000000</v>
      </c>
      <c r="P1143">
        <f t="shared" si="17"/>
        <v>-7000000</v>
      </c>
      <c r="Q1143">
        <v>5.3</v>
      </c>
    </row>
    <row r="1144" spans="1:17" x14ac:dyDescent="0.3">
      <c r="A1144" t="s">
        <v>2066</v>
      </c>
      <c r="B1144">
        <v>124</v>
      </c>
      <c r="C1144">
        <v>11000000</v>
      </c>
      <c r="D1144" t="s">
        <v>1325</v>
      </c>
      <c r="E1144" t="s">
        <v>953</v>
      </c>
      <c r="F1144" t="s">
        <v>1671</v>
      </c>
      <c r="L1144" t="s">
        <v>2068</v>
      </c>
      <c r="M1144" t="s">
        <v>37</v>
      </c>
      <c r="N1144" t="s">
        <v>38</v>
      </c>
      <c r="O1144">
        <v>98000000</v>
      </c>
      <c r="P1144">
        <f t="shared" si="17"/>
        <v>-87000000</v>
      </c>
      <c r="Q1144">
        <v>5.6</v>
      </c>
    </row>
    <row r="1145" spans="1:17" x14ac:dyDescent="0.3">
      <c r="A1145" t="s">
        <v>2066</v>
      </c>
      <c r="B1145">
        <v>124</v>
      </c>
      <c r="C1145">
        <v>117541000</v>
      </c>
      <c r="D1145" t="s">
        <v>1325</v>
      </c>
      <c r="E1145" t="s">
        <v>10413</v>
      </c>
      <c r="L1145" t="s">
        <v>3330</v>
      </c>
      <c r="M1145" t="s">
        <v>37</v>
      </c>
      <c r="N1145" t="s">
        <v>38</v>
      </c>
      <c r="O1145">
        <v>70000000</v>
      </c>
      <c r="P1145">
        <f t="shared" si="17"/>
        <v>47541000</v>
      </c>
      <c r="Q1145">
        <v>7.1</v>
      </c>
    </row>
    <row r="1146" spans="1:17" x14ac:dyDescent="0.3">
      <c r="A1146" t="s">
        <v>250</v>
      </c>
      <c r="B1146">
        <v>124</v>
      </c>
      <c r="C1146">
        <v>312057433</v>
      </c>
      <c r="D1146" t="s">
        <v>1325</v>
      </c>
      <c r="E1146" t="s">
        <v>953</v>
      </c>
      <c r="F1146" t="s">
        <v>12332</v>
      </c>
      <c r="L1146" t="s">
        <v>553</v>
      </c>
      <c r="M1146" t="s">
        <v>37</v>
      </c>
      <c r="N1146" t="s">
        <v>38</v>
      </c>
      <c r="O1146">
        <v>200000000</v>
      </c>
      <c r="P1146">
        <f t="shared" si="17"/>
        <v>112057433</v>
      </c>
      <c r="Q1146">
        <v>7</v>
      </c>
    </row>
    <row r="1147" spans="1:17" x14ac:dyDescent="0.3">
      <c r="A1147" t="s">
        <v>233</v>
      </c>
      <c r="B1147">
        <v>124</v>
      </c>
      <c r="C1147">
        <v>652177271</v>
      </c>
      <c r="D1147" t="s">
        <v>1325</v>
      </c>
      <c r="E1147" t="s">
        <v>953</v>
      </c>
      <c r="F1147" t="s">
        <v>12332</v>
      </c>
      <c r="G1147" t="s">
        <v>10413</v>
      </c>
      <c r="L1147" t="s">
        <v>236</v>
      </c>
      <c r="M1147" t="s">
        <v>37</v>
      </c>
      <c r="N1147" t="s">
        <v>38</v>
      </c>
      <c r="O1147">
        <v>150000000</v>
      </c>
      <c r="P1147">
        <f t="shared" si="17"/>
        <v>502177271</v>
      </c>
      <c r="Q1147">
        <v>7</v>
      </c>
    </row>
    <row r="1148" spans="1:17" x14ac:dyDescent="0.3">
      <c r="A1148" t="s">
        <v>351</v>
      </c>
      <c r="B1148">
        <v>124</v>
      </c>
      <c r="C1148">
        <v>133382309</v>
      </c>
      <c r="D1148" t="s">
        <v>1325</v>
      </c>
      <c r="E1148" t="s">
        <v>953</v>
      </c>
      <c r="F1148" t="s">
        <v>10413</v>
      </c>
      <c r="L1148" t="s">
        <v>919</v>
      </c>
      <c r="M1148" t="s">
        <v>37</v>
      </c>
      <c r="N1148" t="s">
        <v>38</v>
      </c>
      <c r="O1148">
        <v>150000000</v>
      </c>
      <c r="P1148">
        <f t="shared" si="17"/>
        <v>-16617691</v>
      </c>
      <c r="Q1148">
        <v>6.9</v>
      </c>
    </row>
    <row r="1149" spans="1:17" x14ac:dyDescent="0.3">
      <c r="A1149" t="s">
        <v>299</v>
      </c>
      <c r="B1149">
        <v>124</v>
      </c>
      <c r="C1149">
        <v>89021735</v>
      </c>
      <c r="D1149" t="s">
        <v>1325</v>
      </c>
      <c r="E1149" t="s">
        <v>953</v>
      </c>
      <c r="F1149" t="s">
        <v>24165</v>
      </c>
      <c r="G1149" t="s">
        <v>12332</v>
      </c>
      <c r="L1149" t="s">
        <v>1428</v>
      </c>
      <c r="M1149" t="s">
        <v>37</v>
      </c>
      <c r="N1149" t="s">
        <v>38</v>
      </c>
      <c r="O1149">
        <v>120000000</v>
      </c>
      <c r="P1149">
        <f t="shared" si="17"/>
        <v>-30978265</v>
      </c>
      <c r="Q1149">
        <v>7</v>
      </c>
    </row>
    <row r="1150" spans="1:17" hidden="1" x14ac:dyDescent="0.3">
      <c r="A1150" t="s">
        <v>8727</v>
      </c>
      <c r="B1150">
        <v>93</v>
      </c>
      <c r="D1150" t="s">
        <v>11526</v>
      </c>
      <c r="E1150" t="s">
        <v>1671</v>
      </c>
      <c r="F1150" t="s">
        <v>18089</v>
      </c>
      <c r="L1150" t="s">
        <v>8728</v>
      </c>
      <c r="M1150" t="s">
        <v>8731</v>
      </c>
      <c r="N1150" t="s">
        <v>767</v>
      </c>
      <c r="P1150">
        <f t="shared" si="17"/>
        <v>0</v>
      </c>
      <c r="Q1150">
        <v>4.9000000000000004</v>
      </c>
    </row>
    <row r="1151" spans="1:17" x14ac:dyDescent="0.3">
      <c r="A1151" t="s">
        <v>4712</v>
      </c>
      <c r="B1151">
        <v>124</v>
      </c>
      <c r="C1151">
        <v>23360779</v>
      </c>
      <c r="D1151" t="s">
        <v>1325</v>
      </c>
      <c r="E1151" t="s">
        <v>953</v>
      </c>
      <c r="F1151" t="s">
        <v>24164</v>
      </c>
      <c r="G1151" t="s">
        <v>3409</v>
      </c>
      <c r="H1151" t="s">
        <v>18089</v>
      </c>
      <c r="I1151" t="s">
        <v>1266</v>
      </c>
      <c r="J1151" t="s">
        <v>19711</v>
      </c>
      <c r="K1151" t="s">
        <v>10413</v>
      </c>
      <c r="L1151" t="s">
        <v>7192</v>
      </c>
      <c r="M1151" t="s">
        <v>37</v>
      </c>
      <c r="N1151" t="s">
        <v>38</v>
      </c>
      <c r="O1151">
        <v>34000000</v>
      </c>
      <c r="P1151">
        <f t="shared" si="17"/>
        <v>-10639221</v>
      </c>
      <c r="Q1151">
        <v>5.7</v>
      </c>
    </row>
    <row r="1152" spans="1:17" x14ac:dyDescent="0.3">
      <c r="A1152" t="s">
        <v>1076</v>
      </c>
      <c r="B1152">
        <v>124</v>
      </c>
      <c r="C1152">
        <v>68642452</v>
      </c>
      <c r="D1152" t="s">
        <v>1325</v>
      </c>
      <c r="E1152" t="s">
        <v>953</v>
      </c>
      <c r="F1152" t="s">
        <v>1671</v>
      </c>
      <c r="G1152" t="s">
        <v>10413</v>
      </c>
      <c r="L1152" t="s">
        <v>1078</v>
      </c>
      <c r="M1152" t="s">
        <v>37</v>
      </c>
      <c r="N1152" t="s">
        <v>56</v>
      </c>
      <c r="O1152">
        <v>130000000</v>
      </c>
      <c r="P1152">
        <f t="shared" si="17"/>
        <v>-61357548</v>
      </c>
      <c r="Q1152">
        <v>6</v>
      </c>
    </row>
    <row r="1153" spans="1:17" hidden="1" x14ac:dyDescent="0.3">
      <c r="A1153" t="s">
        <v>7611</v>
      </c>
      <c r="B1153">
        <v>93</v>
      </c>
      <c r="D1153" t="s">
        <v>1325</v>
      </c>
      <c r="E1153" t="s">
        <v>6403</v>
      </c>
      <c r="F1153" t="s">
        <v>12332</v>
      </c>
      <c r="L1153" t="s">
        <v>7613</v>
      </c>
      <c r="M1153" t="s">
        <v>37</v>
      </c>
      <c r="N1153" t="s">
        <v>370</v>
      </c>
      <c r="O1153">
        <v>30000000</v>
      </c>
      <c r="P1153">
        <f t="shared" si="17"/>
        <v>-30000000</v>
      </c>
      <c r="Q1153">
        <v>5.2</v>
      </c>
    </row>
    <row r="1154" spans="1:17" hidden="1" x14ac:dyDescent="0.3">
      <c r="A1154" t="s">
        <v>7739</v>
      </c>
      <c r="B1154">
        <v>93</v>
      </c>
      <c r="D1154" t="s">
        <v>1325</v>
      </c>
      <c r="E1154" t="s">
        <v>1671</v>
      </c>
      <c r="F1154" t="s">
        <v>24164</v>
      </c>
      <c r="G1154" t="s">
        <v>15011</v>
      </c>
      <c r="L1154" t="s">
        <v>7741</v>
      </c>
      <c r="M1154" t="s">
        <v>37</v>
      </c>
      <c r="N1154" t="s">
        <v>1465</v>
      </c>
      <c r="O1154">
        <v>32000000</v>
      </c>
      <c r="P1154">
        <f t="shared" ref="P1154:P1217" si="18">+C1154-O1154</f>
        <v>-32000000</v>
      </c>
      <c r="Q1154">
        <v>5.7</v>
      </c>
    </row>
    <row r="1155" spans="1:17" x14ac:dyDescent="0.3">
      <c r="A1155" t="s">
        <v>3098</v>
      </c>
      <c r="B1155">
        <v>124</v>
      </c>
      <c r="C1155">
        <v>46975183</v>
      </c>
      <c r="D1155" t="s">
        <v>1325</v>
      </c>
      <c r="E1155" t="s">
        <v>24164</v>
      </c>
      <c r="F1155" t="s">
        <v>3409</v>
      </c>
      <c r="G1155" t="s">
        <v>24165</v>
      </c>
      <c r="H1155" t="s">
        <v>10413</v>
      </c>
      <c r="L1155" t="s">
        <v>4184</v>
      </c>
      <c r="M1155" t="s">
        <v>37</v>
      </c>
      <c r="N1155" t="s">
        <v>38</v>
      </c>
      <c r="O1155">
        <v>61000000</v>
      </c>
      <c r="P1155">
        <f t="shared" si="18"/>
        <v>-14024817</v>
      </c>
      <c r="Q1155">
        <v>7.2</v>
      </c>
    </row>
    <row r="1156" spans="1:17" x14ac:dyDescent="0.3">
      <c r="A1156" t="s">
        <v>428</v>
      </c>
      <c r="B1156">
        <v>124</v>
      </c>
      <c r="C1156">
        <v>186739919</v>
      </c>
      <c r="D1156" t="s">
        <v>1325</v>
      </c>
      <c r="E1156" t="s">
        <v>953</v>
      </c>
      <c r="F1156" t="s">
        <v>12332</v>
      </c>
      <c r="G1156" t="s">
        <v>10413</v>
      </c>
      <c r="L1156" t="s">
        <v>1337</v>
      </c>
      <c r="M1156" t="s">
        <v>37</v>
      </c>
      <c r="N1156" t="s">
        <v>38</v>
      </c>
      <c r="O1156">
        <v>125000000</v>
      </c>
      <c r="P1156">
        <f t="shared" si="18"/>
        <v>61739919</v>
      </c>
      <c r="Q1156">
        <v>6.4</v>
      </c>
    </row>
    <row r="1157" spans="1:17" x14ac:dyDescent="0.3">
      <c r="A1157" t="s">
        <v>3516</v>
      </c>
      <c r="B1157">
        <v>124</v>
      </c>
      <c r="C1157">
        <v>54910560</v>
      </c>
      <c r="D1157" t="s">
        <v>1325</v>
      </c>
      <c r="E1157" t="s">
        <v>953</v>
      </c>
      <c r="F1157" t="s">
        <v>24164</v>
      </c>
      <c r="G1157" t="s">
        <v>10413</v>
      </c>
      <c r="L1157" t="s">
        <v>4127</v>
      </c>
      <c r="M1157" t="s">
        <v>37</v>
      </c>
      <c r="N1157" t="s">
        <v>38</v>
      </c>
      <c r="O1157">
        <v>60000000</v>
      </c>
      <c r="P1157">
        <f t="shared" si="18"/>
        <v>-5089440</v>
      </c>
      <c r="Q1157">
        <v>6.3</v>
      </c>
    </row>
    <row r="1158" spans="1:17" x14ac:dyDescent="0.3">
      <c r="A1158" t="s">
        <v>2565</v>
      </c>
      <c r="B1158">
        <v>124</v>
      </c>
      <c r="C1158">
        <v>41256277</v>
      </c>
      <c r="D1158" t="s">
        <v>1325</v>
      </c>
      <c r="E1158" t="s">
        <v>10413</v>
      </c>
      <c r="L1158" t="s">
        <v>5259</v>
      </c>
      <c r="M1158" t="s">
        <v>37</v>
      </c>
      <c r="N1158" t="s">
        <v>38</v>
      </c>
      <c r="O1158">
        <v>50000000</v>
      </c>
      <c r="P1158">
        <f t="shared" si="18"/>
        <v>-8743723</v>
      </c>
      <c r="Q1158">
        <v>5.9</v>
      </c>
    </row>
    <row r="1159" spans="1:17" x14ac:dyDescent="0.3">
      <c r="A1159" t="s">
        <v>3536</v>
      </c>
      <c r="B1159">
        <v>124</v>
      </c>
      <c r="C1159">
        <v>118471320</v>
      </c>
      <c r="D1159" t="s">
        <v>1325</v>
      </c>
      <c r="E1159" t="s">
        <v>3409</v>
      </c>
      <c r="F1159" t="s">
        <v>10413</v>
      </c>
      <c r="L1159" t="s">
        <v>3537</v>
      </c>
      <c r="M1159" t="s">
        <v>37</v>
      </c>
      <c r="N1159" t="s">
        <v>38</v>
      </c>
      <c r="O1159">
        <v>68000000</v>
      </c>
      <c r="P1159">
        <f t="shared" si="18"/>
        <v>50471320</v>
      </c>
      <c r="Q1159">
        <v>6.4</v>
      </c>
    </row>
    <row r="1160" spans="1:17" x14ac:dyDescent="0.3">
      <c r="A1160" t="s">
        <v>313</v>
      </c>
      <c r="B1160">
        <v>124</v>
      </c>
      <c r="C1160">
        <v>68473360</v>
      </c>
      <c r="D1160" t="s">
        <v>1325</v>
      </c>
      <c r="E1160" t="s">
        <v>953</v>
      </c>
      <c r="F1160" t="s">
        <v>3409</v>
      </c>
      <c r="G1160" t="s">
        <v>10413</v>
      </c>
      <c r="L1160" t="s">
        <v>3063</v>
      </c>
      <c r="M1160" t="s">
        <v>37</v>
      </c>
      <c r="N1160" t="s">
        <v>38</v>
      </c>
      <c r="O1160">
        <v>75000000</v>
      </c>
      <c r="P1160">
        <f t="shared" si="18"/>
        <v>-6526640</v>
      </c>
      <c r="Q1160">
        <v>5.9</v>
      </c>
    </row>
    <row r="1161" spans="1:17" x14ac:dyDescent="0.3">
      <c r="A1161" t="s">
        <v>3367</v>
      </c>
      <c r="B1161">
        <v>124</v>
      </c>
      <c r="C1161">
        <v>78120196</v>
      </c>
      <c r="D1161" t="s">
        <v>1325</v>
      </c>
      <c r="E1161" t="s">
        <v>3409</v>
      </c>
      <c r="F1161" t="s">
        <v>22704</v>
      </c>
      <c r="G1161" t="s">
        <v>24163</v>
      </c>
      <c r="L1161" t="s">
        <v>3368</v>
      </c>
      <c r="M1161" t="s">
        <v>37</v>
      </c>
      <c r="N1161" t="s">
        <v>38</v>
      </c>
      <c r="O1161">
        <v>75000000</v>
      </c>
      <c r="P1161">
        <f t="shared" si="18"/>
        <v>3120196</v>
      </c>
      <c r="Q1161">
        <v>7.1</v>
      </c>
    </row>
    <row r="1162" spans="1:17" x14ac:dyDescent="0.3">
      <c r="A1162" t="s">
        <v>3902</v>
      </c>
      <c r="B1162">
        <v>125</v>
      </c>
      <c r="C1162">
        <v>15738632</v>
      </c>
      <c r="D1162" t="s">
        <v>1325</v>
      </c>
      <c r="E1162" t="s">
        <v>1671</v>
      </c>
      <c r="F1162" t="s">
        <v>24164</v>
      </c>
      <c r="G1162" t="s">
        <v>10413</v>
      </c>
      <c r="L1162" t="s">
        <v>3903</v>
      </c>
      <c r="M1162" t="s">
        <v>37</v>
      </c>
      <c r="N1162" t="s">
        <v>38</v>
      </c>
      <c r="O1162">
        <v>42000000</v>
      </c>
      <c r="P1162">
        <f t="shared" si="18"/>
        <v>-26261368</v>
      </c>
      <c r="Q1162">
        <v>5.9</v>
      </c>
    </row>
    <row r="1163" spans="1:17" x14ac:dyDescent="0.3">
      <c r="A1163" t="s">
        <v>11361</v>
      </c>
      <c r="B1163">
        <v>125</v>
      </c>
      <c r="C1163">
        <v>5749134</v>
      </c>
      <c r="D1163" t="s">
        <v>1325</v>
      </c>
      <c r="E1163" t="s">
        <v>24164</v>
      </c>
      <c r="F1163" t="s">
        <v>3409</v>
      </c>
      <c r="G1163" t="s">
        <v>10413</v>
      </c>
      <c r="L1163" t="s">
        <v>11362</v>
      </c>
      <c r="M1163" t="s">
        <v>37</v>
      </c>
      <c r="N1163" t="s">
        <v>38</v>
      </c>
      <c r="O1163">
        <v>20000000</v>
      </c>
      <c r="P1163">
        <f t="shared" si="18"/>
        <v>-14250866</v>
      </c>
      <c r="Q1163">
        <v>7</v>
      </c>
    </row>
    <row r="1164" spans="1:17" x14ac:dyDescent="0.3">
      <c r="A1164" t="s">
        <v>1324</v>
      </c>
      <c r="B1164">
        <v>125</v>
      </c>
      <c r="C1164">
        <v>107285004</v>
      </c>
      <c r="D1164" t="s">
        <v>1325</v>
      </c>
      <c r="L1164" t="s">
        <v>1327</v>
      </c>
      <c r="M1164" t="s">
        <v>37</v>
      </c>
      <c r="N1164" t="s">
        <v>38</v>
      </c>
      <c r="O1164">
        <v>125000000</v>
      </c>
      <c r="P1164">
        <f t="shared" si="18"/>
        <v>-17714996</v>
      </c>
      <c r="Q1164">
        <v>3.7</v>
      </c>
    </row>
    <row r="1165" spans="1:17" x14ac:dyDescent="0.3">
      <c r="A1165" t="s">
        <v>187</v>
      </c>
      <c r="B1165">
        <v>125</v>
      </c>
      <c r="C1165">
        <v>45645204</v>
      </c>
      <c r="D1165" t="s">
        <v>1325</v>
      </c>
      <c r="E1165" t="s">
        <v>24164</v>
      </c>
      <c r="F1165" t="s">
        <v>10413</v>
      </c>
      <c r="L1165" t="s">
        <v>8321</v>
      </c>
      <c r="M1165" t="s">
        <v>37</v>
      </c>
      <c r="N1165" t="s">
        <v>38</v>
      </c>
      <c r="O1165">
        <v>30000000</v>
      </c>
      <c r="P1165">
        <f t="shared" si="18"/>
        <v>15645204</v>
      </c>
      <c r="Q1165">
        <v>6.6</v>
      </c>
    </row>
    <row r="1166" spans="1:17" x14ac:dyDescent="0.3">
      <c r="A1166" t="s">
        <v>187</v>
      </c>
      <c r="B1166">
        <v>125</v>
      </c>
      <c r="C1166">
        <v>48154732</v>
      </c>
      <c r="D1166" t="s">
        <v>1325</v>
      </c>
      <c r="E1166" t="s">
        <v>3409</v>
      </c>
      <c r="F1166" t="s">
        <v>24163</v>
      </c>
      <c r="L1166" t="s">
        <v>5212</v>
      </c>
      <c r="M1166" t="s">
        <v>37</v>
      </c>
      <c r="N1166" t="s">
        <v>38</v>
      </c>
      <c r="O1166">
        <v>50000000</v>
      </c>
      <c r="P1166">
        <f t="shared" si="18"/>
        <v>-1845268</v>
      </c>
      <c r="Q1166">
        <v>5.8</v>
      </c>
    </row>
    <row r="1167" spans="1:17" hidden="1" x14ac:dyDescent="0.3">
      <c r="A1167" t="s">
        <v>13940</v>
      </c>
      <c r="B1167">
        <v>93</v>
      </c>
      <c r="D1167" t="s">
        <v>1266</v>
      </c>
      <c r="E1167" t="s">
        <v>6403</v>
      </c>
      <c r="F1167" t="s">
        <v>10413</v>
      </c>
      <c r="L1167" t="s">
        <v>13941</v>
      </c>
      <c r="M1167" t="s">
        <v>37</v>
      </c>
      <c r="N1167" t="s">
        <v>38</v>
      </c>
      <c r="O1167">
        <v>18000000</v>
      </c>
      <c r="P1167">
        <f t="shared" si="18"/>
        <v>-18000000</v>
      </c>
      <c r="Q1167">
        <v>6.1</v>
      </c>
    </row>
    <row r="1168" spans="1:17" x14ac:dyDescent="0.3">
      <c r="A1168" t="s">
        <v>48</v>
      </c>
      <c r="B1168">
        <v>125</v>
      </c>
      <c r="C1168">
        <v>62647540</v>
      </c>
      <c r="D1168" t="s">
        <v>1325</v>
      </c>
      <c r="E1168" t="s">
        <v>3409</v>
      </c>
      <c r="F1168" t="s">
        <v>24163</v>
      </c>
      <c r="L1168" t="s">
        <v>3248</v>
      </c>
      <c r="M1168" t="s">
        <v>37</v>
      </c>
      <c r="N1168" t="s">
        <v>767</v>
      </c>
      <c r="O1168">
        <v>70000000</v>
      </c>
      <c r="P1168">
        <f t="shared" si="18"/>
        <v>-7352460</v>
      </c>
      <c r="Q1168">
        <v>7.1</v>
      </c>
    </row>
    <row r="1169" spans="1:17" x14ac:dyDescent="0.3">
      <c r="A1169" t="s">
        <v>4503</v>
      </c>
      <c r="B1169">
        <v>125</v>
      </c>
      <c r="C1169">
        <v>49875589</v>
      </c>
      <c r="D1169" t="s">
        <v>1325</v>
      </c>
      <c r="E1169" t="s">
        <v>953</v>
      </c>
      <c r="F1169" t="s">
        <v>3409</v>
      </c>
      <c r="G1169" t="s">
        <v>22704</v>
      </c>
      <c r="H1169" t="s">
        <v>24163</v>
      </c>
      <c r="L1169" t="s">
        <v>4505</v>
      </c>
      <c r="M1169" t="s">
        <v>37</v>
      </c>
      <c r="N1169" t="s">
        <v>38</v>
      </c>
      <c r="O1169">
        <v>58000000</v>
      </c>
      <c r="P1169">
        <f t="shared" si="18"/>
        <v>-8124411</v>
      </c>
      <c r="Q1169">
        <v>5.9</v>
      </c>
    </row>
    <row r="1170" spans="1:17" x14ac:dyDescent="0.3">
      <c r="A1170" t="s">
        <v>1432</v>
      </c>
      <c r="B1170">
        <v>125</v>
      </c>
      <c r="C1170">
        <v>460935665</v>
      </c>
      <c r="D1170" t="s">
        <v>1325</v>
      </c>
      <c r="E1170" t="s">
        <v>953</v>
      </c>
      <c r="F1170" t="s">
        <v>1266</v>
      </c>
      <c r="G1170" t="s">
        <v>12332</v>
      </c>
      <c r="L1170" t="s">
        <v>14484</v>
      </c>
      <c r="M1170" t="s">
        <v>37</v>
      </c>
      <c r="N1170" t="s">
        <v>38</v>
      </c>
      <c r="O1170">
        <v>11000000</v>
      </c>
      <c r="P1170">
        <f t="shared" si="18"/>
        <v>449935665</v>
      </c>
      <c r="Q1170">
        <v>8.6999999999999993</v>
      </c>
    </row>
    <row r="1171" spans="1:17" x14ac:dyDescent="0.3">
      <c r="A1171" t="s">
        <v>4863</v>
      </c>
      <c r="B1171">
        <v>125</v>
      </c>
      <c r="C1171">
        <v>60000000</v>
      </c>
      <c r="D1171" t="s">
        <v>1325</v>
      </c>
      <c r="E1171" t="s">
        <v>1671</v>
      </c>
      <c r="F1171" t="s">
        <v>12332</v>
      </c>
      <c r="L1171" t="s">
        <v>6944</v>
      </c>
      <c r="M1171" t="s">
        <v>37</v>
      </c>
      <c r="N1171" t="s">
        <v>56</v>
      </c>
      <c r="O1171">
        <v>39000000</v>
      </c>
      <c r="P1171">
        <f t="shared" si="18"/>
        <v>21000000</v>
      </c>
      <c r="Q1171">
        <v>4.9000000000000004</v>
      </c>
    </row>
    <row r="1172" spans="1:17" hidden="1" x14ac:dyDescent="0.3">
      <c r="A1172" t="s">
        <v>22150</v>
      </c>
      <c r="B1172">
        <v>93</v>
      </c>
      <c r="D1172" t="s">
        <v>10413</v>
      </c>
      <c r="L1172" t="s">
        <v>22153</v>
      </c>
      <c r="M1172" t="s">
        <v>37</v>
      </c>
      <c r="N1172" t="s">
        <v>56</v>
      </c>
      <c r="P1172">
        <f t="shared" si="18"/>
        <v>0</v>
      </c>
      <c r="Q1172">
        <v>6.9</v>
      </c>
    </row>
    <row r="1173" spans="1:17" hidden="1" x14ac:dyDescent="0.3">
      <c r="A1173" t="s">
        <v>4987</v>
      </c>
      <c r="B1173">
        <v>93</v>
      </c>
      <c r="C1173">
        <v>35092918</v>
      </c>
      <c r="D1173" t="s">
        <v>1671</v>
      </c>
      <c r="E1173" t="s">
        <v>18089</v>
      </c>
      <c r="L1173" t="s">
        <v>4989</v>
      </c>
      <c r="M1173" t="s">
        <v>37</v>
      </c>
      <c r="N1173" t="s">
        <v>38</v>
      </c>
      <c r="P1173">
        <f t="shared" si="18"/>
        <v>35092918</v>
      </c>
      <c r="Q1173">
        <v>4.9000000000000004</v>
      </c>
    </row>
    <row r="1174" spans="1:17" hidden="1" x14ac:dyDescent="0.3">
      <c r="A1174" t="s">
        <v>6710</v>
      </c>
      <c r="B1174">
        <v>93</v>
      </c>
      <c r="D1174" t="s">
        <v>1671</v>
      </c>
      <c r="E1174" t="s">
        <v>6403</v>
      </c>
      <c r="F1174" t="s">
        <v>12332</v>
      </c>
      <c r="L1174" t="s">
        <v>15613</v>
      </c>
      <c r="M1174" t="s">
        <v>37</v>
      </c>
      <c r="N1174" t="s">
        <v>38</v>
      </c>
      <c r="O1174">
        <v>10000000</v>
      </c>
      <c r="P1174">
        <f t="shared" si="18"/>
        <v>-10000000</v>
      </c>
      <c r="Q1174">
        <v>5.8</v>
      </c>
    </row>
    <row r="1175" spans="1:17" hidden="1" x14ac:dyDescent="0.3">
      <c r="A1175" t="s">
        <v>6868</v>
      </c>
      <c r="B1175">
        <v>93</v>
      </c>
      <c r="C1175">
        <v>518134</v>
      </c>
      <c r="D1175" t="s">
        <v>1671</v>
      </c>
      <c r="E1175" t="s">
        <v>24164</v>
      </c>
      <c r="F1175" t="s">
        <v>3409</v>
      </c>
      <c r="L1175" t="s">
        <v>16706</v>
      </c>
      <c r="M1175" t="s">
        <v>37</v>
      </c>
      <c r="N1175" t="s">
        <v>56</v>
      </c>
      <c r="P1175">
        <f t="shared" si="18"/>
        <v>518134</v>
      </c>
      <c r="Q1175">
        <v>6.2</v>
      </c>
    </row>
    <row r="1176" spans="1:17" hidden="1" x14ac:dyDescent="0.3">
      <c r="A1176" t="s">
        <v>22252</v>
      </c>
      <c r="B1176">
        <v>93</v>
      </c>
      <c r="C1176">
        <v>9609</v>
      </c>
      <c r="D1176" t="s">
        <v>1671</v>
      </c>
      <c r="E1176" t="s">
        <v>24164</v>
      </c>
      <c r="F1176" t="s">
        <v>3409</v>
      </c>
      <c r="L1176" t="s">
        <v>23970</v>
      </c>
      <c r="M1176" t="s">
        <v>37</v>
      </c>
      <c r="N1176" t="s">
        <v>56</v>
      </c>
      <c r="P1176">
        <f t="shared" si="18"/>
        <v>9609</v>
      </c>
      <c r="Q1176">
        <v>6.5</v>
      </c>
    </row>
    <row r="1177" spans="1:17" hidden="1" x14ac:dyDescent="0.3">
      <c r="A1177" t="s">
        <v>20707</v>
      </c>
      <c r="B1177">
        <v>93</v>
      </c>
      <c r="D1177" t="s">
        <v>1671</v>
      </c>
      <c r="E1177" t="s">
        <v>6403</v>
      </c>
      <c r="L1177" t="s">
        <v>20708</v>
      </c>
      <c r="M1177" t="s">
        <v>37</v>
      </c>
      <c r="N1177" t="s">
        <v>38</v>
      </c>
      <c r="O1177">
        <v>1800000</v>
      </c>
      <c r="P1177">
        <f t="shared" si="18"/>
        <v>-1800000</v>
      </c>
      <c r="Q1177">
        <v>6.1</v>
      </c>
    </row>
    <row r="1178" spans="1:17" x14ac:dyDescent="0.3">
      <c r="A1178" t="s">
        <v>5349</v>
      </c>
      <c r="B1178">
        <v>125</v>
      </c>
      <c r="C1178">
        <v>26616999</v>
      </c>
      <c r="D1178" t="s">
        <v>1325</v>
      </c>
      <c r="E1178" t="s">
        <v>953</v>
      </c>
      <c r="F1178" t="s">
        <v>19711</v>
      </c>
      <c r="G1178" t="s">
        <v>12332</v>
      </c>
      <c r="H1178" t="s">
        <v>10413</v>
      </c>
      <c r="L1178" t="s">
        <v>5351</v>
      </c>
      <c r="M1178" t="s">
        <v>37</v>
      </c>
      <c r="N1178" t="s">
        <v>38</v>
      </c>
      <c r="O1178">
        <v>40000000</v>
      </c>
      <c r="P1178">
        <f t="shared" si="18"/>
        <v>-13383001</v>
      </c>
      <c r="Q1178">
        <v>5.9</v>
      </c>
    </row>
    <row r="1179" spans="1:17" x14ac:dyDescent="0.3">
      <c r="A1179" t="s">
        <v>16450</v>
      </c>
      <c r="B1179">
        <v>125</v>
      </c>
      <c r="C1179">
        <v>21000000</v>
      </c>
      <c r="D1179" t="s">
        <v>1325</v>
      </c>
      <c r="E1179" t="s">
        <v>953</v>
      </c>
      <c r="F1179" t="s">
        <v>10413</v>
      </c>
      <c r="L1179" t="s">
        <v>16515</v>
      </c>
      <c r="M1179" t="s">
        <v>37</v>
      </c>
      <c r="N1179" t="s">
        <v>56</v>
      </c>
      <c r="O1179">
        <v>13000000</v>
      </c>
      <c r="P1179">
        <f t="shared" si="18"/>
        <v>8000000</v>
      </c>
      <c r="Q1179">
        <v>6.8</v>
      </c>
    </row>
    <row r="1180" spans="1:17" x14ac:dyDescent="0.3">
      <c r="A1180" t="s">
        <v>299</v>
      </c>
      <c r="B1180">
        <v>125</v>
      </c>
      <c r="C1180">
        <v>172051787</v>
      </c>
      <c r="D1180" t="s">
        <v>1325</v>
      </c>
      <c r="E1180" t="s">
        <v>953</v>
      </c>
      <c r="F1180" t="s">
        <v>12332</v>
      </c>
      <c r="L1180" t="s">
        <v>302</v>
      </c>
      <c r="M1180" t="s">
        <v>37</v>
      </c>
      <c r="N1180" t="s">
        <v>38</v>
      </c>
      <c r="O1180">
        <v>170000000</v>
      </c>
      <c r="P1180">
        <f t="shared" si="18"/>
        <v>2051787</v>
      </c>
      <c r="Q1180">
        <v>6.8</v>
      </c>
    </row>
    <row r="1181" spans="1:17" x14ac:dyDescent="0.3">
      <c r="A1181" t="s">
        <v>255</v>
      </c>
      <c r="B1181">
        <v>126</v>
      </c>
      <c r="C1181">
        <v>162831698</v>
      </c>
      <c r="D1181" t="s">
        <v>1325</v>
      </c>
      <c r="L1181" t="s">
        <v>2548</v>
      </c>
      <c r="M1181" t="s">
        <v>37</v>
      </c>
      <c r="N1181" t="s">
        <v>38</v>
      </c>
      <c r="O1181">
        <v>80000000</v>
      </c>
      <c r="P1181">
        <f t="shared" si="18"/>
        <v>82831698</v>
      </c>
      <c r="Q1181">
        <v>7</v>
      </c>
    </row>
    <row r="1182" spans="1:17" x14ac:dyDescent="0.3">
      <c r="A1182" t="s">
        <v>255</v>
      </c>
      <c r="B1182">
        <v>126</v>
      </c>
      <c r="C1182">
        <v>251188924</v>
      </c>
      <c r="D1182" t="s">
        <v>1325</v>
      </c>
      <c r="E1182" t="s">
        <v>953</v>
      </c>
      <c r="L1182" t="s">
        <v>7245</v>
      </c>
      <c r="M1182" t="s">
        <v>37</v>
      </c>
      <c r="N1182" t="s">
        <v>38</v>
      </c>
      <c r="O1182">
        <v>35000000</v>
      </c>
      <c r="P1182">
        <f t="shared" si="18"/>
        <v>216188924</v>
      </c>
      <c r="Q1182">
        <v>7.6</v>
      </c>
    </row>
    <row r="1183" spans="1:17" x14ac:dyDescent="0.3">
      <c r="A1183" t="s">
        <v>1039</v>
      </c>
      <c r="B1183">
        <v>126</v>
      </c>
      <c r="C1183">
        <v>31141074</v>
      </c>
      <c r="D1183" t="s">
        <v>1325</v>
      </c>
      <c r="E1183" t="s">
        <v>953</v>
      </c>
      <c r="F1183" t="s">
        <v>1266</v>
      </c>
      <c r="L1183" t="s">
        <v>1041</v>
      </c>
      <c r="M1183" t="s">
        <v>37</v>
      </c>
      <c r="N1183" t="s">
        <v>38</v>
      </c>
      <c r="O1183">
        <v>140000000</v>
      </c>
      <c r="P1183">
        <f t="shared" si="18"/>
        <v>-108858926</v>
      </c>
      <c r="Q1183">
        <v>5.5</v>
      </c>
    </row>
    <row r="1184" spans="1:17" hidden="1" x14ac:dyDescent="0.3">
      <c r="A1184" t="s">
        <v>5630</v>
      </c>
      <c r="B1184">
        <v>93</v>
      </c>
      <c r="D1184" t="s">
        <v>1325</v>
      </c>
      <c r="E1184" t="s">
        <v>953</v>
      </c>
      <c r="F1184" t="s">
        <v>3409</v>
      </c>
      <c r="L1184" t="s">
        <v>5631</v>
      </c>
      <c r="M1184" t="s">
        <v>37</v>
      </c>
      <c r="N1184" t="s">
        <v>38</v>
      </c>
      <c r="O1184">
        <v>14000000</v>
      </c>
      <c r="P1184">
        <f t="shared" si="18"/>
        <v>-14000000</v>
      </c>
      <c r="Q1184">
        <v>7.7</v>
      </c>
    </row>
    <row r="1185" spans="1:17" x14ac:dyDescent="0.3">
      <c r="A1185" t="s">
        <v>250</v>
      </c>
      <c r="B1185">
        <v>126</v>
      </c>
      <c r="C1185">
        <v>318298180</v>
      </c>
      <c r="D1185" t="s">
        <v>1325</v>
      </c>
      <c r="E1185" t="s">
        <v>953</v>
      </c>
      <c r="F1185" t="s">
        <v>12332</v>
      </c>
      <c r="L1185" t="s">
        <v>484</v>
      </c>
      <c r="M1185" t="s">
        <v>37</v>
      </c>
      <c r="N1185" t="s">
        <v>38</v>
      </c>
      <c r="O1185">
        <v>140000000</v>
      </c>
      <c r="P1185">
        <f t="shared" si="18"/>
        <v>178298180</v>
      </c>
      <c r="Q1185">
        <v>7.9</v>
      </c>
    </row>
    <row r="1186" spans="1:17" x14ac:dyDescent="0.3">
      <c r="A1186" t="s">
        <v>2429</v>
      </c>
      <c r="B1186">
        <v>126</v>
      </c>
      <c r="C1186">
        <v>38413606</v>
      </c>
      <c r="D1186" t="s">
        <v>1325</v>
      </c>
      <c r="E1186" t="s">
        <v>1671</v>
      </c>
      <c r="F1186" t="s">
        <v>24164</v>
      </c>
      <c r="G1186" t="s">
        <v>10413</v>
      </c>
      <c r="L1186" t="s">
        <v>8388</v>
      </c>
      <c r="M1186" t="s">
        <v>37</v>
      </c>
      <c r="N1186" t="s">
        <v>38</v>
      </c>
      <c r="O1186">
        <v>30000000</v>
      </c>
      <c r="P1186">
        <f t="shared" si="18"/>
        <v>8413606</v>
      </c>
      <c r="Q1186">
        <v>7.6</v>
      </c>
    </row>
    <row r="1187" spans="1:17" x14ac:dyDescent="0.3">
      <c r="A1187" t="s">
        <v>8052</v>
      </c>
      <c r="B1187">
        <v>126</v>
      </c>
      <c r="C1187">
        <v>62700000</v>
      </c>
      <c r="D1187" t="s">
        <v>1325</v>
      </c>
      <c r="E1187" t="s">
        <v>953</v>
      </c>
      <c r="F1187" t="s">
        <v>12332</v>
      </c>
      <c r="G1187" t="s">
        <v>10413</v>
      </c>
      <c r="L1187" t="s">
        <v>8053</v>
      </c>
      <c r="M1187" t="s">
        <v>37</v>
      </c>
      <c r="N1187" t="s">
        <v>56</v>
      </c>
      <c r="O1187">
        <v>34000000</v>
      </c>
      <c r="P1187">
        <f t="shared" si="18"/>
        <v>28700000</v>
      </c>
      <c r="Q1187">
        <v>6.3</v>
      </c>
    </row>
    <row r="1188" spans="1:17" hidden="1" x14ac:dyDescent="0.3">
      <c r="A1188" t="s">
        <v>8022</v>
      </c>
      <c r="B1188">
        <v>93</v>
      </c>
      <c r="D1188" t="s">
        <v>1325</v>
      </c>
      <c r="E1188" t="s">
        <v>953</v>
      </c>
      <c r="F1188" t="s">
        <v>1671</v>
      </c>
      <c r="G1188" t="s">
        <v>1266</v>
      </c>
      <c r="H1188" t="s">
        <v>19711</v>
      </c>
      <c r="L1188" t="s">
        <v>8025</v>
      </c>
      <c r="M1188" t="s">
        <v>37</v>
      </c>
      <c r="N1188" t="s">
        <v>38</v>
      </c>
      <c r="O1188">
        <v>32000000</v>
      </c>
      <c r="P1188">
        <f t="shared" si="18"/>
        <v>-32000000</v>
      </c>
      <c r="Q1188">
        <v>5.7</v>
      </c>
    </row>
    <row r="1189" spans="1:17" hidden="1" x14ac:dyDescent="0.3">
      <c r="A1189" t="s">
        <v>17173</v>
      </c>
      <c r="B1189">
        <v>93</v>
      </c>
      <c r="D1189" t="s">
        <v>3409</v>
      </c>
      <c r="E1189" t="s">
        <v>6403</v>
      </c>
      <c r="F1189" t="s">
        <v>24165</v>
      </c>
      <c r="G1189" t="s">
        <v>10413</v>
      </c>
      <c r="L1189" t="s">
        <v>17176</v>
      </c>
      <c r="M1189" t="s">
        <v>37</v>
      </c>
      <c r="N1189" t="s">
        <v>38</v>
      </c>
      <c r="P1189">
        <f t="shared" si="18"/>
        <v>0</v>
      </c>
      <c r="Q1189">
        <v>5.4</v>
      </c>
    </row>
    <row r="1190" spans="1:17" x14ac:dyDescent="0.3">
      <c r="A1190" t="s">
        <v>521</v>
      </c>
      <c r="B1190">
        <v>126</v>
      </c>
      <c r="C1190">
        <v>186336103</v>
      </c>
      <c r="D1190" t="s">
        <v>1325</v>
      </c>
      <c r="E1190" t="s">
        <v>1671</v>
      </c>
      <c r="F1190" t="s">
        <v>24164</v>
      </c>
      <c r="G1190" t="s">
        <v>19711</v>
      </c>
      <c r="H1190" t="s">
        <v>10413</v>
      </c>
      <c r="L1190" t="s">
        <v>1534</v>
      </c>
      <c r="M1190" t="s">
        <v>37</v>
      </c>
      <c r="N1190" t="s">
        <v>38</v>
      </c>
      <c r="O1190">
        <v>120000000</v>
      </c>
      <c r="P1190">
        <f t="shared" si="18"/>
        <v>66336103</v>
      </c>
      <c r="Q1190">
        <v>6.5</v>
      </c>
    </row>
    <row r="1191" spans="1:17" hidden="1" x14ac:dyDescent="0.3">
      <c r="A1191" t="s">
        <v>16295</v>
      </c>
      <c r="B1191">
        <v>93</v>
      </c>
      <c r="D1191" t="s">
        <v>1325</v>
      </c>
      <c r="E1191" t="s">
        <v>3409</v>
      </c>
      <c r="L1191" t="s">
        <v>16297</v>
      </c>
      <c r="M1191" t="s">
        <v>37</v>
      </c>
      <c r="N1191" t="s">
        <v>56</v>
      </c>
      <c r="P1191">
        <f t="shared" si="18"/>
        <v>0</v>
      </c>
      <c r="Q1191">
        <v>5.4</v>
      </c>
    </row>
    <row r="1192" spans="1:17" hidden="1" x14ac:dyDescent="0.3">
      <c r="A1192" t="s">
        <v>23511</v>
      </c>
      <c r="B1192">
        <v>93</v>
      </c>
      <c r="D1192" t="s">
        <v>3409</v>
      </c>
      <c r="E1192" t="s">
        <v>12332</v>
      </c>
      <c r="F1192" t="s">
        <v>10413</v>
      </c>
      <c r="L1192" t="s">
        <v>23514</v>
      </c>
      <c r="M1192" t="s">
        <v>37</v>
      </c>
      <c r="N1192" t="s">
        <v>38</v>
      </c>
      <c r="P1192">
        <f t="shared" si="18"/>
        <v>0</v>
      </c>
      <c r="Q1192">
        <v>6.3</v>
      </c>
    </row>
    <row r="1193" spans="1:17" hidden="1" x14ac:dyDescent="0.3">
      <c r="A1193" t="s">
        <v>7635</v>
      </c>
      <c r="B1193">
        <v>93</v>
      </c>
      <c r="D1193" t="s">
        <v>3409</v>
      </c>
      <c r="E1193" t="s">
        <v>18089</v>
      </c>
      <c r="L1193" t="s">
        <v>12593</v>
      </c>
      <c r="M1193" t="s">
        <v>37</v>
      </c>
      <c r="N1193" t="s">
        <v>38</v>
      </c>
      <c r="O1193">
        <v>16000000</v>
      </c>
      <c r="P1193">
        <f t="shared" si="18"/>
        <v>-16000000</v>
      </c>
      <c r="Q1193">
        <v>8.1</v>
      </c>
    </row>
    <row r="1194" spans="1:17" x14ac:dyDescent="0.3">
      <c r="A1194" t="s">
        <v>6891</v>
      </c>
      <c r="B1194">
        <v>126</v>
      </c>
      <c r="C1194">
        <v>4563029</v>
      </c>
      <c r="D1194" t="s">
        <v>1325</v>
      </c>
      <c r="E1194" t="s">
        <v>3409</v>
      </c>
      <c r="F1194" t="s">
        <v>12332</v>
      </c>
      <c r="G1194" t="s">
        <v>10413</v>
      </c>
      <c r="L1194" t="s">
        <v>6892</v>
      </c>
      <c r="M1194" t="s">
        <v>37</v>
      </c>
      <c r="N1194" t="s">
        <v>5694</v>
      </c>
      <c r="O1194">
        <v>39200000</v>
      </c>
      <c r="P1194">
        <f t="shared" si="18"/>
        <v>-34636971</v>
      </c>
      <c r="Q1194">
        <v>7</v>
      </c>
    </row>
    <row r="1195" spans="1:17" hidden="1" x14ac:dyDescent="0.3">
      <c r="A1195" t="s">
        <v>20989</v>
      </c>
      <c r="B1195">
        <v>93</v>
      </c>
      <c r="D1195" t="s">
        <v>1671</v>
      </c>
      <c r="E1195" t="s">
        <v>6403</v>
      </c>
      <c r="L1195" t="s">
        <v>20990</v>
      </c>
      <c r="M1195" t="s">
        <v>37</v>
      </c>
      <c r="N1195" t="s">
        <v>38</v>
      </c>
      <c r="O1195">
        <v>1500000</v>
      </c>
      <c r="P1195">
        <f t="shared" si="18"/>
        <v>-1500000</v>
      </c>
      <c r="Q1195">
        <v>5.7</v>
      </c>
    </row>
    <row r="1196" spans="1:17" hidden="1" x14ac:dyDescent="0.3">
      <c r="A1196" t="s">
        <v>23864</v>
      </c>
      <c r="B1196">
        <v>93</v>
      </c>
      <c r="D1196" t="s">
        <v>24164</v>
      </c>
      <c r="E1196" t="s">
        <v>3409</v>
      </c>
      <c r="F1196" t="s">
        <v>6403</v>
      </c>
      <c r="L1196" t="s">
        <v>23867</v>
      </c>
      <c r="M1196" t="s">
        <v>37</v>
      </c>
      <c r="N1196" t="s">
        <v>38</v>
      </c>
      <c r="O1196">
        <v>60000</v>
      </c>
      <c r="P1196">
        <f t="shared" si="18"/>
        <v>-60000</v>
      </c>
      <c r="Q1196">
        <v>3.4</v>
      </c>
    </row>
    <row r="1197" spans="1:17" x14ac:dyDescent="0.3">
      <c r="A1197" t="s">
        <v>735</v>
      </c>
      <c r="B1197">
        <v>126</v>
      </c>
      <c r="C1197">
        <v>89732035</v>
      </c>
      <c r="D1197" t="s">
        <v>1325</v>
      </c>
      <c r="E1197" t="s">
        <v>953</v>
      </c>
      <c r="F1197" t="s">
        <v>12332</v>
      </c>
      <c r="L1197" t="s">
        <v>737</v>
      </c>
      <c r="M1197" t="s">
        <v>37</v>
      </c>
      <c r="N1197" t="s">
        <v>38</v>
      </c>
      <c r="O1197">
        <v>155000000</v>
      </c>
      <c r="P1197">
        <f t="shared" si="18"/>
        <v>-65267965</v>
      </c>
      <c r="Q1197">
        <v>6.6</v>
      </c>
    </row>
    <row r="1198" spans="1:17" hidden="1" x14ac:dyDescent="0.3">
      <c r="A1198" t="s">
        <v>7521</v>
      </c>
      <c r="B1198">
        <v>93</v>
      </c>
      <c r="D1198" t="s">
        <v>1325</v>
      </c>
      <c r="E1198" t="s">
        <v>24164</v>
      </c>
      <c r="F1198" t="s">
        <v>10413</v>
      </c>
      <c r="L1198" t="s">
        <v>7522</v>
      </c>
      <c r="M1198" t="s">
        <v>37</v>
      </c>
      <c r="N1198" t="s">
        <v>38</v>
      </c>
      <c r="O1198">
        <v>19000000</v>
      </c>
      <c r="P1198">
        <f t="shared" si="18"/>
        <v>-19000000</v>
      </c>
      <c r="Q1198">
        <v>6.1</v>
      </c>
    </row>
    <row r="1199" spans="1:17" x14ac:dyDescent="0.3">
      <c r="A1199" t="s">
        <v>1971</v>
      </c>
      <c r="B1199">
        <v>126</v>
      </c>
      <c r="C1199">
        <v>63540020</v>
      </c>
      <c r="D1199" t="s">
        <v>1325</v>
      </c>
      <c r="E1199" t="s">
        <v>953</v>
      </c>
      <c r="F1199" t="s">
        <v>12332</v>
      </c>
      <c r="L1199" t="s">
        <v>1973</v>
      </c>
      <c r="M1199" t="s">
        <v>37</v>
      </c>
      <c r="N1199" t="s">
        <v>1465</v>
      </c>
      <c r="O1199">
        <v>93000000</v>
      </c>
      <c r="P1199">
        <f t="shared" si="18"/>
        <v>-29459980</v>
      </c>
      <c r="Q1199">
        <v>7.7</v>
      </c>
    </row>
    <row r="1200" spans="1:17" x14ac:dyDescent="0.3">
      <c r="A1200" t="s">
        <v>6234</v>
      </c>
      <c r="B1200">
        <v>126</v>
      </c>
      <c r="C1200">
        <v>90800000</v>
      </c>
      <c r="D1200" t="s">
        <v>1325</v>
      </c>
      <c r="E1200" t="s">
        <v>3409</v>
      </c>
      <c r="F1200" t="s">
        <v>18089</v>
      </c>
      <c r="G1200" t="s">
        <v>24167</v>
      </c>
      <c r="L1200" t="s">
        <v>6237</v>
      </c>
      <c r="M1200" t="s">
        <v>37</v>
      </c>
      <c r="N1200" t="s">
        <v>38</v>
      </c>
      <c r="O1200">
        <v>8000000</v>
      </c>
      <c r="P1200">
        <f t="shared" si="18"/>
        <v>82800000</v>
      </c>
      <c r="Q1200">
        <v>7.2</v>
      </c>
    </row>
    <row r="1201" spans="1:17" x14ac:dyDescent="0.3">
      <c r="A1201" t="s">
        <v>13542</v>
      </c>
      <c r="B1201">
        <v>127</v>
      </c>
      <c r="C1201">
        <v>1000000</v>
      </c>
      <c r="D1201" t="s">
        <v>1325</v>
      </c>
      <c r="E1201" t="s">
        <v>953</v>
      </c>
      <c r="F1201" t="s">
        <v>22704</v>
      </c>
      <c r="L1201" t="s">
        <v>13543</v>
      </c>
      <c r="M1201" t="s">
        <v>37</v>
      </c>
      <c r="N1201" t="s">
        <v>13547</v>
      </c>
      <c r="O1201">
        <v>14000000</v>
      </c>
      <c r="P1201">
        <f t="shared" si="18"/>
        <v>-13000000</v>
      </c>
      <c r="Q1201">
        <v>6.5</v>
      </c>
    </row>
    <row r="1202" spans="1:17" hidden="1" x14ac:dyDescent="0.3">
      <c r="A1202" t="s">
        <v>14210</v>
      </c>
      <c r="B1202">
        <v>93</v>
      </c>
      <c r="C1202">
        <v>13960203</v>
      </c>
      <c r="D1202" t="s">
        <v>1671</v>
      </c>
      <c r="L1202" t="s">
        <v>14211</v>
      </c>
      <c r="M1202" t="s">
        <v>37</v>
      </c>
      <c r="N1202" t="s">
        <v>38</v>
      </c>
      <c r="P1202">
        <f t="shared" si="18"/>
        <v>13960203</v>
      </c>
      <c r="Q1202">
        <v>5.3</v>
      </c>
    </row>
    <row r="1203" spans="1:17" x14ac:dyDescent="0.3">
      <c r="A1203" t="s">
        <v>1739</v>
      </c>
      <c r="B1203">
        <v>127</v>
      </c>
      <c r="C1203">
        <v>10137232</v>
      </c>
      <c r="D1203" t="s">
        <v>1325</v>
      </c>
      <c r="E1203" t="s">
        <v>13307</v>
      </c>
      <c r="F1203" t="s">
        <v>24164</v>
      </c>
      <c r="G1203" t="s">
        <v>3409</v>
      </c>
      <c r="H1203" t="s">
        <v>10413</v>
      </c>
      <c r="L1203" t="s">
        <v>5453</v>
      </c>
      <c r="M1203" t="s">
        <v>37</v>
      </c>
      <c r="N1203" t="s">
        <v>1465</v>
      </c>
      <c r="O1203">
        <v>50000000</v>
      </c>
      <c r="P1203">
        <f t="shared" si="18"/>
        <v>-39862768</v>
      </c>
      <c r="Q1203">
        <v>6</v>
      </c>
    </row>
    <row r="1204" spans="1:17" x14ac:dyDescent="0.3">
      <c r="A1204" t="s">
        <v>6142</v>
      </c>
      <c r="B1204">
        <v>127</v>
      </c>
      <c r="C1204">
        <v>62300000</v>
      </c>
      <c r="D1204" t="s">
        <v>1325</v>
      </c>
      <c r="E1204" t="s">
        <v>953</v>
      </c>
      <c r="F1204" t="s">
        <v>10413</v>
      </c>
      <c r="L1204" t="s">
        <v>8903</v>
      </c>
      <c r="M1204" t="s">
        <v>37</v>
      </c>
      <c r="N1204" t="s">
        <v>56</v>
      </c>
      <c r="O1204">
        <v>28000000</v>
      </c>
      <c r="P1204">
        <f t="shared" si="18"/>
        <v>34300000</v>
      </c>
      <c r="Q1204">
        <v>6.8</v>
      </c>
    </row>
    <row r="1205" spans="1:17" x14ac:dyDescent="0.3">
      <c r="A1205" t="s">
        <v>1687</v>
      </c>
      <c r="B1205">
        <v>127</v>
      </c>
      <c r="C1205">
        <v>101643008</v>
      </c>
      <c r="D1205" t="s">
        <v>1325</v>
      </c>
      <c r="E1205" t="s">
        <v>24164</v>
      </c>
      <c r="F1205" t="s">
        <v>10413</v>
      </c>
      <c r="L1205" t="s">
        <v>1688</v>
      </c>
      <c r="M1205" t="s">
        <v>37</v>
      </c>
      <c r="N1205" t="s">
        <v>38</v>
      </c>
      <c r="O1205">
        <v>90000000</v>
      </c>
      <c r="P1205">
        <f t="shared" si="18"/>
        <v>11643008</v>
      </c>
      <c r="Q1205">
        <v>6.5</v>
      </c>
    </row>
    <row r="1206" spans="1:17" x14ac:dyDescent="0.3">
      <c r="A1206" t="s">
        <v>389</v>
      </c>
      <c r="B1206">
        <v>127</v>
      </c>
      <c r="C1206">
        <v>197171806</v>
      </c>
      <c r="D1206" t="s">
        <v>1325</v>
      </c>
      <c r="E1206" t="s">
        <v>953</v>
      </c>
      <c r="F1206" t="s">
        <v>1266</v>
      </c>
      <c r="L1206" t="s">
        <v>5520</v>
      </c>
      <c r="M1206" t="s">
        <v>37</v>
      </c>
      <c r="N1206" t="s">
        <v>38</v>
      </c>
      <c r="O1206">
        <v>48000000</v>
      </c>
      <c r="P1206">
        <f t="shared" si="18"/>
        <v>149171806</v>
      </c>
      <c r="Q1206">
        <v>8.3000000000000007</v>
      </c>
    </row>
    <row r="1207" spans="1:17" x14ac:dyDescent="0.3">
      <c r="A1207" t="s">
        <v>443</v>
      </c>
      <c r="B1207">
        <v>127</v>
      </c>
      <c r="C1207">
        <v>47375327</v>
      </c>
      <c r="D1207" t="s">
        <v>1325</v>
      </c>
      <c r="E1207" t="s">
        <v>953</v>
      </c>
      <c r="F1207" t="s">
        <v>12332</v>
      </c>
      <c r="L1207" t="s">
        <v>445</v>
      </c>
      <c r="M1207" t="s">
        <v>37</v>
      </c>
      <c r="N1207" t="s">
        <v>38</v>
      </c>
      <c r="O1207">
        <v>176000000</v>
      </c>
      <c r="P1207">
        <f t="shared" si="18"/>
        <v>-128624673</v>
      </c>
      <c r="Q1207">
        <v>5.4</v>
      </c>
    </row>
    <row r="1208" spans="1:17" hidden="1" x14ac:dyDescent="0.3">
      <c r="A1208" t="s">
        <v>15278</v>
      </c>
      <c r="B1208">
        <v>93</v>
      </c>
      <c r="C1208">
        <v>2542264</v>
      </c>
      <c r="D1208" t="s">
        <v>1671</v>
      </c>
      <c r="E1208" t="s">
        <v>3409</v>
      </c>
      <c r="L1208" t="s">
        <v>18407</v>
      </c>
      <c r="M1208" t="s">
        <v>37</v>
      </c>
      <c r="N1208" t="s">
        <v>56</v>
      </c>
      <c r="P1208">
        <f t="shared" si="18"/>
        <v>2542264</v>
      </c>
      <c r="Q1208">
        <v>7.1</v>
      </c>
    </row>
    <row r="1209" spans="1:17" hidden="1" x14ac:dyDescent="0.3">
      <c r="A1209" t="s">
        <v>845</v>
      </c>
      <c r="B1209">
        <v>93</v>
      </c>
      <c r="D1209" t="s">
        <v>1325</v>
      </c>
      <c r="E1209" t="s">
        <v>953</v>
      </c>
      <c r="F1209" t="s">
        <v>12332</v>
      </c>
      <c r="G1209" t="s">
        <v>10413</v>
      </c>
      <c r="L1209" t="s">
        <v>23378</v>
      </c>
      <c r="M1209" t="s">
        <v>37</v>
      </c>
      <c r="N1209" t="s">
        <v>370</v>
      </c>
      <c r="O1209">
        <v>200000</v>
      </c>
      <c r="P1209">
        <f t="shared" si="18"/>
        <v>-200000</v>
      </c>
      <c r="Q1209">
        <v>7</v>
      </c>
    </row>
    <row r="1210" spans="1:17" x14ac:dyDescent="0.3">
      <c r="A1210" t="s">
        <v>1058</v>
      </c>
      <c r="B1210">
        <v>127</v>
      </c>
      <c r="C1210">
        <v>129734803</v>
      </c>
      <c r="D1210" t="s">
        <v>1325</v>
      </c>
      <c r="E1210" t="s">
        <v>24164</v>
      </c>
      <c r="F1210" t="s">
        <v>10413</v>
      </c>
      <c r="L1210" t="s">
        <v>1060</v>
      </c>
      <c r="M1210" t="s">
        <v>37</v>
      </c>
      <c r="N1210" t="s">
        <v>38</v>
      </c>
      <c r="O1210">
        <v>140000000</v>
      </c>
      <c r="P1210">
        <f t="shared" si="18"/>
        <v>-10265197</v>
      </c>
      <c r="Q1210">
        <v>6.6</v>
      </c>
    </row>
    <row r="1211" spans="1:17" x14ac:dyDescent="0.3">
      <c r="A1211" t="s">
        <v>710</v>
      </c>
      <c r="B1211">
        <v>127</v>
      </c>
      <c r="C1211">
        <v>67823573</v>
      </c>
      <c r="D1211" t="s">
        <v>1325</v>
      </c>
      <c r="E1211" t="s">
        <v>3409</v>
      </c>
      <c r="F1211" t="s">
        <v>10413</v>
      </c>
      <c r="L1211" t="s">
        <v>5125</v>
      </c>
      <c r="M1211" t="s">
        <v>37</v>
      </c>
      <c r="N1211" t="s">
        <v>38</v>
      </c>
      <c r="O1211">
        <v>50000000</v>
      </c>
      <c r="P1211">
        <f t="shared" si="18"/>
        <v>17823573</v>
      </c>
      <c r="Q1211">
        <v>6.6</v>
      </c>
    </row>
    <row r="1212" spans="1:17" hidden="1" x14ac:dyDescent="0.3">
      <c r="A1212" t="s">
        <v>21037</v>
      </c>
      <c r="B1212">
        <v>93</v>
      </c>
      <c r="D1212" t="s">
        <v>1671</v>
      </c>
      <c r="E1212" t="s">
        <v>3409</v>
      </c>
      <c r="F1212" t="s">
        <v>19711</v>
      </c>
      <c r="L1212" t="s">
        <v>21038</v>
      </c>
      <c r="M1212" t="s">
        <v>37</v>
      </c>
      <c r="N1212" t="s">
        <v>38</v>
      </c>
      <c r="O1212">
        <v>1500000</v>
      </c>
      <c r="P1212">
        <f t="shared" si="18"/>
        <v>-1500000</v>
      </c>
      <c r="Q1212">
        <v>7.6</v>
      </c>
    </row>
    <row r="1213" spans="1:17" x14ac:dyDescent="0.3">
      <c r="A1213" t="s">
        <v>809</v>
      </c>
      <c r="B1213">
        <v>127</v>
      </c>
      <c r="C1213">
        <v>85463309</v>
      </c>
      <c r="D1213" t="s">
        <v>1325</v>
      </c>
      <c r="E1213" t="s">
        <v>3409</v>
      </c>
      <c r="F1213" t="s">
        <v>12332</v>
      </c>
      <c r="G1213" t="s">
        <v>24167</v>
      </c>
      <c r="L1213" t="s">
        <v>1595</v>
      </c>
      <c r="M1213" t="s">
        <v>37</v>
      </c>
      <c r="N1213" t="s">
        <v>38</v>
      </c>
      <c r="O1213">
        <v>110000000</v>
      </c>
      <c r="P1213">
        <f t="shared" si="18"/>
        <v>-24536691</v>
      </c>
      <c r="Q1213">
        <v>7.1</v>
      </c>
    </row>
    <row r="1214" spans="1:17" hidden="1" x14ac:dyDescent="0.3">
      <c r="A1214" t="s">
        <v>6472</v>
      </c>
      <c r="B1214">
        <v>93</v>
      </c>
      <c r="C1214">
        <v>3419967</v>
      </c>
      <c r="D1214" t="s">
        <v>12038</v>
      </c>
      <c r="L1214" t="s">
        <v>12040</v>
      </c>
      <c r="M1214" t="s">
        <v>37</v>
      </c>
      <c r="N1214" t="s">
        <v>38</v>
      </c>
      <c r="P1214">
        <f t="shared" si="18"/>
        <v>3419967</v>
      </c>
      <c r="Q1214">
        <v>7.2</v>
      </c>
    </row>
    <row r="1215" spans="1:17" hidden="1" x14ac:dyDescent="0.3">
      <c r="A1215" t="s">
        <v>16033</v>
      </c>
      <c r="B1215">
        <v>93</v>
      </c>
      <c r="D1215" t="s">
        <v>1671</v>
      </c>
      <c r="E1215" t="s">
        <v>1266</v>
      </c>
      <c r="F1215" t="s">
        <v>12332</v>
      </c>
      <c r="L1215" t="s">
        <v>16034</v>
      </c>
      <c r="M1215" t="s">
        <v>37</v>
      </c>
      <c r="N1215" t="s">
        <v>38</v>
      </c>
      <c r="O1215">
        <v>8000000</v>
      </c>
      <c r="P1215">
        <f t="shared" si="18"/>
        <v>-8000000</v>
      </c>
      <c r="Q1215">
        <v>5</v>
      </c>
    </row>
    <row r="1216" spans="1:17" x14ac:dyDescent="0.3">
      <c r="A1216" t="s">
        <v>1394</v>
      </c>
      <c r="B1216">
        <v>127</v>
      </c>
      <c r="C1216">
        <v>41997790</v>
      </c>
      <c r="D1216" t="s">
        <v>1325</v>
      </c>
      <c r="E1216" t="s">
        <v>12332</v>
      </c>
      <c r="F1216" t="s">
        <v>10413</v>
      </c>
      <c r="L1216" t="s">
        <v>7054</v>
      </c>
      <c r="M1216" t="s">
        <v>37</v>
      </c>
      <c r="N1216" t="s">
        <v>38</v>
      </c>
      <c r="O1216">
        <v>38000000</v>
      </c>
      <c r="P1216">
        <f t="shared" si="18"/>
        <v>3997790</v>
      </c>
      <c r="Q1216">
        <v>6.4</v>
      </c>
    </row>
    <row r="1217" spans="1:17" x14ac:dyDescent="0.3">
      <c r="A1217" t="s">
        <v>351</v>
      </c>
      <c r="B1217">
        <v>127</v>
      </c>
      <c r="C1217">
        <v>257704099</v>
      </c>
      <c r="D1217" t="s">
        <v>1325</v>
      </c>
      <c r="E1217" t="s">
        <v>953</v>
      </c>
      <c r="F1217" t="s">
        <v>12332</v>
      </c>
      <c r="L1217" t="s">
        <v>1029</v>
      </c>
      <c r="M1217" t="s">
        <v>37</v>
      </c>
      <c r="N1217" t="s">
        <v>38</v>
      </c>
      <c r="O1217">
        <v>150000000</v>
      </c>
      <c r="P1217">
        <f t="shared" si="18"/>
        <v>107704099</v>
      </c>
      <c r="Q1217">
        <v>8</v>
      </c>
    </row>
    <row r="1218" spans="1:17" hidden="1" x14ac:dyDescent="0.3">
      <c r="A1218" t="s">
        <v>19234</v>
      </c>
      <c r="B1218">
        <v>93</v>
      </c>
      <c r="D1218" t="s">
        <v>1325</v>
      </c>
      <c r="E1218" t="s">
        <v>953</v>
      </c>
      <c r="F1218" t="s">
        <v>11526</v>
      </c>
      <c r="G1218" t="s">
        <v>18089</v>
      </c>
      <c r="H1218" t="s">
        <v>1266</v>
      </c>
      <c r="I1218" t="s">
        <v>12332</v>
      </c>
      <c r="L1218" t="s">
        <v>19237</v>
      </c>
      <c r="M1218" t="s">
        <v>676</v>
      </c>
      <c r="N1218" t="s">
        <v>677</v>
      </c>
      <c r="O1218">
        <v>16000000</v>
      </c>
      <c r="P1218">
        <f t="shared" ref="P1218:P1281" si="19">+C1218-O1218</f>
        <v>-16000000</v>
      </c>
      <c r="Q1218">
        <v>5.6</v>
      </c>
    </row>
    <row r="1219" spans="1:17" x14ac:dyDescent="0.3">
      <c r="A1219" t="s">
        <v>7174</v>
      </c>
      <c r="B1219">
        <v>127</v>
      </c>
      <c r="C1219">
        <v>290158751</v>
      </c>
      <c r="D1219" t="s">
        <v>1325</v>
      </c>
      <c r="E1219" t="s">
        <v>953</v>
      </c>
      <c r="F1219" t="s">
        <v>1266</v>
      </c>
      <c r="G1219" t="s">
        <v>12332</v>
      </c>
      <c r="L1219" t="s">
        <v>10202</v>
      </c>
      <c r="M1219" t="s">
        <v>37</v>
      </c>
      <c r="N1219" t="s">
        <v>38</v>
      </c>
      <c r="O1219">
        <v>18000000</v>
      </c>
      <c r="P1219">
        <f t="shared" si="19"/>
        <v>272158751</v>
      </c>
      <c r="Q1219">
        <v>8.8000000000000007</v>
      </c>
    </row>
    <row r="1220" spans="1:17" hidden="1" x14ac:dyDescent="0.3">
      <c r="A1220" t="s">
        <v>20407</v>
      </c>
      <c r="B1220">
        <v>93</v>
      </c>
      <c r="C1220">
        <v>55202</v>
      </c>
      <c r="D1220" t="s">
        <v>11526</v>
      </c>
      <c r="E1220" t="s">
        <v>1671</v>
      </c>
      <c r="F1220" t="s">
        <v>18089</v>
      </c>
      <c r="G1220" t="s">
        <v>19711</v>
      </c>
      <c r="L1220" t="s">
        <v>20410</v>
      </c>
      <c r="M1220" t="s">
        <v>5611</v>
      </c>
      <c r="N1220" t="s">
        <v>5612</v>
      </c>
      <c r="P1220">
        <f t="shared" si="19"/>
        <v>55202</v>
      </c>
      <c r="Q1220">
        <v>5.3</v>
      </c>
    </row>
    <row r="1221" spans="1:17" x14ac:dyDescent="0.3">
      <c r="A1221" t="s">
        <v>586</v>
      </c>
      <c r="B1221">
        <v>128</v>
      </c>
      <c r="C1221">
        <v>38297305</v>
      </c>
      <c r="D1221" t="s">
        <v>1325</v>
      </c>
      <c r="E1221" t="s">
        <v>953</v>
      </c>
      <c r="F1221" t="s">
        <v>3409</v>
      </c>
      <c r="G1221" t="s">
        <v>1266</v>
      </c>
      <c r="L1221" t="s">
        <v>589</v>
      </c>
      <c r="M1221" t="s">
        <v>37</v>
      </c>
      <c r="N1221" t="s">
        <v>38</v>
      </c>
      <c r="O1221">
        <v>175000000</v>
      </c>
      <c r="P1221">
        <f t="shared" si="19"/>
        <v>-136702695</v>
      </c>
      <c r="Q1221">
        <v>6.3</v>
      </c>
    </row>
    <row r="1222" spans="1:17" x14ac:dyDescent="0.3">
      <c r="A1222" t="s">
        <v>57</v>
      </c>
      <c r="B1222">
        <v>128</v>
      </c>
      <c r="C1222">
        <v>205343774</v>
      </c>
      <c r="D1222" t="s">
        <v>1325</v>
      </c>
      <c r="E1222" t="s">
        <v>953</v>
      </c>
      <c r="L1222" t="s">
        <v>798</v>
      </c>
      <c r="M1222" t="s">
        <v>37</v>
      </c>
      <c r="N1222" t="s">
        <v>38</v>
      </c>
      <c r="O1222">
        <v>150000000</v>
      </c>
      <c r="P1222">
        <f t="shared" si="19"/>
        <v>55343774</v>
      </c>
      <c r="Q1222">
        <v>8.3000000000000007</v>
      </c>
    </row>
    <row r="1223" spans="1:17" x14ac:dyDescent="0.3">
      <c r="A1223" t="s">
        <v>187</v>
      </c>
      <c r="B1223">
        <v>128</v>
      </c>
      <c r="C1223">
        <v>39380442</v>
      </c>
      <c r="D1223" t="s">
        <v>1325</v>
      </c>
      <c r="E1223" t="s">
        <v>3409</v>
      </c>
      <c r="F1223" t="s">
        <v>10413</v>
      </c>
      <c r="L1223" t="s">
        <v>3593</v>
      </c>
      <c r="M1223" t="s">
        <v>37</v>
      </c>
      <c r="N1223" t="s">
        <v>38</v>
      </c>
      <c r="O1223">
        <v>70000000</v>
      </c>
      <c r="P1223">
        <f t="shared" si="19"/>
        <v>-30619558</v>
      </c>
      <c r="Q1223">
        <v>7.1</v>
      </c>
    </row>
    <row r="1224" spans="1:17" x14ac:dyDescent="0.3">
      <c r="A1224" t="s">
        <v>1311</v>
      </c>
      <c r="B1224">
        <v>128</v>
      </c>
      <c r="C1224">
        <v>100012500</v>
      </c>
      <c r="D1224" t="s">
        <v>1325</v>
      </c>
      <c r="E1224" t="s">
        <v>953</v>
      </c>
      <c r="F1224" t="s">
        <v>10413</v>
      </c>
      <c r="L1224" t="s">
        <v>2148</v>
      </c>
      <c r="M1224" t="s">
        <v>37</v>
      </c>
      <c r="N1224" t="s">
        <v>38</v>
      </c>
      <c r="O1224">
        <v>90000000</v>
      </c>
      <c r="P1224">
        <f t="shared" si="19"/>
        <v>10012500</v>
      </c>
      <c r="Q1224">
        <v>7.6</v>
      </c>
    </row>
    <row r="1225" spans="1:17" x14ac:dyDescent="0.3">
      <c r="A1225" t="s">
        <v>1294</v>
      </c>
      <c r="B1225">
        <v>128</v>
      </c>
      <c r="C1225">
        <v>209019489</v>
      </c>
      <c r="D1225" t="s">
        <v>1325</v>
      </c>
      <c r="E1225" t="s">
        <v>953</v>
      </c>
      <c r="F1225" t="s">
        <v>24164</v>
      </c>
      <c r="G1225" t="s">
        <v>24165</v>
      </c>
      <c r="H1225" t="s">
        <v>10413</v>
      </c>
      <c r="L1225" t="s">
        <v>2152</v>
      </c>
      <c r="M1225" t="s">
        <v>37</v>
      </c>
      <c r="N1225" t="s">
        <v>38</v>
      </c>
      <c r="O1225">
        <v>90000000</v>
      </c>
      <c r="P1225">
        <f t="shared" si="19"/>
        <v>119019489</v>
      </c>
      <c r="Q1225">
        <v>7.6</v>
      </c>
    </row>
    <row r="1226" spans="1:17" x14ac:dyDescent="0.3">
      <c r="A1226" t="s">
        <v>111</v>
      </c>
      <c r="B1226">
        <v>128</v>
      </c>
      <c r="C1226">
        <v>36381716</v>
      </c>
      <c r="D1226" t="s">
        <v>1325</v>
      </c>
      <c r="E1226" t="s">
        <v>1266</v>
      </c>
      <c r="L1226" t="s">
        <v>3193</v>
      </c>
      <c r="M1226" t="s">
        <v>37</v>
      </c>
      <c r="N1226" t="s">
        <v>38</v>
      </c>
      <c r="O1226">
        <v>82000000</v>
      </c>
      <c r="P1226">
        <f t="shared" si="19"/>
        <v>-45618284</v>
      </c>
      <c r="Q1226">
        <v>6.1</v>
      </c>
    </row>
    <row r="1227" spans="1:17" x14ac:dyDescent="0.3">
      <c r="A1227" t="s">
        <v>741</v>
      </c>
      <c r="B1227">
        <v>128</v>
      </c>
      <c r="C1227">
        <v>126930660</v>
      </c>
      <c r="D1227" t="s">
        <v>1325</v>
      </c>
      <c r="E1227" t="s">
        <v>953</v>
      </c>
      <c r="F1227" t="s">
        <v>10413</v>
      </c>
      <c r="L1227" t="s">
        <v>1092</v>
      </c>
      <c r="M1227" t="s">
        <v>37</v>
      </c>
      <c r="N1227" t="s">
        <v>56</v>
      </c>
      <c r="O1227">
        <v>135000000</v>
      </c>
      <c r="P1227">
        <f t="shared" si="19"/>
        <v>-8069340</v>
      </c>
      <c r="Q1227">
        <v>6.4</v>
      </c>
    </row>
    <row r="1228" spans="1:17" x14ac:dyDescent="0.3">
      <c r="A1228" t="s">
        <v>1617</v>
      </c>
      <c r="B1228">
        <v>129</v>
      </c>
      <c r="C1228">
        <v>134520804</v>
      </c>
      <c r="D1228" t="s">
        <v>1325</v>
      </c>
      <c r="E1228" t="s">
        <v>953</v>
      </c>
      <c r="F1228" t="s">
        <v>10413</v>
      </c>
      <c r="L1228" t="s">
        <v>1619</v>
      </c>
      <c r="M1228" t="s">
        <v>37</v>
      </c>
      <c r="N1228" t="s">
        <v>38</v>
      </c>
      <c r="O1228">
        <v>110000000</v>
      </c>
      <c r="P1228">
        <f t="shared" si="19"/>
        <v>24520804</v>
      </c>
      <c r="Q1228">
        <v>7.2</v>
      </c>
    </row>
    <row r="1229" spans="1:17" x14ac:dyDescent="0.3">
      <c r="A1229" t="s">
        <v>125</v>
      </c>
      <c r="B1229">
        <v>129</v>
      </c>
      <c r="C1229">
        <v>537580</v>
      </c>
      <c r="D1229" t="s">
        <v>1325</v>
      </c>
      <c r="E1229" t="s">
        <v>13307</v>
      </c>
      <c r="F1229" t="s">
        <v>24164</v>
      </c>
      <c r="G1229" t="s">
        <v>3409</v>
      </c>
      <c r="L1229" t="s">
        <v>8723</v>
      </c>
      <c r="M1229" t="s">
        <v>37</v>
      </c>
      <c r="N1229" t="s">
        <v>38</v>
      </c>
      <c r="O1229">
        <v>30000000</v>
      </c>
      <c r="P1229">
        <f t="shared" si="19"/>
        <v>-29462420</v>
      </c>
      <c r="Q1229">
        <v>6.8</v>
      </c>
    </row>
    <row r="1230" spans="1:17" x14ac:dyDescent="0.3">
      <c r="A1230" t="s">
        <v>1071</v>
      </c>
      <c r="B1230">
        <v>129</v>
      </c>
      <c r="C1230">
        <v>64685359</v>
      </c>
      <c r="D1230" t="s">
        <v>1325</v>
      </c>
      <c r="E1230" t="s">
        <v>953</v>
      </c>
      <c r="F1230" t="s">
        <v>1671</v>
      </c>
      <c r="G1230" t="s">
        <v>24164</v>
      </c>
      <c r="H1230" t="s">
        <v>24165</v>
      </c>
      <c r="I1230" t="s">
        <v>10413</v>
      </c>
      <c r="L1230" t="s">
        <v>2231</v>
      </c>
      <c r="M1230" t="s">
        <v>37</v>
      </c>
      <c r="N1230" t="s">
        <v>38</v>
      </c>
      <c r="O1230">
        <v>90000000</v>
      </c>
      <c r="P1230">
        <f t="shared" si="19"/>
        <v>-25314641</v>
      </c>
      <c r="Q1230">
        <v>6.9</v>
      </c>
    </row>
    <row r="1231" spans="1:17" x14ac:dyDescent="0.3">
      <c r="A1231" t="s">
        <v>1294</v>
      </c>
      <c r="B1231">
        <v>129</v>
      </c>
      <c r="C1231">
        <v>186830669</v>
      </c>
      <c r="D1231" t="s">
        <v>1325</v>
      </c>
      <c r="E1231" t="s">
        <v>953</v>
      </c>
      <c r="F1231" t="s">
        <v>24164</v>
      </c>
      <c r="G1231" t="s">
        <v>24165</v>
      </c>
      <c r="H1231" t="s">
        <v>10413</v>
      </c>
      <c r="L1231" t="s">
        <v>1296</v>
      </c>
      <c r="M1231" t="s">
        <v>37</v>
      </c>
      <c r="N1231" t="s">
        <v>38</v>
      </c>
      <c r="O1231">
        <v>125000000</v>
      </c>
      <c r="P1231">
        <f t="shared" si="19"/>
        <v>61830669</v>
      </c>
      <c r="Q1231">
        <v>7.5</v>
      </c>
    </row>
    <row r="1232" spans="1:17" hidden="1" x14ac:dyDescent="0.3">
      <c r="A1232" t="s">
        <v>23261</v>
      </c>
      <c r="B1232">
        <v>93</v>
      </c>
      <c r="D1232" t="s">
        <v>3409</v>
      </c>
      <c r="E1232" t="s">
        <v>17378</v>
      </c>
      <c r="L1232" t="s">
        <v>23263</v>
      </c>
      <c r="M1232" t="s">
        <v>37</v>
      </c>
      <c r="N1232" t="s">
        <v>38</v>
      </c>
      <c r="P1232">
        <f t="shared" si="19"/>
        <v>0</v>
      </c>
      <c r="Q1232">
        <v>2.5</v>
      </c>
    </row>
    <row r="1233" spans="1:17" x14ac:dyDescent="0.3">
      <c r="A1233" t="s">
        <v>1304</v>
      </c>
      <c r="B1233">
        <v>129</v>
      </c>
      <c r="C1233">
        <v>54700065</v>
      </c>
      <c r="D1233" t="s">
        <v>1325</v>
      </c>
      <c r="E1233" t="s">
        <v>12332</v>
      </c>
      <c r="F1233" t="s">
        <v>24163</v>
      </c>
      <c r="L1233" t="s">
        <v>1843</v>
      </c>
      <c r="M1233" t="s">
        <v>37</v>
      </c>
      <c r="N1233" t="s">
        <v>38</v>
      </c>
      <c r="O1233">
        <v>105000000</v>
      </c>
      <c r="P1233">
        <f t="shared" si="19"/>
        <v>-50299935</v>
      </c>
      <c r="Q1233">
        <v>7.2</v>
      </c>
    </row>
    <row r="1234" spans="1:17" x14ac:dyDescent="0.3">
      <c r="A1234" t="s">
        <v>2260</v>
      </c>
      <c r="B1234">
        <v>129</v>
      </c>
      <c r="C1234">
        <v>121945720</v>
      </c>
      <c r="D1234" t="s">
        <v>1325</v>
      </c>
      <c r="E1234" t="s">
        <v>3409</v>
      </c>
      <c r="F1234" t="s">
        <v>12038</v>
      </c>
      <c r="G1234" t="s">
        <v>19711</v>
      </c>
      <c r="L1234" t="s">
        <v>9398</v>
      </c>
      <c r="M1234" t="s">
        <v>37</v>
      </c>
      <c r="N1234" t="s">
        <v>38</v>
      </c>
      <c r="O1234">
        <v>25000000</v>
      </c>
      <c r="P1234">
        <f t="shared" si="19"/>
        <v>96945720</v>
      </c>
      <c r="Q1234">
        <v>6.1</v>
      </c>
    </row>
    <row r="1235" spans="1:17" x14ac:dyDescent="0.3">
      <c r="A1235" t="s">
        <v>313</v>
      </c>
      <c r="B1235">
        <v>129</v>
      </c>
      <c r="C1235">
        <v>45356386</v>
      </c>
      <c r="D1235" t="s">
        <v>1325</v>
      </c>
      <c r="E1235" t="s">
        <v>953</v>
      </c>
      <c r="F1235" t="s">
        <v>15011</v>
      </c>
      <c r="L1235" t="s">
        <v>2774</v>
      </c>
      <c r="M1235" t="s">
        <v>2778</v>
      </c>
      <c r="N1235" t="s">
        <v>38</v>
      </c>
      <c r="O1235">
        <v>75000000</v>
      </c>
      <c r="P1235">
        <f t="shared" si="19"/>
        <v>-29643614</v>
      </c>
      <c r="Q1235">
        <v>5.9</v>
      </c>
    </row>
    <row r="1236" spans="1:17" x14ac:dyDescent="0.3">
      <c r="A1236" t="s">
        <v>389</v>
      </c>
      <c r="B1236">
        <v>129</v>
      </c>
      <c r="C1236">
        <v>229074524</v>
      </c>
      <c r="D1236" t="s">
        <v>1325</v>
      </c>
      <c r="E1236" t="s">
        <v>953</v>
      </c>
      <c r="F1236" t="s">
        <v>12332</v>
      </c>
      <c r="L1236" t="s">
        <v>2987</v>
      </c>
      <c r="M1236" t="s">
        <v>37</v>
      </c>
      <c r="N1236" t="s">
        <v>38</v>
      </c>
      <c r="O1236">
        <v>73000000</v>
      </c>
      <c r="P1236">
        <f t="shared" si="19"/>
        <v>156074524</v>
      </c>
      <c r="Q1236">
        <v>6.5</v>
      </c>
    </row>
    <row r="1237" spans="1:17" x14ac:dyDescent="0.3">
      <c r="A1237" t="s">
        <v>443</v>
      </c>
      <c r="B1237">
        <v>129</v>
      </c>
      <c r="C1237">
        <v>139259759</v>
      </c>
      <c r="D1237" t="s">
        <v>1325</v>
      </c>
      <c r="E1237" t="s">
        <v>12332</v>
      </c>
      <c r="L1237" t="s">
        <v>823</v>
      </c>
      <c r="M1237" t="s">
        <v>37</v>
      </c>
      <c r="N1237" t="s">
        <v>370</v>
      </c>
      <c r="O1237">
        <v>150000000</v>
      </c>
      <c r="P1237">
        <f t="shared" si="19"/>
        <v>-10740241</v>
      </c>
      <c r="Q1237">
        <v>6.7</v>
      </c>
    </row>
    <row r="1238" spans="1:17" x14ac:dyDescent="0.3">
      <c r="A1238" t="s">
        <v>570</v>
      </c>
      <c r="B1238">
        <v>130</v>
      </c>
      <c r="C1238">
        <v>208543795</v>
      </c>
      <c r="D1238" t="s">
        <v>1325</v>
      </c>
      <c r="E1238" t="s">
        <v>953</v>
      </c>
      <c r="F1238" t="s">
        <v>3409</v>
      </c>
      <c r="G1238" t="s">
        <v>12332</v>
      </c>
      <c r="L1238" t="s">
        <v>572</v>
      </c>
      <c r="M1238" t="s">
        <v>37</v>
      </c>
      <c r="N1238" t="s">
        <v>38</v>
      </c>
      <c r="O1238">
        <v>170000000</v>
      </c>
      <c r="P1238">
        <f t="shared" si="19"/>
        <v>38543795</v>
      </c>
      <c r="Q1238">
        <v>7.6</v>
      </c>
    </row>
    <row r="1239" spans="1:17" hidden="1" x14ac:dyDescent="0.3">
      <c r="A1239" t="s">
        <v>19088</v>
      </c>
      <c r="B1239">
        <v>93</v>
      </c>
      <c r="C1239">
        <v>17311</v>
      </c>
      <c r="D1239" t="s">
        <v>24164</v>
      </c>
      <c r="E1239" t="s">
        <v>3409</v>
      </c>
      <c r="F1239" t="s">
        <v>24165</v>
      </c>
      <c r="L1239" t="s">
        <v>19089</v>
      </c>
      <c r="M1239" t="s">
        <v>37</v>
      </c>
      <c r="N1239" t="s">
        <v>38</v>
      </c>
      <c r="P1239">
        <f t="shared" si="19"/>
        <v>17311</v>
      </c>
      <c r="Q1239">
        <v>6.7</v>
      </c>
    </row>
    <row r="1240" spans="1:17" x14ac:dyDescent="0.3">
      <c r="A1240" t="s">
        <v>313</v>
      </c>
      <c r="B1240">
        <v>130</v>
      </c>
      <c r="C1240">
        <v>106635996</v>
      </c>
      <c r="D1240" t="s">
        <v>1325</v>
      </c>
      <c r="E1240" t="s">
        <v>953</v>
      </c>
      <c r="F1240" t="s">
        <v>10413</v>
      </c>
      <c r="L1240" t="s">
        <v>3961</v>
      </c>
      <c r="M1240" t="s">
        <v>37</v>
      </c>
      <c r="N1240" t="s">
        <v>56</v>
      </c>
      <c r="O1240">
        <v>58000000</v>
      </c>
      <c r="P1240">
        <f t="shared" si="19"/>
        <v>48635996</v>
      </c>
      <c r="Q1240">
        <v>7.2</v>
      </c>
    </row>
    <row r="1241" spans="1:17" hidden="1" x14ac:dyDescent="0.3">
      <c r="A1241" t="s">
        <v>396</v>
      </c>
      <c r="B1241">
        <v>93</v>
      </c>
      <c r="C1241">
        <v>123070338</v>
      </c>
      <c r="D1241" t="s">
        <v>953</v>
      </c>
      <c r="E1241" t="s">
        <v>11526</v>
      </c>
      <c r="F1241" t="s">
        <v>1671</v>
      </c>
      <c r="G1241" t="s">
        <v>18089</v>
      </c>
      <c r="H1241" t="s">
        <v>1266</v>
      </c>
      <c r="L1241" t="s">
        <v>399</v>
      </c>
      <c r="M1241" t="s">
        <v>37</v>
      </c>
      <c r="N1241" t="s">
        <v>38</v>
      </c>
      <c r="P1241">
        <f t="shared" si="19"/>
        <v>123070338</v>
      </c>
      <c r="Q1241">
        <v>6.8</v>
      </c>
    </row>
    <row r="1242" spans="1:17" x14ac:dyDescent="0.3">
      <c r="A1242" t="s">
        <v>886</v>
      </c>
      <c r="B1242">
        <v>130</v>
      </c>
      <c r="C1242">
        <v>80033643</v>
      </c>
      <c r="D1242" t="s">
        <v>1325</v>
      </c>
      <c r="E1242" t="s">
        <v>24164</v>
      </c>
      <c r="F1242" t="s">
        <v>24165</v>
      </c>
      <c r="G1242" t="s">
        <v>10413</v>
      </c>
      <c r="L1242" t="s">
        <v>4059</v>
      </c>
      <c r="M1242" t="s">
        <v>37</v>
      </c>
      <c r="N1242" t="s">
        <v>38</v>
      </c>
      <c r="O1242">
        <v>60000000</v>
      </c>
      <c r="P1242">
        <f t="shared" si="19"/>
        <v>20033643</v>
      </c>
      <c r="Q1242">
        <v>7</v>
      </c>
    </row>
    <row r="1243" spans="1:17" x14ac:dyDescent="0.3">
      <c r="A1243" t="s">
        <v>1311</v>
      </c>
      <c r="B1243">
        <v>130</v>
      </c>
      <c r="C1243">
        <v>50016394</v>
      </c>
      <c r="D1243" t="s">
        <v>1325</v>
      </c>
      <c r="E1243" t="s">
        <v>953</v>
      </c>
      <c r="F1243" t="s">
        <v>1671</v>
      </c>
      <c r="G1243" t="s">
        <v>1266</v>
      </c>
      <c r="L1243" t="s">
        <v>2409</v>
      </c>
      <c r="M1243" t="s">
        <v>37</v>
      </c>
      <c r="N1243" t="s">
        <v>38</v>
      </c>
      <c r="O1243">
        <v>70000000</v>
      </c>
      <c r="P1243">
        <f t="shared" si="19"/>
        <v>-19983606</v>
      </c>
      <c r="Q1243">
        <v>6.2</v>
      </c>
    </row>
    <row r="1244" spans="1:17" x14ac:dyDescent="0.3">
      <c r="A1244" t="s">
        <v>2722</v>
      </c>
      <c r="B1244">
        <v>130</v>
      </c>
      <c r="C1244">
        <v>69102910</v>
      </c>
      <c r="D1244" t="s">
        <v>1325</v>
      </c>
      <c r="E1244" t="s">
        <v>953</v>
      </c>
      <c r="F1244" t="s">
        <v>18089</v>
      </c>
      <c r="G1244" t="s">
        <v>12332</v>
      </c>
      <c r="H1244" t="s">
        <v>10413</v>
      </c>
      <c r="L1244" t="s">
        <v>2724</v>
      </c>
      <c r="M1244" t="s">
        <v>37</v>
      </c>
      <c r="N1244" t="s">
        <v>38</v>
      </c>
      <c r="O1244">
        <v>80000000</v>
      </c>
      <c r="P1244">
        <f t="shared" si="19"/>
        <v>-10897090</v>
      </c>
      <c r="Q1244">
        <v>5.0999999999999996</v>
      </c>
    </row>
    <row r="1245" spans="1:17" x14ac:dyDescent="0.3">
      <c r="A1245" t="s">
        <v>3694</v>
      </c>
      <c r="B1245">
        <v>130</v>
      </c>
      <c r="C1245">
        <v>90454043</v>
      </c>
      <c r="D1245" t="s">
        <v>1325</v>
      </c>
      <c r="E1245" t="s">
        <v>953</v>
      </c>
      <c r="F1245" t="s">
        <v>10413</v>
      </c>
      <c r="L1245" t="s">
        <v>3696</v>
      </c>
      <c r="M1245" t="s">
        <v>37</v>
      </c>
      <c r="N1245" t="s">
        <v>38</v>
      </c>
      <c r="O1245">
        <v>65000000</v>
      </c>
      <c r="P1245">
        <f t="shared" si="19"/>
        <v>25454043</v>
      </c>
      <c r="Q1245">
        <v>6.4</v>
      </c>
    </row>
    <row r="1246" spans="1:17" hidden="1" x14ac:dyDescent="0.3">
      <c r="A1246" t="s">
        <v>6901</v>
      </c>
      <c r="B1246">
        <v>93</v>
      </c>
      <c r="C1246">
        <v>463730</v>
      </c>
      <c r="D1246" t="s">
        <v>1671</v>
      </c>
      <c r="L1246" t="s">
        <v>6902</v>
      </c>
      <c r="M1246" t="s">
        <v>37</v>
      </c>
      <c r="N1246" t="s">
        <v>38</v>
      </c>
      <c r="P1246">
        <f t="shared" si="19"/>
        <v>463730</v>
      </c>
      <c r="Q1246">
        <v>5.7</v>
      </c>
    </row>
    <row r="1247" spans="1:17" x14ac:dyDescent="0.3">
      <c r="A1247" t="s">
        <v>2433</v>
      </c>
      <c r="B1247">
        <v>130</v>
      </c>
      <c r="C1247">
        <v>183875760</v>
      </c>
      <c r="D1247" t="s">
        <v>1325</v>
      </c>
      <c r="E1247" t="s">
        <v>953</v>
      </c>
      <c r="F1247" t="s">
        <v>24164</v>
      </c>
      <c r="G1247" t="s">
        <v>3409</v>
      </c>
      <c r="H1247" t="s">
        <v>24165</v>
      </c>
      <c r="I1247" t="s">
        <v>10413</v>
      </c>
      <c r="L1247" t="s">
        <v>6010</v>
      </c>
      <c r="M1247" t="s">
        <v>37</v>
      </c>
      <c r="N1247" t="s">
        <v>38</v>
      </c>
      <c r="O1247">
        <v>44000000</v>
      </c>
      <c r="P1247">
        <f t="shared" si="19"/>
        <v>139875760</v>
      </c>
      <c r="Q1247">
        <v>7.8</v>
      </c>
    </row>
    <row r="1248" spans="1:17" x14ac:dyDescent="0.3">
      <c r="A1248" t="s">
        <v>6142</v>
      </c>
      <c r="B1248">
        <v>130</v>
      </c>
      <c r="C1248">
        <v>51185897</v>
      </c>
      <c r="D1248" t="s">
        <v>1325</v>
      </c>
      <c r="E1248" t="s">
        <v>953</v>
      </c>
      <c r="F1248" t="s">
        <v>10413</v>
      </c>
      <c r="L1248" t="s">
        <v>6469</v>
      </c>
      <c r="M1248" t="s">
        <v>37</v>
      </c>
      <c r="N1248" t="s">
        <v>56</v>
      </c>
      <c r="O1248">
        <v>30000000</v>
      </c>
      <c r="P1248">
        <f t="shared" si="19"/>
        <v>21185897</v>
      </c>
      <c r="Q1248">
        <v>6.7</v>
      </c>
    </row>
    <row r="1249" spans="1:17" x14ac:dyDescent="0.3">
      <c r="A1249" t="s">
        <v>535</v>
      </c>
      <c r="B1249">
        <v>130</v>
      </c>
      <c r="C1249">
        <v>202007640</v>
      </c>
      <c r="D1249" t="s">
        <v>1325</v>
      </c>
      <c r="E1249" t="s">
        <v>953</v>
      </c>
      <c r="F1249" t="s">
        <v>1266</v>
      </c>
      <c r="G1249" t="s">
        <v>10413</v>
      </c>
      <c r="L1249" t="s">
        <v>1931</v>
      </c>
      <c r="M1249" t="s">
        <v>37</v>
      </c>
      <c r="N1249" t="s">
        <v>38</v>
      </c>
      <c r="O1249">
        <v>98000000</v>
      </c>
      <c r="P1249">
        <f t="shared" si="19"/>
        <v>104007640</v>
      </c>
      <c r="Q1249">
        <v>6.3</v>
      </c>
    </row>
    <row r="1250" spans="1:17" hidden="1" x14ac:dyDescent="0.3">
      <c r="A1250" t="s">
        <v>6282</v>
      </c>
      <c r="B1250">
        <v>93</v>
      </c>
      <c r="D1250" t="s">
        <v>3409</v>
      </c>
      <c r="L1250" t="s">
        <v>21928</v>
      </c>
      <c r="M1250" t="s">
        <v>37</v>
      </c>
      <c r="N1250" t="s">
        <v>38</v>
      </c>
      <c r="P1250">
        <f t="shared" si="19"/>
        <v>0</v>
      </c>
      <c r="Q1250">
        <v>6.5</v>
      </c>
    </row>
    <row r="1251" spans="1:17" hidden="1" x14ac:dyDescent="0.3">
      <c r="A1251" t="s">
        <v>12126</v>
      </c>
      <c r="B1251">
        <v>93</v>
      </c>
      <c r="D1251" t="s">
        <v>1325</v>
      </c>
      <c r="E1251" t="s">
        <v>10413</v>
      </c>
      <c r="L1251" t="s">
        <v>12127</v>
      </c>
      <c r="M1251" t="s">
        <v>37</v>
      </c>
      <c r="N1251" t="s">
        <v>38</v>
      </c>
      <c r="O1251">
        <v>18000000</v>
      </c>
      <c r="P1251">
        <f t="shared" si="19"/>
        <v>-18000000</v>
      </c>
      <c r="Q1251">
        <v>4.5999999999999996</v>
      </c>
    </row>
    <row r="1252" spans="1:17" x14ac:dyDescent="0.3">
      <c r="A1252" t="s">
        <v>710</v>
      </c>
      <c r="B1252">
        <v>130</v>
      </c>
      <c r="C1252">
        <v>182618434</v>
      </c>
      <c r="D1252" t="s">
        <v>1325</v>
      </c>
      <c r="E1252" t="s">
        <v>953</v>
      </c>
      <c r="F1252" t="s">
        <v>3409</v>
      </c>
      <c r="G1252" t="s">
        <v>10413</v>
      </c>
      <c r="L1252" t="s">
        <v>1347</v>
      </c>
      <c r="M1252" t="s">
        <v>37</v>
      </c>
      <c r="N1252" t="s">
        <v>38</v>
      </c>
      <c r="O1252">
        <v>140000000</v>
      </c>
      <c r="P1252">
        <f t="shared" si="19"/>
        <v>42618434</v>
      </c>
      <c r="Q1252">
        <v>6.4</v>
      </c>
    </row>
    <row r="1253" spans="1:17" x14ac:dyDescent="0.3">
      <c r="A1253" t="s">
        <v>5689</v>
      </c>
      <c r="B1253">
        <v>130</v>
      </c>
      <c r="C1253">
        <v>63600000</v>
      </c>
      <c r="D1253" t="s">
        <v>1325</v>
      </c>
      <c r="E1253" t="s">
        <v>953</v>
      </c>
      <c r="F1253" t="s">
        <v>10413</v>
      </c>
      <c r="L1253" t="s">
        <v>15609</v>
      </c>
      <c r="M1253" t="s">
        <v>37</v>
      </c>
      <c r="N1253" t="s">
        <v>56</v>
      </c>
      <c r="O1253">
        <v>9000000</v>
      </c>
      <c r="P1253">
        <f t="shared" si="19"/>
        <v>54600000</v>
      </c>
      <c r="Q1253">
        <v>7</v>
      </c>
    </row>
    <row r="1254" spans="1:17" hidden="1" x14ac:dyDescent="0.3">
      <c r="A1254" t="s">
        <v>21640</v>
      </c>
      <c r="B1254">
        <v>93</v>
      </c>
      <c r="C1254">
        <v>5283379</v>
      </c>
      <c r="D1254" t="s">
        <v>1671</v>
      </c>
      <c r="E1254" t="s">
        <v>3409</v>
      </c>
      <c r="L1254" t="s">
        <v>21641</v>
      </c>
      <c r="M1254" t="s">
        <v>37</v>
      </c>
      <c r="N1254" t="s">
        <v>38</v>
      </c>
      <c r="P1254">
        <f t="shared" si="19"/>
        <v>5283379</v>
      </c>
      <c r="Q1254">
        <v>6.8</v>
      </c>
    </row>
    <row r="1255" spans="1:17" x14ac:dyDescent="0.3">
      <c r="A1255" t="s">
        <v>604</v>
      </c>
      <c r="B1255">
        <v>130</v>
      </c>
      <c r="C1255">
        <v>93417865</v>
      </c>
      <c r="D1255" t="s">
        <v>1325</v>
      </c>
      <c r="E1255" t="s">
        <v>953</v>
      </c>
      <c r="F1255" t="s">
        <v>18089</v>
      </c>
      <c r="G1255" t="s">
        <v>24165</v>
      </c>
      <c r="H1255" t="s">
        <v>12332</v>
      </c>
      <c r="L1255" t="s">
        <v>607</v>
      </c>
      <c r="M1255" t="s">
        <v>37</v>
      </c>
      <c r="N1255" t="s">
        <v>38</v>
      </c>
      <c r="O1255">
        <v>190000000</v>
      </c>
      <c r="P1255">
        <f t="shared" si="19"/>
        <v>-96582135</v>
      </c>
      <c r="Q1255">
        <v>6.5</v>
      </c>
    </row>
    <row r="1256" spans="1:17" hidden="1" x14ac:dyDescent="0.3">
      <c r="A1256" t="s">
        <v>23362</v>
      </c>
      <c r="B1256">
        <v>93</v>
      </c>
      <c r="D1256" t="s">
        <v>1671</v>
      </c>
      <c r="E1256" t="s">
        <v>3409</v>
      </c>
      <c r="L1256" t="s">
        <v>23365</v>
      </c>
      <c r="M1256" t="s">
        <v>37</v>
      </c>
      <c r="N1256" t="s">
        <v>38</v>
      </c>
      <c r="O1256">
        <v>100000</v>
      </c>
      <c r="P1256">
        <f t="shared" si="19"/>
        <v>-100000</v>
      </c>
      <c r="Q1256">
        <v>4</v>
      </c>
    </row>
    <row r="1257" spans="1:17" x14ac:dyDescent="0.3">
      <c r="A1257" t="s">
        <v>6142</v>
      </c>
      <c r="B1257">
        <v>131</v>
      </c>
      <c r="C1257">
        <v>50300000</v>
      </c>
      <c r="D1257" t="s">
        <v>1325</v>
      </c>
      <c r="E1257" t="s">
        <v>953</v>
      </c>
      <c r="F1257" t="s">
        <v>10413</v>
      </c>
      <c r="L1257" t="s">
        <v>8289</v>
      </c>
      <c r="M1257" t="s">
        <v>37</v>
      </c>
      <c r="N1257" t="s">
        <v>56</v>
      </c>
      <c r="O1257">
        <v>30000000</v>
      </c>
      <c r="P1257">
        <f t="shared" si="19"/>
        <v>20300000</v>
      </c>
      <c r="Q1257">
        <v>6.3</v>
      </c>
    </row>
    <row r="1258" spans="1:17" hidden="1" x14ac:dyDescent="0.3">
      <c r="A1258" t="s">
        <v>8430</v>
      </c>
      <c r="B1258">
        <v>93</v>
      </c>
      <c r="D1258" t="s">
        <v>6403</v>
      </c>
      <c r="L1258" t="s">
        <v>18756</v>
      </c>
      <c r="M1258" t="s">
        <v>37</v>
      </c>
      <c r="N1258" t="s">
        <v>38</v>
      </c>
      <c r="O1258">
        <v>4000000</v>
      </c>
      <c r="P1258">
        <f t="shared" si="19"/>
        <v>-4000000</v>
      </c>
      <c r="Q1258">
        <v>4.7</v>
      </c>
    </row>
    <row r="1259" spans="1:17" x14ac:dyDescent="0.3">
      <c r="A1259" t="s">
        <v>225</v>
      </c>
      <c r="B1259">
        <v>131</v>
      </c>
      <c r="C1259">
        <v>65173160</v>
      </c>
      <c r="D1259" t="s">
        <v>1325</v>
      </c>
      <c r="E1259" t="s">
        <v>953</v>
      </c>
      <c r="F1259" t="s">
        <v>12332</v>
      </c>
      <c r="G1259" t="s">
        <v>10413</v>
      </c>
      <c r="L1259" t="s">
        <v>229</v>
      </c>
      <c r="M1259" t="s">
        <v>37</v>
      </c>
      <c r="N1259" t="s">
        <v>38</v>
      </c>
      <c r="O1259">
        <v>209000000</v>
      </c>
      <c r="P1259">
        <f t="shared" si="19"/>
        <v>-143826840</v>
      </c>
      <c r="Q1259">
        <v>5.9</v>
      </c>
    </row>
    <row r="1260" spans="1:17" x14ac:dyDescent="0.3">
      <c r="A1260" t="s">
        <v>1311</v>
      </c>
      <c r="B1260">
        <v>131</v>
      </c>
      <c r="C1260">
        <v>81350242</v>
      </c>
      <c r="D1260" t="s">
        <v>1325</v>
      </c>
      <c r="E1260" t="s">
        <v>10413</v>
      </c>
      <c r="L1260" t="s">
        <v>8857</v>
      </c>
      <c r="M1260" t="s">
        <v>37</v>
      </c>
      <c r="N1260" t="s">
        <v>38</v>
      </c>
      <c r="O1260">
        <v>28000000</v>
      </c>
      <c r="P1260">
        <f t="shared" si="19"/>
        <v>53350242</v>
      </c>
      <c r="Q1260">
        <v>8.1999999999999993</v>
      </c>
    </row>
    <row r="1261" spans="1:17" x14ac:dyDescent="0.3">
      <c r="A1261" t="s">
        <v>886</v>
      </c>
      <c r="B1261">
        <v>131</v>
      </c>
      <c r="C1261">
        <v>195000874</v>
      </c>
      <c r="D1261" t="s">
        <v>1325</v>
      </c>
      <c r="E1261" t="s">
        <v>953</v>
      </c>
      <c r="F1261" t="s">
        <v>10413</v>
      </c>
      <c r="L1261" t="s">
        <v>888</v>
      </c>
      <c r="M1261" t="s">
        <v>37</v>
      </c>
      <c r="N1261" t="s">
        <v>892</v>
      </c>
      <c r="O1261">
        <v>150000000</v>
      </c>
      <c r="P1261">
        <f t="shared" si="19"/>
        <v>45000874</v>
      </c>
      <c r="Q1261">
        <v>7.4</v>
      </c>
    </row>
    <row r="1262" spans="1:17" x14ac:dyDescent="0.3">
      <c r="A1262" t="s">
        <v>703</v>
      </c>
      <c r="B1262">
        <v>131</v>
      </c>
      <c r="C1262">
        <v>173005002</v>
      </c>
      <c r="D1262" t="s">
        <v>1325</v>
      </c>
      <c r="E1262" t="s">
        <v>953</v>
      </c>
      <c r="F1262" t="s">
        <v>1671</v>
      </c>
      <c r="G1262" t="s">
        <v>18089</v>
      </c>
      <c r="H1262" t="s">
        <v>24165</v>
      </c>
      <c r="L1262" t="s">
        <v>1790</v>
      </c>
      <c r="M1262" t="s">
        <v>37</v>
      </c>
      <c r="N1262" t="s">
        <v>38</v>
      </c>
      <c r="O1262">
        <v>100000000</v>
      </c>
      <c r="P1262">
        <f t="shared" si="19"/>
        <v>73005002</v>
      </c>
      <c r="Q1262">
        <v>6.9</v>
      </c>
    </row>
    <row r="1263" spans="1:17" x14ac:dyDescent="0.3">
      <c r="A1263" t="s">
        <v>6142</v>
      </c>
      <c r="B1263">
        <v>131</v>
      </c>
      <c r="C1263">
        <v>67900000</v>
      </c>
      <c r="D1263" t="s">
        <v>1325</v>
      </c>
      <c r="E1263" t="s">
        <v>953</v>
      </c>
      <c r="F1263" t="s">
        <v>10413</v>
      </c>
      <c r="L1263" t="s">
        <v>9049</v>
      </c>
      <c r="M1263" t="s">
        <v>37</v>
      </c>
      <c r="N1263" t="s">
        <v>56</v>
      </c>
      <c r="O1263">
        <v>27500000</v>
      </c>
      <c r="P1263">
        <f t="shared" si="19"/>
        <v>40400000</v>
      </c>
      <c r="Q1263">
        <v>6.6</v>
      </c>
    </row>
    <row r="1264" spans="1:17" hidden="1" x14ac:dyDescent="0.3">
      <c r="A1264" t="s">
        <v>20973</v>
      </c>
      <c r="B1264">
        <v>93</v>
      </c>
      <c r="D1264" t="s">
        <v>1325</v>
      </c>
      <c r="E1264" t="s">
        <v>6403</v>
      </c>
      <c r="F1264" t="s">
        <v>10413</v>
      </c>
      <c r="L1264" t="s">
        <v>20976</v>
      </c>
      <c r="M1264" t="s">
        <v>37</v>
      </c>
      <c r="N1264" t="s">
        <v>38</v>
      </c>
      <c r="O1264">
        <v>1500000</v>
      </c>
      <c r="P1264">
        <f t="shared" si="19"/>
        <v>-1500000</v>
      </c>
      <c r="Q1264">
        <v>5.5</v>
      </c>
    </row>
    <row r="1265" spans="1:17" x14ac:dyDescent="0.3">
      <c r="A1265" t="s">
        <v>378</v>
      </c>
      <c r="B1265">
        <v>131</v>
      </c>
      <c r="C1265">
        <v>101785482</v>
      </c>
      <c r="D1265" t="s">
        <v>1325</v>
      </c>
      <c r="E1265" t="s">
        <v>953</v>
      </c>
      <c r="F1265" t="s">
        <v>12332</v>
      </c>
      <c r="L1265" t="s">
        <v>381</v>
      </c>
      <c r="M1265" t="s">
        <v>37</v>
      </c>
      <c r="N1265" t="s">
        <v>38</v>
      </c>
      <c r="O1265">
        <v>190000000</v>
      </c>
      <c r="P1265">
        <f t="shared" si="19"/>
        <v>-88214518</v>
      </c>
      <c r="Q1265">
        <v>7</v>
      </c>
    </row>
    <row r="1266" spans="1:17" hidden="1" x14ac:dyDescent="0.3">
      <c r="A1266" t="s">
        <v>21094</v>
      </c>
      <c r="B1266">
        <v>93</v>
      </c>
      <c r="D1266" t="s">
        <v>1325</v>
      </c>
      <c r="E1266" t="s">
        <v>6403</v>
      </c>
      <c r="F1266" t="s">
        <v>10413</v>
      </c>
      <c r="L1266" t="s">
        <v>21095</v>
      </c>
      <c r="M1266" t="s">
        <v>37</v>
      </c>
      <c r="N1266" t="s">
        <v>38</v>
      </c>
      <c r="O1266">
        <v>2000000</v>
      </c>
      <c r="P1266">
        <f t="shared" si="19"/>
        <v>-2000000</v>
      </c>
      <c r="Q1266">
        <v>3.6</v>
      </c>
    </row>
    <row r="1267" spans="1:17" x14ac:dyDescent="0.3">
      <c r="A1267" t="s">
        <v>528</v>
      </c>
      <c r="B1267">
        <v>131</v>
      </c>
      <c r="C1267">
        <v>54228104</v>
      </c>
      <c r="D1267" t="s">
        <v>1325</v>
      </c>
      <c r="E1267" t="s">
        <v>953</v>
      </c>
      <c r="F1267" t="s">
        <v>3409</v>
      </c>
      <c r="G1267" t="s">
        <v>19711</v>
      </c>
      <c r="H1267" t="s">
        <v>10413</v>
      </c>
      <c r="L1267" t="s">
        <v>6438</v>
      </c>
      <c r="M1267" t="s">
        <v>37</v>
      </c>
      <c r="N1267" t="s">
        <v>56</v>
      </c>
      <c r="O1267">
        <v>35000000</v>
      </c>
      <c r="P1267">
        <f t="shared" si="19"/>
        <v>19228104</v>
      </c>
      <c r="Q1267">
        <v>7.7</v>
      </c>
    </row>
    <row r="1268" spans="1:17" hidden="1" x14ac:dyDescent="0.3">
      <c r="A1268" t="s">
        <v>21998</v>
      </c>
      <c r="B1268">
        <v>93</v>
      </c>
      <c r="D1268" t="s">
        <v>1325</v>
      </c>
      <c r="E1268" t="s">
        <v>1671</v>
      </c>
      <c r="F1268" t="s">
        <v>6403</v>
      </c>
      <c r="L1268" t="s">
        <v>22001</v>
      </c>
      <c r="M1268" t="s">
        <v>37</v>
      </c>
      <c r="N1268" t="s">
        <v>38</v>
      </c>
      <c r="O1268">
        <v>1000000</v>
      </c>
      <c r="P1268">
        <f t="shared" si="19"/>
        <v>-1000000</v>
      </c>
      <c r="Q1268">
        <v>3.5</v>
      </c>
    </row>
    <row r="1269" spans="1:17" x14ac:dyDescent="0.3">
      <c r="A1269" t="s">
        <v>1880</v>
      </c>
      <c r="B1269">
        <v>131</v>
      </c>
      <c r="C1269">
        <v>39292022</v>
      </c>
      <c r="D1269" t="s">
        <v>1325</v>
      </c>
      <c r="E1269" t="s">
        <v>953</v>
      </c>
      <c r="F1269" t="s">
        <v>10413</v>
      </c>
      <c r="L1269" t="s">
        <v>1881</v>
      </c>
      <c r="M1269" t="s">
        <v>37</v>
      </c>
      <c r="N1269" t="s">
        <v>38</v>
      </c>
      <c r="O1269">
        <v>90000000</v>
      </c>
      <c r="P1269">
        <f t="shared" si="19"/>
        <v>-50707978</v>
      </c>
      <c r="Q1269">
        <v>6.1</v>
      </c>
    </row>
    <row r="1270" spans="1:17" hidden="1" x14ac:dyDescent="0.3">
      <c r="A1270" t="s">
        <v>11263</v>
      </c>
      <c r="B1270">
        <v>94</v>
      </c>
      <c r="D1270" t="s">
        <v>1671</v>
      </c>
      <c r="E1270" t="s">
        <v>18089</v>
      </c>
      <c r="L1270" t="s">
        <v>19099</v>
      </c>
      <c r="M1270" t="s">
        <v>37</v>
      </c>
      <c r="N1270" t="s">
        <v>38</v>
      </c>
      <c r="O1270">
        <v>4000000</v>
      </c>
      <c r="P1270">
        <f t="shared" si="19"/>
        <v>-4000000</v>
      </c>
      <c r="Q1270">
        <v>8.1</v>
      </c>
    </row>
    <row r="1271" spans="1:17" x14ac:dyDescent="0.3">
      <c r="A1271" t="s">
        <v>4351</v>
      </c>
      <c r="B1271">
        <v>131</v>
      </c>
      <c r="C1271">
        <v>18208078</v>
      </c>
      <c r="D1271" t="s">
        <v>1325</v>
      </c>
      <c r="E1271" t="s">
        <v>3409</v>
      </c>
      <c r="F1271" t="s">
        <v>10413</v>
      </c>
      <c r="L1271" t="s">
        <v>4352</v>
      </c>
      <c r="M1271" t="s">
        <v>37</v>
      </c>
      <c r="N1271" t="s">
        <v>38</v>
      </c>
      <c r="O1271">
        <v>60000000</v>
      </c>
      <c r="P1271">
        <f t="shared" si="19"/>
        <v>-41791922</v>
      </c>
      <c r="Q1271">
        <v>6.9</v>
      </c>
    </row>
    <row r="1272" spans="1:17" hidden="1" x14ac:dyDescent="0.3">
      <c r="A1272" t="s">
        <v>15511</v>
      </c>
      <c r="B1272">
        <v>94</v>
      </c>
      <c r="D1272" t="s">
        <v>1325</v>
      </c>
      <c r="E1272" t="s">
        <v>24164</v>
      </c>
      <c r="F1272" t="s">
        <v>3409</v>
      </c>
      <c r="G1272" t="s">
        <v>10413</v>
      </c>
      <c r="L1272" t="s">
        <v>15512</v>
      </c>
      <c r="M1272" t="s">
        <v>37</v>
      </c>
      <c r="N1272" t="s">
        <v>268</v>
      </c>
      <c r="O1272">
        <v>10000000</v>
      </c>
      <c r="P1272">
        <f t="shared" si="19"/>
        <v>-10000000</v>
      </c>
      <c r="Q1272">
        <v>5.2</v>
      </c>
    </row>
    <row r="1273" spans="1:17" x14ac:dyDescent="0.3">
      <c r="A1273" t="s">
        <v>428</v>
      </c>
      <c r="B1273">
        <v>131</v>
      </c>
      <c r="C1273">
        <v>73103784</v>
      </c>
      <c r="D1273" t="s">
        <v>1325</v>
      </c>
      <c r="E1273" t="s">
        <v>3409</v>
      </c>
      <c r="F1273" t="s">
        <v>10413</v>
      </c>
      <c r="L1273" t="s">
        <v>924</v>
      </c>
      <c r="M1273" t="s">
        <v>37</v>
      </c>
      <c r="N1273" t="s">
        <v>38</v>
      </c>
      <c r="O1273">
        <v>150000000</v>
      </c>
      <c r="P1273">
        <f t="shared" si="19"/>
        <v>-76896216</v>
      </c>
      <c r="Q1273">
        <v>6.4</v>
      </c>
    </row>
    <row r="1274" spans="1:17" x14ac:dyDescent="0.3">
      <c r="A1274" t="s">
        <v>1058</v>
      </c>
      <c r="B1274">
        <v>132</v>
      </c>
      <c r="C1274">
        <v>30306268</v>
      </c>
      <c r="D1274" t="s">
        <v>1325</v>
      </c>
      <c r="E1274" t="s">
        <v>24164</v>
      </c>
      <c r="F1274" t="s">
        <v>10413</v>
      </c>
      <c r="L1274" t="s">
        <v>5334</v>
      </c>
      <c r="M1274" t="s">
        <v>37</v>
      </c>
      <c r="N1274" t="s">
        <v>1465</v>
      </c>
      <c r="O1274">
        <v>50000000</v>
      </c>
      <c r="P1274">
        <f t="shared" si="19"/>
        <v>-19693732</v>
      </c>
      <c r="Q1274">
        <v>6.3</v>
      </c>
    </row>
    <row r="1275" spans="1:17" x14ac:dyDescent="0.3">
      <c r="A1275" t="s">
        <v>408</v>
      </c>
      <c r="B1275">
        <v>132</v>
      </c>
      <c r="C1275">
        <v>209805005</v>
      </c>
      <c r="D1275" t="s">
        <v>1325</v>
      </c>
      <c r="E1275" t="s">
        <v>24164</v>
      </c>
      <c r="F1275" t="s">
        <v>10413</v>
      </c>
      <c r="L1275" t="s">
        <v>1291</v>
      </c>
      <c r="M1275" t="s">
        <v>37</v>
      </c>
      <c r="N1275" t="s">
        <v>38</v>
      </c>
      <c r="O1275">
        <v>125000000</v>
      </c>
      <c r="P1275">
        <f t="shared" si="19"/>
        <v>84805005</v>
      </c>
      <c r="Q1275">
        <v>7.3</v>
      </c>
    </row>
    <row r="1276" spans="1:17" hidden="1" x14ac:dyDescent="0.3">
      <c r="A1276" t="s">
        <v>19946</v>
      </c>
      <c r="B1276">
        <v>94</v>
      </c>
      <c r="D1276" t="s">
        <v>6403</v>
      </c>
      <c r="L1276" t="s">
        <v>19948</v>
      </c>
      <c r="M1276" t="s">
        <v>37</v>
      </c>
      <c r="N1276" t="s">
        <v>38</v>
      </c>
      <c r="O1276">
        <v>3500000</v>
      </c>
      <c r="P1276">
        <f t="shared" si="19"/>
        <v>-3500000</v>
      </c>
      <c r="Q1276">
        <v>6.3</v>
      </c>
    </row>
    <row r="1277" spans="1:17" hidden="1" x14ac:dyDescent="0.3">
      <c r="A1277" t="s">
        <v>23516</v>
      </c>
      <c r="B1277">
        <v>94</v>
      </c>
      <c r="D1277" t="s">
        <v>3409</v>
      </c>
      <c r="L1277" t="s">
        <v>23518</v>
      </c>
      <c r="M1277" t="s">
        <v>37</v>
      </c>
      <c r="N1277" t="s">
        <v>38</v>
      </c>
      <c r="O1277">
        <v>200000</v>
      </c>
      <c r="P1277">
        <f t="shared" si="19"/>
        <v>-200000</v>
      </c>
      <c r="Q1277">
        <v>8.1</v>
      </c>
    </row>
    <row r="1278" spans="1:17" x14ac:dyDescent="0.3">
      <c r="A1278" t="s">
        <v>378</v>
      </c>
      <c r="B1278">
        <v>132</v>
      </c>
      <c r="C1278">
        <v>59035104</v>
      </c>
      <c r="D1278" t="s">
        <v>1325</v>
      </c>
      <c r="E1278" t="s">
        <v>1266</v>
      </c>
      <c r="F1278" t="s">
        <v>6403</v>
      </c>
      <c r="G1278" t="s">
        <v>12332</v>
      </c>
      <c r="L1278" t="s">
        <v>4115</v>
      </c>
      <c r="M1278" t="s">
        <v>37</v>
      </c>
      <c r="N1278" t="s">
        <v>38</v>
      </c>
      <c r="O1278">
        <v>66000000</v>
      </c>
      <c r="P1278">
        <f t="shared" si="19"/>
        <v>-6964896</v>
      </c>
      <c r="Q1278">
        <v>6.8</v>
      </c>
    </row>
    <row r="1279" spans="1:17" x14ac:dyDescent="0.3">
      <c r="A1279" t="s">
        <v>71</v>
      </c>
      <c r="B1279">
        <v>132</v>
      </c>
      <c r="C1279">
        <v>73058679</v>
      </c>
      <c r="D1279" t="s">
        <v>1325</v>
      </c>
      <c r="E1279" t="s">
        <v>953</v>
      </c>
      <c r="F1279" t="s">
        <v>12332</v>
      </c>
      <c r="L1279" t="s">
        <v>75</v>
      </c>
      <c r="M1279" t="s">
        <v>37</v>
      </c>
      <c r="N1279" t="s">
        <v>38</v>
      </c>
      <c r="O1279">
        <v>263700000</v>
      </c>
      <c r="P1279">
        <f t="shared" si="19"/>
        <v>-190641321</v>
      </c>
      <c r="Q1279">
        <v>6.6</v>
      </c>
    </row>
    <row r="1280" spans="1:17" x14ac:dyDescent="0.3">
      <c r="A1280" t="s">
        <v>3627</v>
      </c>
      <c r="B1280">
        <v>132</v>
      </c>
      <c r="C1280">
        <v>43568507</v>
      </c>
      <c r="D1280" t="s">
        <v>1325</v>
      </c>
      <c r="E1280" t="s">
        <v>24164</v>
      </c>
      <c r="F1280" t="s">
        <v>3409</v>
      </c>
      <c r="G1280" t="s">
        <v>10413</v>
      </c>
      <c r="L1280" t="s">
        <v>3628</v>
      </c>
      <c r="M1280" t="s">
        <v>37</v>
      </c>
      <c r="N1280" t="s">
        <v>38</v>
      </c>
      <c r="O1280">
        <v>66000000</v>
      </c>
      <c r="P1280">
        <f t="shared" si="19"/>
        <v>-22431493</v>
      </c>
      <c r="Q1280">
        <v>6.5</v>
      </c>
    </row>
    <row r="1281" spans="1:17" x14ac:dyDescent="0.3">
      <c r="A1281" t="s">
        <v>556</v>
      </c>
      <c r="B1281">
        <v>132</v>
      </c>
      <c r="C1281">
        <v>155111815</v>
      </c>
      <c r="D1281" t="s">
        <v>1325</v>
      </c>
      <c r="E1281" t="s">
        <v>953</v>
      </c>
      <c r="F1281" t="s">
        <v>3409</v>
      </c>
      <c r="G1281" t="s">
        <v>1266</v>
      </c>
      <c r="L1281" t="s">
        <v>559</v>
      </c>
      <c r="M1281" t="s">
        <v>37</v>
      </c>
      <c r="N1281" t="s">
        <v>38</v>
      </c>
      <c r="O1281">
        <v>170000000</v>
      </c>
      <c r="P1281">
        <f t="shared" si="19"/>
        <v>-14888185</v>
      </c>
      <c r="Q1281">
        <v>6.1</v>
      </c>
    </row>
    <row r="1282" spans="1:17" x14ac:dyDescent="0.3">
      <c r="A1282" t="s">
        <v>351</v>
      </c>
      <c r="B1282">
        <v>132</v>
      </c>
      <c r="C1282">
        <v>228756232</v>
      </c>
      <c r="D1282" t="s">
        <v>1325</v>
      </c>
      <c r="E1282" t="s">
        <v>953</v>
      </c>
      <c r="F1282" t="s">
        <v>12332</v>
      </c>
      <c r="L1282" t="s">
        <v>354</v>
      </c>
      <c r="M1282" t="s">
        <v>37</v>
      </c>
      <c r="N1282" t="s">
        <v>38</v>
      </c>
      <c r="O1282">
        <v>190000000</v>
      </c>
      <c r="P1282">
        <f t="shared" ref="P1282:P1345" si="20">+C1282-O1282</f>
        <v>38756232</v>
      </c>
      <c r="Q1282">
        <v>7.8</v>
      </c>
    </row>
    <row r="1283" spans="1:17" x14ac:dyDescent="0.3">
      <c r="A1283" t="s">
        <v>1489</v>
      </c>
      <c r="B1283">
        <v>132</v>
      </c>
      <c r="C1283">
        <v>8600000</v>
      </c>
      <c r="D1283" t="s">
        <v>1325</v>
      </c>
      <c r="E1283" t="s">
        <v>953</v>
      </c>
      <c r="F1283" t="s">
        <v>3409</v>
      </c>
      <c r="G1283" t="s">
        <v>22704</v>
      </c>
      <c r="H1283" t="s">
        <v>19711</v>
      </c>
      <c r="L1283" t="s">
        <v>11639</v>
      </c>
      <c r="M1283" t="s">
        <v>37</v>
      </c>
      <c r="N1283" t="s">
        <v>56</v>
      </c>
      <c r="O1283">
        <v>25000000</v>
      </c>
      <c r="P1283">
        <f t="shared" si="20"/>
        <v>-16400000</v>
      </c>
      <c r="Q1283">
        <v>7</v>
      </c>
    </row>
    <row r="1284" spans="1:17" x14ac:dyDescent="0.3">
      <c r="A1284" t="s">
        <v>3098</v>
      </c>
      <c r="B1284">
        <v>132</v>
      </c>
      <c r="C1284">
        <v>101530738</v>
      </c>
      <c r="D1284" t="s">
        <v>1325</v>
      </c>
      <c r="E1284" t="s">
        <v>24164</v>
      </c>
      <c r="F1284" t="s">
        <v>10413</v>
      </c>
      <c r="L1284" t="s">
        <v>4615</v>
      </c>
      <c r="M1284" t="s">
        <v>37</v>
      </c>
      <c r="N1284" t="s">
        <v>38</v>
      </c>
      <c r="O1284">
        <v>55000000</v>
      </c>
      <c r="P1284">
        <f t="shared" si="20"/>
        <v>46530738</v>
      </c>
      <c r="Q1284">
        <v>7.2</v>
      </c>
    </row>
    <row r="1285" spans="1:17" x14ac:dyDescent="0.3">
      <c r="A1285" t="s">
        <v>4423</v>
      </c>
      <c r="B1285">
        <v>132</v>
      </c>
      <c r="C1285">
        <v>10166502</v>
      </c>
      <c r="D1285" t="s">
        <v>1325</v>
      </c>
      <c r="E1285" t="s">
        <v>3409</v>
      </c>
      <c r="F1285" t="s">
        <v>24163</v>
      </c>
      <c r="L1285" t="s">
        <v>4425</v>
      </c>
      <c r="M1285" t="s">
        <v>4429</v>
      </c>
      <c r="N1285" t="s">
        <v>38</v>
      </c>
      <c r="O1285">
        <v>80000000</v>
      </c>
      <c r="P1285">
        <f t="shared" si="20"/>
        <v>-69833498</v>
      </c>
      <c r="Q1285">
        <v>6.7</v>
      </c>
    </row>
    <row r="1286" spans="1:17" x14ac:dyDescent="0.3">
      <c r="A1286" t="s">
        <v>3367</v>
      </c>
      <c r="B1286">
        <v>132</v>
      </c>
      <c r="C1286">
        <v>56876365</v>
      </c>
      <c r="D1286" t="s">
        <v>1325</v>
      </c>
      <c r="E1286" t="s">
        <v>953</v>
      </c>
      <c r="L1286" t="s">
        <v>7339</v>
      </c>
      <c r="M1286" t="s">
        <v>37</v>
      </c>
      <c r="N1286" t="s">
        <v>38</v>
      </c>
      <c r="O1286">
        <v>35000000</v>
      </c>
      <c r="P1286">
        <f t="shared" si="20"/>
        <v>21876365</v>
      </c>
      <c r="Q1286">
        <v>6.4</v>
      </c>
    </row>
    <row r="1287" spans="1:17" hidden="1" x14ac:dyDescent="0.3">
      <c r="A1287" t="s">
        <v>19603</v>
      </c>
      <c r="B1287">
        <v>94</v>
      </c>
      <c r="D1287" t="s">
        <v>1325</v>
      </c>
      <c r="E1287" t="s">
        <v>953</v>
      </c>
      <c r="F1287" t="s">
        <v>24164</v>
      </c>
      <c r="G1287" t="s">
        <v>3409</v>
      </c>
      <c r="L1287" t="s">
        <v>19605</v>
      </c>
      <c r="M1287" t="s">
        <v>37</v>
      </c>
      <c r="N1287" t="s">
        <v>38</v>
      </c>
      <c r="O1287">
        <v>3000000</v>
      </c>
      <c r="P1287">
        <f t="shared" si="20"/>
        <v>-3000000</v>
      </c>
      <c r="Q1287">
        <v>6.2</v>
      </c>
    </row>
    <row r="1288" spans="1:17" x14ac:dyDescent="0.3">
      <c r="A1288" t="s">
        <v>4021</v>
      </c>
      <c r="B1288">
        <v>132</v>
      </c>
      <c r="C1288">
        <v>81687587</v>
      </c>
      <c r="D1288" t="s">
        <v>1325</v>
      </c>
      <c r="E1288" t="s">
        <v>12332</v>
      </c>
      <c r="F1288" t="s">
        <v>10413</v>
      </c>
      <c r="L1288" t="s">
        <v>4023</v>
      </c>
      <c r="M1288" t="s">
        <v>37</v>
      </c>
      <c r="N1288" t="s">
        <v>38</v>
      </c>
      <c r="O1288">
        <v>61000000</v>
      </c>
      <c r="P1288">
        <f t="shared" si="20"/>
        <v>20687587</v>
      </c>
      <c r="Q1288">
        <v>6.4</v>
      </c>
    </row>
    <row r="1289" spans="1:17" x14ac:dyDescent="0.3">
      <c r="A1289" t="s">
        <v>5139</v>
      </c>
      <c r="B1289">
        <v>132</v>
      </c>
      <c r="C1289">
        <v>70496802</v>
      </c>
      <c r="D1289" t="s">
        <v>1325</v>
      </c>
      <c r="E1289" t="s">
        <v>3409</v>
      </c>
      <c r="F1289" t="s">
        <v>10413</v>
      </c>
      <c r="L1289" t="s">
        <v>5140</v>
      </c>
      <c r="M1289" t="s">
        <v>37</v>
      </c>
      <c r="N1289" t="s">
        <v>38</v>
      </c>
      <c r="O1289">
        <v>54000000</v>
      </c>
      <c r="P1289">
        <f t="shared" si="20"/>
        <v>16496802</v>
      </c>
      <c r="Q1289">
        <v>8.1999999999999993</v>
      </c>
    </row>
    <row r="1290" spans="1:17" hidden="1" x14ac:dyDescent="0.3">
      <c r="A1290" t="s">
        <v>16791</v>
      </c>
      <c r="B1290">
        <v>94</v>
      </c>
      <c r="D1290" t="s">
        <v>24164</v>
      </c>
      <c r="E1290" t="s">
        <v>3409</v>
      </c>
      <c r="F1290" t="s">
        <v>10413</v>
      </c>
      <c r="L1290" t="s">
        <v>16793</v>
      </c>
      <c r="M1290" t="s">
        <v>37</v>
      </c>
      <c r="N1290" t="s">
        <v>38</v>
      </c>
      <c r="O1290">
        <v>7000000</v>
      </c>
      <c r="P1290">
        <f t="shared" si="20"/>
        <v>-7000000</v>
      </c>
      <c r="Q1290">
        <v>5.8</v>
      </c>
    </row>
    <row r="1291" spans="1:17" hidden="1" x14ac:dyDescent="0.3">
      <c r="A1291" t="s">
        <v>4945</v>
      </c>
      <c r="B1291">
        <v>94</v>
      </c>
      <c r="D1291" t="s">
        <v>3409</v>
      </c>
      <c r="E1291" t="s">
        <v>19711</v>
      </c>
      <c r="L1291" t="s">
        <v>19395</v>
      </c>
      <c r="M1291" t="s">
        <v>37</v>
      </c>
      <c r="N1291" t="s">
        <v>38</v>
      </c>
      <c r="O1291">
        <v>3000000</v>
      </c>
      <c r="P1291">
        <f t="shared" si="20"/>
        <v>-3000000</v>
      </c>
      <c r="Q1291">
        <v>8</v>
      </c>
    </row>
    <row r="1292" spans="1:17" x14ac:dyDescent="0.3">
      <c r="A1292" t="s">
        <v>692</v>
      </c>
      <c r="B1292">
        <v>132</v>
      </c>
      <c r="C1292">
        <v>146405371</v>
      </c>
      <c r="D1292" t="s">
        <v>1325</v>
      </c>
      <c r="E1292" t="s">
        <v>953</v>
      </c>
      <c r="F1292" t="s">
        <v>12332</v>
      </c>
      <c r="L1292" t="s">
        <v>693</v>
      </c>
      <c r="M1292" t="s">
        <v>37</v>
      </c>
      <c r="N1292" t="s">
        <v>38</v>
      </c>
      <c r="O1292">
        <v>160000000</v>
      </c>
      <c r="P1292">
        <f t="shared" si="20"/>
        <v>-13594629</v>
      </c>
      <c r="Q1292">
        <v>7.8</v>
      </c>
    </row>
    <row r="1293" spans="1:17" x14ac:dyDescent="0.3">
      <c r="A1293" t="s">
        <v>499</v>
      </c>
      <c r="B1293">
        <v>132</v>
      </c>
      <c r="C1293">
        <v>141204016</v>
      </c>
      <c r="D1293" t="s">
        <v>1325</v>
      </c>
      <c r="E1293" t="s">
        <v>953</v>
      </c>
      <c r="F1293" t="s">
        <v>10413</v>
      </c>
      <c r="L1293" t="s">
        <v>3309</v>
      </c>
      <c r="M1293" t="s">
        <v>37</v>
      </c>
      <c r="N1293" t="s">
        <v>38</v>
      </c>
      <c r="O1293">
        <v>70000000</v>
      </c>
      <c r="P1293">
        <f t="shared" si="20"/>
        <v>71204016</v>
      </c>
      <c r="Q1293">
        <v>5.8</v>
      </c>
    </row>
    <row r="1294" spans="1:17" x14ac:dyDescent="0.3">
      <c r="A1294" t="s">
        <v>3694</v>
      </c>
      <c r="B1294">
        <v>133</v>
      </c>
      <c r="C1294">
        <v>350123553</v>
      </c>
      <c r="D1294" t="s">
        <v>1325</v>
      </c>
      <c r="E1294" t="s">
        <v>13307</v>
      </c>
      <c r="F1294" t="s">
        <v>3409</v>
      </c>
      <c r="G1294" t="s">
        <v>22704</v>
      </c>
      <c r="H1294" t="s">
        <v>10413</v>
      </c>
      <c r="I1294" t="s">
        <v>24163</v>
      </c>
      <c r="L1294" t="s">
        <v>4445</v>
      </c>
      <c r="M1294" t="s">
        <v>37</v>
      </c>
      <c r="N1294" t="s">
        <v>38</v>
      </c>
      <c r="O1294">
        <v>58800000</v>
      </c>
      <c r="P1294">
        <f t="shared" si="20"/>
        <v>291323553</v>
      </c>
      <c r="Q1294">
        <v>7.3</v>
      </c>
    </row>
    <row r="1295" spans="1:17" x14ac:dyDescent="0.3">
      <c r="A1295" t="s">
        <v>1633</v>
      </c>
      <c r="B1295">
        <v>133</v>
      </c>
      <c r="C1295">
        <v>7097125</v>
      </c>
      <c r="D1295" t="s">
        <v>1325</v>
      </c>
      <c r="E1295" t="s">
        <v>24164</v>
      </c>
      <c r="F1295" t="s">
        <v>3409</v>
      </c>
      <c r="G1295" t="s">
        <v>24165</v>
      </c>
      <c r="H1295" t="s">
        <v>10413</v>
      </c>
      <c r="L1295" t="s">
        <v>3507</v>
      </c>
      <c r="M1295" t="s">
        <v>37</v>
      </c>
      <c r="N1295" t="s">
        <v>38</v>
      </c>
      <c r="O1295">
        <v>70000000</v>
      </c>
      <c r="P1295">
        <f t="shared" si="20"/>
        <v>-62902875</v>
      </c>
      <c r="Q1295">
        <v>5.4</v>
      </c>
    </row>
    <row r="1296" spans="1:17" hidden="1" x14ac:dyDescent="0.3">
      <c r="A1296" t="s">
        <v>23009</v>
      </c>
      <c r="B1296">
        <v>94</v>
      </c>
      <c r="C1296">
        <v>110197</v>
      </c>
      <c r="D1296" t="s">
        <v>3409</v>
      </c>
      <c r="E1296" t="s">
        <v>10413</v>
      </c>
      <c r="L1296" t="s">
        <v>23012</v>
      </c>
      <c r="M1296" t="s">
        <v>23016</v>
      </c>
      <c r="N1296" t="s">
        <v>12004</v>
      </c>
      <c r="P1296">
        <f t="shared" si="20"/>
        <v>110197</v>
      </c>
      <c r="Q1296">
        <v>7.3</v>
      </c>
    </row>
    <row r="1297" spans="1:17" hidden="1" x14ac:dyDescent="0.3">
      <c r="A1297" t="s">
        <v>13940</v>
      </c>
      <c r="B1297">
        <v>94</v>
      </c>
      <c r="D1297" t="s">
        <v>3409</v>
      </c>
      <c r="E1297" t="s">
        <v>10413</v>
      </c>
      <c r="L1297" t="s">
        <v>18070</v>
      </c>
      <c r="M1297" t="s">
        <v>37</v>
      </c>
      <c r="N1297" t="s">
        <v>18074</v>
      </c>
      <c r="O1297">
        <v>5000000</v>
      </c>
      <c r="P1297">
        <f t="shared" si="20"/>
        <v>-5000000</v>
      </c>
      <c r="Q1297">
        <v>4.4000000000000004</v>
      </c>
    </row>
    <row r="1298" spans="1:17" hidden="1" x14ac:dyDescent="0.3">
      <c r="A1298" t="s">
        <v>22724</v>
      </c>
      <c r="B1298">
        <v>94</v>
      </c>
      <c r="D1298" t="s">
        <v>1325</v>
      </c>
      <c r="E1298" t="s">
        <v>19711</v>
      </c>
      <c r="F1298" t="s">
        <v>24167</v>
      </c>
      <c r="L1298" t="s">
        <v>22726</v>
      </c>
      <c r="M1298" t="s">
        <v>37</v>
      </c>
      <c r="N1298" t="s">
        <v>38</v>
      </c>
      <c r="O1298">
        <v>150000</v>
      </c>
      <c r="P1298">
        <f t="shared" si="20"/>
        <v>-150000</v>
      </c>
      <c r="Q1298">
        <v>4</v>
      </c>
    </row>
    <row r="1299" spans="1:17" x14ac:dyDescent="0.3">
      <c r="A1299" t="s">
        <v>962</v>
      </c>
      <c r="B1299">
        <v>133</v>
      </c>
      <c r="C1299">
        <v>160201106</v>
      </c>
      <c r="D1299" t="s">
        <v>1325</v>
      </c>
      <c r="E1299" t="s">
        <v>953</v>
      </c>
      <c r="F1299" t="s">
        <v>10413</v>
      </c>
      <c r="L1299" t="s">
        <v>965</v>
      </c>
      <c r="M1299" t="s">
        <v>37</v>
      </c>
      <c r="N1299" t="s">
        <v>56</v>
      </c>
      <c r="O1299">
        <v>142000000</v>
      </c>
      <c r="P1299">
        <f t="shared" si="20"/>
        <v>18201106</v>
      </c>
      <c r="Q1299">
        <v>6.1</v>
      </c>
    </row>
    <row r="1300" spans="1:17" hidden="1" x14ac:dyDescent="0.3">
      <c r="A1300" t="s">
        <v>21625</v>
      </c>
      <c r="B1300">
        <v>94</v>
      </c>
      <c r="C1300">
        <v>4417124</v>
      </c>
      <c r="D1300" t="s">
        <v>68</v>
      </c>
      <c r="L1300" t="s">
        <v>21628</v>
      </c>
      <c r="M1300" t="s">
        <v>37</v>
      </c>
      <c r="N1300" t="s">
        <v>38</v>
      </c>
      <c r="P1300">
        <f t="shared" si="20"/>
        <v>4417124</v>
      </c>
      <c r="Q1300">
        <v>7.9</v>
      </c>
    </row>
    <row r="1301" spans="1:17" hidden="1" x14ac:dyDescent="0.3">
      <c r="A1301" t="s">
        <v>14002</v>
      </c>
      <c r="B1301">
        <v>94</v>
      </c>
      <c r="C1301">
        <v>140987</v>
      </c>
      <c r="D1301" t="s">
        <v>3409</v>
      </c>
      <c r="L1301" t="s">
        <v>15398</v>
      </c>
      <c r="M1301" t="s">
        <v>37</v>
      </c>
      <c r="N1301" t="s">
        <v>268</v>
      </c>
      <c r="P1301">
        <f t="shared" si="20"/>
        <v>140987</v>
      </c>
      <c r="Q1301">
        <v>4.2</v>
      </c>
    </row>
    <row r="1302" spans="1:17" hidden="1" x14ac:dyDescent="0.3">
      <c r="A1302" t="s">
        <v>13337</v>
      </c>
      <c r="B1302">
        <v>94</v>
      </c>
      <c r="D1302" t="s">
        <v>3409</v>
      </c>
      <c r="E1302" t="s">
        <v>18089</v>
      </c>
      <c r="F1302" t="s">
        <v>12038</v>
      </c>
      <c r="L1302" t="s">
        <v>13340</v>
      </c>
      <c r="M1302" t="s">
        <v>37</v>
      </c>
      <c r="N1302" t="s">
        <v>38</v>
      </c>
      <c r="O1302">
        <v>14500000</v>
      </c>
      <c r="P1302">
        <f t="shared" si="20"/>
        <v>-14500000</v>
      </c>
      <c r="Q1302">
        <v>6.2</v>
      </c>
    </row>
    <row r="1303" spans="1:17" hidden="1" x14ac:dyDescent="0.3">
      <c r="A1303" t="s">
        <v>17495</v>
      </c>
      <c r="B1303">
        <v>94</v>
      </c>
      <c r="D1303" t="s">
        <v>1671</v>
      </c>
      <c r="E1303" t="s">
        <v>6403</v>
      </c>
      <c r="F1303" t="s">
        <v>12332</v>
      </c>
      <c r="G1303" t="s">
        <v>10413</v>
      </c>
      <c r="L1303" t="s">
        <v>17497</v>
      </c>
      <c r="M1303" t="s">
        <v>37</v>
      </c>
      <c r="N1303" t="s">
        <v>56</v>
      </c>
      <c r="O1303">
        <v>4000000</v>
      </c>
      <c r="P1303">
        <f t="shared" si="20"/>
        <v>-4000000</v>
      </c>
      <c r="Q1303">
        <v>6.3</v>
      </c>
    </row>
    <row r="1304" spans="1:17" x14ac:dyDescent="0.3">
      <c r="A1304" t="s">
        <v>4256</v>
      </c>
      <c r="B1304">
        <v>133</v>
      </c>
      <c r="C1304">
        <v>68750000</v>
      </c>
      <c r="D1304" t="s">
        <v>1325</v>
      </c>
      <c r="E1304" t="s">
        <v>953</v>
      </c>
      <c r="F1304" t="s">
        <v>10413</v>
      </c>
      <c r="L1304" t="s">
        <v>4680</v>
      </c>
      <c r="M1304" t="s">
        <v>37</v>
      </c>
      <c r="N1304" t="s">
        <v>38</v>
      </c>
      <c r="O1304">
        <v>55000000</v>
      </c>
      <c r="P1304">
        <f t="shared" si="20"/>
        <v>13750000</v>
      </c>
      <c r="Q1304">
        <v>6.4</v>
      </c>
    </row>
    <row r="1305" spans="1:17" x14ac:dyDescent="0.3">
      <c r="A1305" t="s">
        <v>6142</v>
      </c>
      <c r="B1305">
        <v>133</v>
      </c>
      <c r="C1305">
        <v>34667015</v>
      </c>
      <c r="D1305" t="s">
        <v>1325</v>
      </c>
      <c r="E1305" t="s">
        <v>953</v>
      </c>
      <c r="F1305" t="s">
        <v>10413</v>
      </c>
      <c r="L1305" t="s">
        <v>6144</v>
      </c>
      <c r="M1305" t="s">
        <v>37</v>
      </c>
      <c r="N1305" t="s">
        <v>56</v>
      </c>
      <c r="O1305">
        <v>32000000</v>
      </c>
      <c r="P1305">
        <f t="shared" si="20"/>
        <v>2667015</v>
      </c>
      <c r="Q1305">
        <v>6.6</v>
      </c>
    </row>
    <row r="1306" spans="1:17" hidden="1" x14ac:dyDescent="0.3">
      <c r="A1306" t="s">
        <v>10325</v>
      </c>
      <c r="B1306">
        <v>94</v>
      </c>
      <c r="D1306" t="s">
        <v>1671</v>
      </c>
      <c r="L1306" t="s">
        <v>19047</v>
      </c>
      <c r="M1306" t="s">
        <v>37</v>
      </c>
      <c r="N1306" t="s">
        <v>38</v>
      </c>
      <c r="O1306">
        <v>3400000</v>
      </c>
      <c r="P1306">
        <f t="shared" si="20"/>
        <v>-3400000</v>
      </c>
      <c r="Q1306">
        <v>6.7</v>
      </c>
    </row>
    <row r="1307" spans="1:17" x14ac:dyDescent="0.3">
      <c r="A1307" t="s">
        <v>604</v>
      </c>
      <c r="B1307">
        <v>133</v>
      </c>
      <c r="C1307">
        <v>209364921</v>
      </c>
      <c r="D1307" t="s">
        <v>1325</v>
      </c>
      <c r="E1307" t="s">
        <v>953</v>
      </c>
      <c r="F1307" t="s">
        <v>10413</v>
      </c>
      <c r="L1307" t="s">
        <v>997</v>
      </c>
      <c r="M1307" t="s">
        <v>37</v>
      </c>
      <c r="N1307" t="s">
        <v>38</v>
      </c>
      <c r="O1307">
        <v>145000000</v>
      </c>
      <c r="P1307">
        <f t="shared" si="20"/>
        <v>64364921</v>
      </c>
      <c r="Q1307">
        <v>7.4</v>
      </c>
    </row>
    <row r="1308" spans="1:17" x14ac:dyDescent="0.3">
      <c r="A1308" t="s">
        <v>3639</v>
      </c>
      <c r="B1308">
        <v>133</v>
      </c>
      <c r="C1308">
        <v>33200000</v>
      </c>
      <c r="D1308" t="s">
        <v>1325</v>
      </c>
      <c r="E1308" t="s">
        <v>24164</v>
      </c>
      <c r="F1308" t="s">
        <v>3409</v>
      </c>
      <c r="G1308" t="s">
        <v>15011</v>
      </c>
      <c r="L1308" t="s">
        <v>9298</v>
      </c>
      <c r="M1308" t="s">
        <v>37</v>
      </c>
      <c r="N1308" t="s">
        <v>38</v>
      </c>
      <c r="O1308">
        <v>26000000</v>
      </c>
      <c r="P1308">
        <f t="shared" si="20"/>
        <v>7200000</v>
      </c>
      <c r="Q1308">
        <v>7.2</v>
      </c>
    </row>
    <row r="1309" spans="1:17" x14ac:dyDescent="0.3">
      <c r="A1309" t="s">
        <v>1617</v>
      </c>
      <c r="B1309">
        <v>133</v>
      </c>
      <c r="C1309">
        <v>51483949</v>
      </c>
      <c r="D1309" t="s">
        <v>1325</v>
      </c>
      <c r="E1309" t="s">
        <v>1266</v>
      </c>
      <c r="F1309" t="s">
        <v>10413</v>
      </c>
      <c r="L1309" t="s">
        <v>10387</v>
      </c>
      <c r="M1309" t="s">
        <v>37</v>
      </c>
      <c r="N1309" t="s">
        <v>56</v>
      </c>
      <c r="O1309">
        <v>22000000</v>
      </c>
      <c r="P1309">
        <f t="shared" si="20"/>
        <v>29483949</v>
      </c>
      <c r="Q1309">
        <v>7</v>
      </c>
    </row>
    <row r="1310" spans="1:17" x14ac:dyDescent="0.3">
      <c r="A1310" t="s">
        <v>3129</v>
      </c>
      <c r="B1310">
        <v>134</v>
      </c>
      <c r="C1310">
        <v>37600435</v>
      </c>
      <c r="D1310" t="s">
        <v>1325</v>
      </c>
      <c r="E1310" t="s">
        <v>953</v>
      </c>
      <c r="F1310" t="s">
        <v>19711</v>
      </c>
      <c r="G1310" t="s">
        <v>10413</v>
      </c>
      <c r="L1310" t="s">
        <v>3132</v>
      </c>
      <c r="M1310" t="s">
        <v>37</v>
      </c>
      <c r="N1310" t="s">
        <v>38</v>
      </c>
      <c r="O1310">
        <v>55000000</v>
      </c>
      <c r="P1310">
        <f t="shared" si="20"/>
        <v>-17399565</v>
      </c>
      <c r="Q1310">
        <v>5.9</v>
      </c>
    </row>
    <row r="1311" spans="1:17" x14ac:dyDescent="0.3">
      <c r="A1311" t="s">
        <v>507</v>
      </c>
      <c r="B1311">
        <v>134</v>
      </c>
      <c r="C1311">
        <v>85707116</v>
      </c>
      <c r="D1311" t="s">
        <v>1325</v>
      </c>
      <c r="E1311" t="s">
        <v>3409</v>
      </c>
      <c r="F1311" t="s">
        <v>24163</v>
      </c>
      <c r="L1311" t="s">
        <v>2694</v>
      </c>
      <c r="M1311" t="s">
        <v>37</v>
      </c>
      <c r="N1311" t="s">
        <v>38</v>
      </c>
      <c r="O1311">
        <v>68000000</v>
      </c>
      <c r="P1311">
        <f t="shared" si="20"/>
        <v>17707116</v>
      </c>
      <c r="Q1311">
        <v>7.6</v>
      </c>
    </row>
    <row r="1312" spans="1:17" hidden="1" x14ac:dyDescent="0.3">
      <c r="A1312" t="s">
        <v>12280</v>
      </c>
      <c r="B1312">
        <v>94</v>
      </c>
      <c r="C1312">
        <v>7070459</v>
      </c>
      <c r="D1312" t="s">
        <v>3409</v>
      </c>
      <c r="L1312" t="s">
        <v>12283</v>
      </c>
      <c r="M1312" t="s">
        <v>37</v>
      </c>
      <c r="N1312" t="s">
        <v>268</v>
      </c>
      <c r="P1312">
        <f t="shared" si="20"/>
        <v>7070459</v>
      </c>
      <c r="Q1312">
        <v>3.3</v>
      </c>
    </row>
    <row r="1313" spans="1:17" hidden="1" x14ac:dyDescent="0.3">
      <c r="A1313" t="s">
        <v>7227</v>
      </c>
      <c r="B1313">
        <v>94</v>
      </c>
      <c r="C1313">
        <v>12550242</v>
      </c>
      <c r="D1313" t="s">
        <v>1671</v>
      </c>
      <c r="E1313" t="s">
        <v>3409</v>
      </c>
      <c r="F1313" t="s">
        <v>19711</v>
      </c>
      <c r="L1313" t="s">
        <v>13480</v>
      </c>
      <c r="M1313" t="s">
        <v>37</v>
      </c>
      <c r="N1313" t="s">
        <v>38</v>
      </c>
      <c r="P1313">
        <f t="shared" si="20"/>
        <v>12550242</v>
      </c>
      <c r="Q1313">
        <v>5.5</v>
      </c>
    </row>
    <row r="1314" spans="1:17" x14ac:dyDescent="0.3">
      <c r="A1314" t="s">
        <v>7870</v>
      </c>
      <c r="B1314">
        <v>134</v>
      </c>
      <c r="C1314">
        <v>309125409</v>
      </c>
      <c r="D1314" t="s">
        <v>1325</v>
      </c>
      <c r="E1314" t="s">
        <v>953</v>
      </c>
      <c r="F1314" t="s">
        <v>1266</v>
      </c>
      <c r="G1314" t="s">
        <v>12332</v>
      </c>
      <c r="L1314" t="s">
        <v>7871</v>
      </c>
      <c r="M1314" t="s">
        <v>37</v>
      </c>
      <c r="N1314" t="s">
        <v>38</v>
      </c>
      <c r="O1314">
        <v>32500000</v>
      </c>
      <c r="P1314">
        <f t="shared" si="20"/>
        <v>276625409</v>
      </c>
      <c r="Q1314">
        <v>8.4</v>
      </c>
    </row>
    <row r="1315" spans="1:17" x14ac:dyDescent="0.3">
      <c r="A1315" t="s">
        <v>12276</v>
      </c>
      <c r="B1315">
        <v>134</v>
      </c>
      <c r="C1315">
        <v>15681020</v>
      </c>
      <c r="D1315" t="s">
        <v>1325</v>
      </c>
      <c r="E1315" t="s">
        <v>953</v>
      </c>
      <c r="F1315" t="s">
        <v>18089</v>
      </c>
      <c r="G1315" t="s">
        <v>12332</v>
      </c>
      <c r="L1315" t="s">
        <v>12277</v>
      </c>
      <c r="M1315" t="s">
        <v>37</v>
      </c>
      <c r="N1315" t="s">
        <v>56</v>
      </c>
      <c r="O1315">
        <v>17000000</v>
      </c>
      <c r="P1315">
        <f t="shared" si="20"/>
        <v>-1318980</v>
      </c>
      <c r="Q1315">
        <v>3.6</v>
      </c>
    </row>
    <row r="1316" spans="1:17" hidden="1" x14ac:dyDescent="0.3">
      <c r="A1316" t="s">
        <v>14680</v>
      </c>
      <c r="B1316">
        <v>94</v>
      </c>
      <c r="D1316" t="s">
        <v>1325</v>
      </c>
      <c r="E1316" t="s">
        <v>6403</v>
      </c>
      <c r="F1316" t="s">
        <v>10413</v>
      </c>
      <c r="L1316" t="s">
        <v>15565</v>
      </c>
      <c r="M1316" t="s">
        <v>37</v>
      </c>
      <c r="N1316" t="s">
        <v>38</v>
      </c>
      <c r="O1316">
        <v>10000000</v>
      </c>
      <c r="P1316">
        <f t="shared" si="20"/>
        <v>-10000000</v>
      </c>
      <c r="Q1316">
        <v>5.3</v>
      </c>
    </row>
    <row r="1317" spans="1:17" x14ac:dyDescent="0.3">
      <c r="A1317" t="s">
        <v>1394</v>
      </c>
      <c r="B1317">
        <v>134</v>
      </c>
      <c r="C1317">
        <v>57637485</v>
      </c>
      <c r="D1317" t="s">
        <v>1325</v>
      </c>
      <c r="E1317" t="s">
        <v>953</v>
      </c>
      <c r="F1317" t="s">
        <v>12332</v>
      </c>
      <c r="G1317" t="s">
        <v>10413</v>
      </c>
      <c r="L1317" t="s">
        <v>1395</v>
      </c>
      <c r="M1317" t="s">
        <v>37</v>
      </c>
      <c r="N1317" t="s">
        <v>38</v>
      </c>
      <c r="O1317">
        <v>105000000</v>
      </c>
      <c r="P1317">
        <f t="shared" si="20"/>
        <v>-47362515</v>
      </c>
      <c r="Q1317">
        <v>6.7</v>
      </c>
    </row>
    <row r="1318" spans="1:17" x14ac:dyDescent="0.3">
      <c r="A1318" t="s">
        <v>5985</v>
      </c>
      <c r="B1318">
        <v>134</v>
      </c>
      <c r="C1318">
        <v>56505065</v>
      </c>
      <c r="D1318" t="s">
        <v>1325</v>
      </c>
      <c r="E1318" t="s">
        <v>13307</v>
      </c>
      <c r="F1318" t="s">
        <v>3409</v>
      </c>
      <c r="G1318" t="s">
        <v>22704</v>
      </c>
      <c r="H1318" t="s">
        <v>19711</v>
      </c>
      <c r="I1318" t="s">
        <v>15011</v>
      </c>
      <c r="L1318" t="s">
        <v>9485</v>
      </c>
      <c r="M1318" t="s">
        <v>37</v>
      </c>
      <c r="N1318" t="s">
        <v>38</v>
      </c>
      <c r="O1318">
        <v>25000000</v>
      </c>
      <c r="P1318">
        <f t="shared" si="20"/>
        <v>31505065</v>
      </c>
      <c r="Q1318">
        <v>7.8</v>
      </c>
    </row>
    <row r="1319" spans="1:17" x14ac:dyDescent="0.3">
      <c r="A1319" t="s">
        <v>118</v>
      </c>
      <c r="B1319">
        <v>134</v>
      </c>
      <c r="C1319">
        <v>214948780</v>
      </c>
      <c r="D1319" t="s">
        <v>1325</v>
      </c>
      <c r="E1319" t="s">
        <v>953</v>
      </c>
      <c r="F1319" t="s">
        <v>1266</v>
      </c>
      <c r="G1319" t="s">
        <v>12332</v>
      </c>
      <c r="H1319" t="s">
        <v>10413</v>
      </c>
      <c r="L1319" t="s">
        <v>1287</v>
      </c>
      <c r="M1319" t="s">
        <v>37</v>
      </c>
      <c r="N1319" t="s">
        <v>268</v>
      </c>
      <c r="O1319">
        <v>110000000</v>
      </c>
      <c r="P1319">
        <f t="shared" si="20"/>
        <v>104948780</v>
      </c>
      <c r="Q1319">
        <v>7.5</v>
      </c>
    </row>
    <row r="1320" spans="1:17" hidden="1" x14ac:dyDescent="0.3">
      <c r="A1320" t="s">
        <v>12623</v>
      </c>
      <c r="B1320">
        <v>94</v>
      </c>
      <c r="C1320">
        <v>508867</v>
      </c>
      <c r="D1320" t="s">
        <v>3409</v>
      </c>
      <c r="E1320" t="s">
        <v>24167</v>
      </c>
      <c r="L1320" t="s">
        <v>12624</v>
      </c>
      <c r="M1320" t="s">
        <v>37</v>
      </c>
      <c r="N1320" t="s">
        <v>38</v>
      </c>
      <c r="P1320">
        <f t="shared" si="20"/>
        <v>508867</v>
      </c>
      <c r="Q1320">
        <v>6.5</v>
      </c>
    </row>
    <row r="1321" spans="1:17" hidden="1" x14ac:dyDescent="0.3">
      <c r="A1321" t="s">
        <v>23111</v>
      </c>
      <c r="B1321">
        <v>94</v>
      </c>
      <c r="D1321" t="s">
        <v>6403</v>
      </c>
      <c r="L1321" t="s">
        <v>23114</v>
      </c>
      <c r="M1321" t="s">
        <v>37</v>
      </c>
      <c r="N1321" t="s">
        <v>38</v>
      </c>
      <c r="P1321">
        <f t="shared" si="20"/>
        <v>0</v>
      </c>
      <c r="Q1321">
        <v>4.5</v>
      </c>
    </row>
    <row r="1322" spans="1:17" x14ac:dyDescent="0.3">
      <c r="A1322" t="s">
        <v>1058</v>
      </c>
      <c r="B1322">
        <v>135</v>
      </c>
      <c r="C1322">
        <v>76081498</v>
      </c>
      <c r="D1322" t="s">
        <v>1325</v>
      </c>
      <c r="E1322" t="s">
        <v>24164</v>
      </c>
      <c r="F1322" t="s">
        <v>24165</v>
      </c>
      <c r="G1322" t="s">
        <v>19711</v>
      </c>
      <c r="H1322" t="s">
        <v>10413</v>
      </c>
      <c r="L1322" t="s">
        <v>2690</v>
      </c>
      <c r="M1322" t="s">
        <v>37</v>
      </c>
      <c r="N1322" t="s">
        <v>38</v>
      </c>
      <c r="O1322">
        <v>75000000</v>
      </c>
      <c r="P1322">
        <f t="shared" si="20"/>
        <v>1081498</v>
      </c>
      <c r="Q1322">
        <v>6.7</v>
      </c>
    </row>
    <row r="1323" spans="1:17" x14ac:dyDescent="0.3">
      <c r="A1323" t="s">
        <v>3778</v>
      </c>
      <c r="B1323">
        <v>135</v>
      </c>
      <c r="C1323">
        <v>32598931</v>
      </c>
      <c r="D1323" t="s">
        <v>1325</v>
      </c>
      <c r="E1323" t="s">
        <v>3409</v>
      </c>
      <c r="F1323" t="s">
        <v>10413</v>
      </c>
      <c r="L1323" t="s">
        <v>3780</v>
      </c>
      <c r="M1323" t="s">
        <v>37</v>
      </c>
      <c r="N1323" t="s">
        <v>38</v>
      </c>
      <c r="O1323">
        <v>65000000</v>
      </c>
      <c r="P1323">
        <f t="shared" si="20"/>
        <v>-32401069</v>
      </c>
      <c r="Q1323">
        <v>6.2</v>
      </c>
    </row>
    <row r="1324" spans="1:17" x14ac:dyDescent="0.3">
      <c r="A1324" t="s">
        <v>443</v>
      </c>
      <c r="B1324">
        <v>135</v>
      </c>
      <c r="C1324">
        <v>43929341</v>
      </c>
      <c r="D1324" t="s">
        <v>1325</v>
      </c>
      <c r="E1324" t="s">
        <v>18089</v>
      </c>
      <c r="F1324" t="s">
        <v>24167</v>
      </c>
      <c r="L1324" t="s">
        <v>1409</v>
      </c>
      <c r="M1324" t="s">
        <v>37</v>
      </c>
      <c r="N1324" t="s">
        <v>38</v>
      </c>
      <c r="O1324">
        <v>120000000</v>
      </c>
      <c r="P1324">
        <f t="shared" si="20"/>
        <v>-76070659</v>
      </c>
      <c r="Q1324">
        <v>6.1</v>
      </c>
    </row>
    <row r="1325" spans="1:17" x14ac:dyDescent="0.3">
      <c r="A1325" t="s">
        <v>79</v>
      </c>
      <c r="B1325">
        <v>135</v>
      </c>
      <c r="C1325">
        <v>373377893</v>
      </c>
      <c r="D1325" t="s">
        <v>1325</v>
      </c>
      <c r="E1325" t="s">
        <v>953</v>
      </c>
      <c r="F1325" t="s">
        <v>1266</v>
      </c>
      <c r="G1325" t="s">
        <v>19711</v>
      </c>
      <c r="L1325" t="s">
        <v>246</v>
      </c>
      <c r="M1325" t="s">
        <v>37</v>
      </c>
      <c r="N1325" t="s">
        <v>38</v>
      </c>
      <c r="O1325">
        <v>200000000</v>
      </c>
      <c r="P1325">
        <f t="shared" si="20"/>
        <v>173377893</v>
      </c>
      <c r="Q1325">
        <v>7.3</v>
      </c>
    </row>
    <row r="1326" spans="1:17" hidden="1" x14ac:dyDescent="0.3">
      <c r="A1326" t="s">
        <v>20986</v>
      </c>
      <c r="B1326">
        <v>94</v>
      </c>
      <c r="D1326" t="s">
        <v>3409</v>
      </c>
      <c r="E1326" t="s">
        <v>18089</v>
      </c>
      <c r="L1326" t="s">
        <v>20987</v>
      </c>
      <c r="M1326" t="s">
        <v>37</v>
      </c>
      <c r="N1326" t="s">
        <v>38</v>
      </c>
      <c r="P1326">
        <f t="shared" si="20"/>
        <v>0</v>
      </c>
      <c r="Q1326">
        <v>6.7</v>
      </c>
    </row>
    <row r="1327" spans="1:17" x14ac:dyDescent="0.3">
      <c r="A1327" t="s">
        <v>1318</v>
      </c>
      <c r="B1327">
        <v>135</v>
      </c>
      <c r="C1327">
        <v>113165635</v>
      </c>
      <c r="D1327" t="s">
        <v>1325</v>
      </c>
      <c r="E1327" t="s">
        <v>953</v>
      </c>
      <c r="F1327" t="s">
        <v>10413</v>
      </c>
      <c r="L1327" t="s">
        <v>1320</v>
      </c>
      <c r="M1327" t="s">
        <v>37</v>
      </c>
      <c r="N1327" t="s">
        <v>38</v>
      </c>
      <c r="O1327">
        <v>125000000</v>
      </c>
      <c r="P1327">
        <f t="shared" si="20"/>
        <v>-11834365</v>
      </c>
      <c r="Q1327">
        <v>6.7</v>
      </c>
    </row>
    <row r="1328" spans="1:17" x14ac:dyDescent="0.3">
      <c r="A1328" t="s">
        <v>2461</v>
      </c>
      <c r="B1328">
        <v>135</v>
      </c>
      <c r="C1328">
        <v>31111260</v>
      </c>
      <c r="D1328" t="s">
        <v>1325</v>
      </c>
      <c r="E1328" t="s">
        <v>953</v>
      </c>
      <c r="F1328" t="s">
        <v>12332</v>
      </c>
      <c r="G1328" t="s">
        <v>10413</v>
      </c>
      <c r="L1328" t="s">
        <v>2463</v>
      </c>
      <c r="M1328" t="s">
        <v>37</v>
      </c>
      <c r="N1328" t="s">
        <v>38</v>
      </c>
      <c r="O1328">
        <v>60000000</v>
      </c>
      <c r="P1328">
        <f t="shared" si="20"/>
        <v>-28888740</v>
      </c>
      <c r="Q1328">
        <v>5.4</v>
      </c>
    </row>
    <row r="1329" spans="1:17" x14ac:dyDescent="0.3">
      <c r="A1329" t="s">
        <v>8607</v>
      </c>
      <c r="B1329">
        <v>135</v>
      </c>
      <c r="C1329">
        <v>128486</v>
      </c>
      <c r="D1329" t="s">
        <v>1325</v>
      </c>
      <c r="E1329" t="s">
        <v>953</v>
      </c>
      <c r="F1329" t="s">
        <v>1671</v>
      </c>
      <c r="G1329" t="s">
        <v>15011</v>
      </c>
      <c r="L1329" t="s">
        <v>15487</v>
      </c>
      <c r="M1329" t="s">
        <v>12700</v>
      </c>
      <c r="N1329" t="s">
        <v>5694</v>
      </c>
      <c r="O1329">
        <v>10000000</v>
      </c>
      <c r="P1329">
        <f t="shared" si="20"/>
        <v>-9871514</v>
      </c>
      <c r="Q1329">
        <v>7.3</v>
      </c>
    </row>
    <row r="1330" spans="1:17" x14ac:dyDescent="0.3">
      <c r="A1330" t="s">
        <v>1311</v>
      </c>
      <c r="B1330">
        <v>135</v>
      </c>
      <c r="C1330">
        <v>122012643</v>
      </c>
      <c r="D1330" t="s">
        <v>1325</v>
      </c>
      <c r="E1330" t="s">
        <v>953</v>
      </c>
      <c r="F1330" t="s">
        <v>10413</v>
      </c>
      <c r="L1330" t="s">
        <v>8115</v>
      </c>
      <c r="M1330" t="s">
        <v>37</v>
      </c>
      <c r="N1330" t="s">
        <v>38</v>
      </c>
      <c r="O1330">
        <v>30000000</v>
      </c>
      <c r="P1330">
        <f t="shared" si="20"/>
        <v>92012643</v>
      </c>
      <c r="Q1330">
        <v>7.6</v>
      </c>
    </row>
    <row r="1331" spans="1:17" x14ac:dyDescent="0.3">
      <c r="A1331" t="s">
        <v>1114</v>
      </c>
      <c r="B1331">
        <v>135</v>
      </c>
      <c r="C1331">
        <v>134518390</v>
      </c>
      <c r="D1331" t="s">
        <v>1325</v>
      </c>
      <c r="E1331" t="s">
        <v>953</v>
      </c>
      <c r="F1331" t="s">
        <v>12332</v>
      </c>
      <c r="L1331" t="s">
        <v>1116</v>
      </c>
      <c r="M1331" t="s">
        <v>37</v>
      </c>
      <c r="N1331" t="s">
        <v>38</v>
      </c>
      <c r="O1331">
        <v>150000000</v>
      </c>
      <c r="P1331">
        <f t="shared" si="20"/>
        <v>-15481610</v>
      </c>
      <c r="Q1331">
        <v>6.8</v>
      </c>
    </row>
    <row r="1332" spans="1:17" hidden="1" x14ac:dyDescent="0.3">
      <c r="A1332" t="s">
        <v>17962</v>
      </c>
      <c r="B1332">
        <v>94</v>
      </c>
      <c r="D1332" t="s">
        <v>3409</v>
      </c>
      <c r="L1332" t="s">
        <v>17965</v>
      </c>
      <c r="M1332" t="s">
        <v>37</v>
      </c>
      <c r="N1332" t="s">
        <v>268</v>
      </c>
      <c r="O1332">
        <v>2200000</v>
      </c>
      <c r="P1332">
        <f t="shared" si="20"/>
        <v>-2200000</v>
      </c>
      <c r="Q1332">
        <v>7.2</v>
      </c>
    </row>
    <row r="1333" spans="1:17" x14ac:dyDescent="0.3">
      <c r="A1333" t="s">
        <v>220</v>
      </c>
      <c r="B1333">
        <v>136</v>
      </c>
      <c r="C1333">
        <v>259746958</v>
      </c>
      <c r="D1333" t="s">
        <v>1325</v>
      </c>
      <c r="E1333" t="s">
        <v>953</v>
      </c>
      <c r="F1333" t="s">
        <v>12332</v>
      </c>
      <c r="L1333" t="s">
        <v>593</v>
      </c>
      <c r="M1333" t="s">
        <v>37</v>
      </c>
      <c r="N1333" t="s">
        <v>38</v>
      </c>
      <c r="O1333">
        <v>170000000</v>
      </c>
      <c r="P1333">
        <f t="shared" si="20"/>
        <v>89746958</v>
      </c>
      <c r="Q1333">
        <v>7.8</v>
      </c>
    </row>
    <row r="1334" spans="1:17" x14ac:dyDescent="0.3">
      <c r="A1334" t="s">
        <v>3694</v>
      </c>
      <c r="B1334">
        <v>136</v>
      </c>
      <c r="C1334">
        <v>46700000</v>
      </c>
      <c r="D1334" t="s">
        <v>1325</v>
      </c>
      <c r="E1334" t="s">
        <v>953</v>
      </c>
      <c r="F1334" t="s">
        <v>10413</v>
      </c>
      <c r="L1334" t="s">
        <v>10554</v>
      </c>
      <c r="M1334" t="s">
        <v>37</v>
      </c>
      <c r="N1334" t="s">
        <v>38</v>
      </c>
      <c r="O1334">
        <v>21000000</v>
      </c>
      <c r="P1334">
        <f t="shared" si="20"/>
        <v>25700000</v>
      </c>
      <c r="Q1334">
        <v>5.9</v>
      </c>
    </row>
    <row r="1335" spans="1:17" x14ac:dyDescent="0.3">
      <c r="A1335" t="s">
        <v>893</v>
      </c>
      <c r="B1335">
        <v>136</v>
      </c>
      <c r="C1335">
        <v>67286731</v>
      </c>
      <c r="D1335" t="s">
        <v>1325</v>
      </c>
      <c r="E1335" t="s">
        <v>953</v>
      </c>
      <c r="F1335" t="s">
        <v>15011</v>
      </c>
      <c r="L1335" t="s">
        <v>2936</v>
      </c>
      <c r="M1335" t="s">
        <v>37</v>
      </c>
      <c r="N1335" t="s">
        <v>38</v>
      </c>
      <c r="O1335">
        <v>100000000</v>
      </c>
      <c r="P1335">
        <f t="shared" si="20"/>
        <v>-32713269</v>
      </c>
      <c r="Q1335">
        <v>6.7</v>
      </c>
    </row>
    <row r="1336" spans="1:17" x14ac:dyDescent="0.3">
      <c r="A1336" t="s">
        <v>157</v>
      </c>
      <c r="B1336">
        <v>136</v>
      </c>
      <c r="C1336">
        <v>241063875</v>
      </c>
      <c r="D1336" t="s">
        <v>1325</v>
      </c>
      <c r="E1336" t="s">
        <v>953</v>
      </c>
      <c r="F1336" t="s">
        <v>1266</v>
      </c>
      <c r="L1336" t="s">
        <v>159</v>
      </c>
      <c r="M1336" t="s">
        <v>37</v>
      </c>
      <c r="N1336" t="s">
        <v>38</v>
      </c>
      <c r="O1336">
        <v>250000000</v>
      </c>
      <c r="P1336">
        <f t="shared" si="20"/>
        <v>-8936125</v>
      </c>
      <c r="Q1336">
        <v>6.7</v>
      </c>
    </row>
    <row r="1337" spans="1:17" x14ac:dyDescent="0.3">
      <c r="A1337" t="s">
        <v>1432</v>
      </c>
      <c r="B1337">
        <v>136</v>
      </c>
      <c r="C1337">
        <v>474544677</v>
      </c>
      <c r="D1337" t="s">
        <v>1325</v>
      </c>
      <c r="E1337" t="s">
        <v>953</v>
      </c>
      <c r="F1337" t="s">
        <v>1266</v>
      </c>
      <c r="G1337" t="s">
        <v>12332</v>
      </c>
      <c r="L1337" t="s">
        <v>1449</v>
      </c>
      <c r="M1337" t="s">
        <v>37</v>
      </c>
      <c r="N1337" t="s">
        <v>38</v>
      </c>
      <c r="O1337">
        <v>115000000</v>
      </c>
      <c r="P1337">
        <f t="shared" si="20"/>
        <v>359544677</v>
      </c>
      <c r="Q1337">
        <v>6.5</v>
      </c>
    </row>
    <row r="1338" spans="1:17" x14ac:dyDescent="0.3">
      <c r="A1338" t="s">
        <v>278</v>
      </c>
      <c r="B1338">
        <v>136</v>
      </c>
      <c r="C1338">
        <v>35799026</v>
      </c>
      <c r="D1338" t="s">
        <v>1325</v>
      </c>
      <c r="E1338" t="s">
        <v>953</v>
      </c>
      <c r="F1338" t="s">
        <v>19711</v>
      </c>
      <c r="G1338" t="s">
        <v>12332</v>
      </c>
      <c r="H1338" t="s">
        <v>10413</v>
      </c>
      <c r="L1338" t="s">
        <v>1676</v>
      </c>
      <c r="M1338" t="s">
        <v>37</v>
      </c>
      <c r="N1338" t="s">
        <v>38</v>
      </c>
      <c r="O1338">
        <v>126000000</v>
      </c>
      <c r="P1338">
        <f t="shared" si="20"/>
        <v>-90200974</v>
      </c>
      <c r="Q1338">
        <v>6.9</v>
      </c>
    </row>
    <row r="1339" spans="1:17" x14ac:dyDescent="0.3">
      <c r="A1339" t="s">
        <v>313</v>
      </c>
      <c r="B1339">
        <v>136</v>
      </c>
      <c r="C1339">
        <v>93771072</v>
      </c>
      <c r="D1339" t="s">
        <v>1325</v>
      </c>
      <c r="E1339" t="s">
        <v>953</v>
      </c>
      <c r="F1339" t="s">
        <v>1671</v>
      </c>
      <c r="G1339" t="s">
        <v>19711</v>
      </c>
      <c r="H1339" t="s">
        <v>10413</v>
      </c>
      <c r="I1339" t="s">
        <v>15011</v>
      </c>
      <c r="L1339" t="s">
        <v>3679</v>
      </c>
      <c r="M1339" t="s">
        <v>37</v>
      </c>
      <c r="N1339" t="s">
        <v>38</v>
      </c>
      <c r="O1339">
        <v>65000000</v>
      </c>
      <c r="P1339">
        <f t="shared" si="20"/>
        <v>28771072</v>
      </c>
      <c r="Q1339">
        <v>6.7</v>
      </c>
    </row>
    <row r="1340" spans="1:17" x14ac:dyDescent="0.3">
      <c r="A1340" t="s">
        <v>443</v>
      </c>
      <c r="B1340">
        <v>136</v>
      </c>
      <c r="C1340">
        <v>171383253</v>
      </c>
      <c r="D1340" t="s">
        <v>1325</v>
      </c>
      <c r="E1340" t="s">
        <v>12332</v>
      </c>
      <c r="L1340" t="s">
        <v>3648</v>
      </c>
      <c r="M1340" t="s">
        <v>37</v>
      </c>
      <c r="N1340" t="s">
        <v>38</v>
      </c>
      <c r="O1340">
        <v>63000000</v>
      </c>
      <c r="P1340">
        <f t="shared" si="20"/>
        <v>108383253</v>
      </c>
      <c r="Q1340">
        <v>8.6999999999999993</v>
      </c>
    </row>
    <row r="1341" spans="1:17" x14ac:dyDescent="0.3">
      <c r="A1341" t="s">
        <v>278</v>
      </c>
      <c r="B1341">
        <v>136</v>
      </c>
      <c r="C1341">
        <v>134006721</v>
      </c>
      <c r="D1341" t="s">
        <v>1325</v>
      </c>
      <c r="E1341" t="s">
        <v>953</v>
      </c>
      <c r="F1341" t="s">
        <v>10413</v>
      </c>
      <c r="L1341" t="s">
        <v>3008</v>
      </c>
      <c r="M1341" t="s">
        <v>37</v>
      </c>
      <c r="N1341" t="s">
        <v>38</v>
      </c>
      <c r="O1341">
        <v>75000000</v>
      </c>
      <c r="P1341">
        <f t="shared" si="20"/>
        <v>59006721</v>
      </c>
      <c r="Q1341">
        <v>7.4</v>
      </c>
    </row>
    <row r="1342" spans="1:17" x14ac:dyDescent="0.3">
      <c r="A1342" t="s">
        <v>857</v>
      </c>
      <c r="B1342">
        <v>137</v>
      </c>
      <c r="C1342">
        <v>10161099</v>
      </c>
      <c r="D1342" t="s">
        <v>1325</v>
      </c>
      <c r="E1342" t="s">
        <v>13307</v>
      </c>
      <c r="F1342" t="s">
        <v>3409</v>
      </c>
      <c r="G1342" t="s">
        <v>22704</v>
      </c>
      <c r="H1342" t="s">
        <v>19711</v>
      </c>
      <c r="I1342" t="s">
        <v>24163</v>
      </c>
      <c r="L1342" t="s">
        <v>15674</v>
      </c>
      <c r="M1342" t="s">
        <v>37</v>
      </c>
      <c r="N1342" t="s">
        <v>56</v>
      </c>
      <c r="O1342">
        <v>9000000</v>
      </c>
      <c r="P1342">
        <f t="shared" si="20"/>
        <v>1161099</v>
      </c>
      <c r="Q1342">
        <v>7.7</v>
      </c>
    </row>
    <row r="1343" spans="1:17" x14ac:dyDescent="0.3">
      <c r="A1343" t="s">
        <v>1764</v>
      </c>
      <c r="B1343">
        <v>137</v>
      </c>
      <c r="C1343">
        <v>66207920</v>
      </c>
      <c r="D1343" t="s">
        <v>1325</v>
      </c>
      <c r="E1343" t="s">
        <v>24164</v>
      </c>
      <c r="F1343" t="s">
        <v>3409</v>
      </c>
      <c r="G1343" t="s">
        <v>10413</v>
      </c>
      <c r="L1343" t="s">
        <v>4662</v>
      </c>
      <c r="M1343" t="s">
        <v>37</v>
      </c>
      <c r="N1343" t="s">
        <v>38</v>
      </c>
      <c r="O1343">
        <v>30000000</v>
      </c>
      <c r="P1343">
        <f t="shared" si="20"/>
        <v>36207920</v>
      </c>
      <c r="Q1343">
        <v>8</v>
      </c>
    </row>
    <row r="1344" spans="1:17" x14ac:dyDescent="0.3">
      <c r="A1344" t="s">
        <v>1340</v>
      </c>
      <c r="B1344">
        <v>138</v>
      </c>
      <c r="C1344">
        <v>112225777</v>
      </c>
      <c r="D1344" t="s">
        <v>1325</v>
      </c>
      <c r="E1344" t="s">
        <v>24164</v>
      </c>
      <c r="F1344" t="s">
        <v>12332</v>
      </c>
      <c r="G1344" t="s">
        <v>10413</v>
      </c>
      <c r="L1344" t="s">
        <v>2609</v>
      </c>
      <c r="M1344" t="s">
        <v>37</v>
      </c>
      <c r="N1344" t="s">
        <v>38</v>
      </c>
      <c r="O1344">
        <v>80000000</v>
      </c>
      <c r="P1344">
        <f t="shared" si="20"/>
        <v>32225777</v>
      </c>
      <c r="Q1344">
        <v>7.3</v>
      </c>
    </row>
    <row r="1345" spans="1:17" hidden="1" x14ac:dyDescent="0.3">
      <c r="A1345" t="s">
        <v>17339</v>
      </c>
      <c r="B1345">
        <v>94</v>
      </c>
      <c r="C1345">
        <v>69582</v>
      </c>
      <c r="D1345" t="s">
        <v>1671</v>
      </c>
      <c r="L1345" t="s">
        <v>17340</v>
      </c>
      <c r="M1345" t="s">
        <v>37</v>
      </c>
      <c r="N1345" t="s">
        <v>56</v>
      </c>
      <c r="P1345">
        <f t="shared" si="20"/>
        <v>69582</v>
      </c>
      <c r="Q1345">
        <v>6.4</v>
      </c>
    </row>
    <row r="1346" spans="1:17" hidden="1" x14ac:dyDescent="0.3">
      <c r="A1346" t="s">
        <v>10931</v>
      </c>
      <c r="B1346">
        <v>94</v>
      </c>
      <c r="D1346" t="s">
        <v>6403</v>
      </c>
      <c r="E1346" t="s">
        <v>12332</v>
      </c>
      <c r="F1346" t="s">
        <v>10413</v>
      </c>
      <c r="L1346" t="s">
        <v>23448</v>
      </c>
      <c r="M1346" t="s">
        <v>37</v>
      </c>
      <c r="N1346" t="s">
        <v>38</v>
      </c>
      <c r="O1346">
        <v>13000000</v>
      </c>
      <c r="P1346">
        <f t="shared" ref="P1346:P1409" si="21">+C1346-O1346</f>
        <v>-13000000</v>
      </c>
      <c r="Q1346">
        <v>3.9</v>
      </c>
    </row>
    <row r="1347" spans="1:17" hidden="1" x14ac:dyDescent="0.3">
      <c r="A1347" t="s">
        <v>20365</v>
      </c>
      <c r="B1347">
        <v>94</v>
      </c>
      <c r="C1347">
        <v>347578</v>
      </c>
      <c r="D1347" t="s">
        <v>1671</v>
      </c>
      <c r="E1347" t="s">
        <v>1266</v>
      </c>
      <c r="F1347" t="s">
        <v>6403</v>
      </c>
      <c r="G1347" t="s">
        <v>10413</v>
      </c>
      <c r="L1347" t="s">
        <v>20368</v>
      </c>
      <c r="M1347" t="s">
        <v>37</v>
      </c>
      <c r="N1347" t="s">
        <v>38</v>
      </c>
      <c r="P1347">
        <f t="shared" si="21"/>
        <v>347578</v>
      </c>
      <c r="Q1347">
        <v>5.4</v>
      </c>
    </row>
    <row r="1348" spans="1:17" x14ac:dyDescent="0.3">
      <c r="A1348" t="s">
        <v>1064</v>
      </c>
      <c r="B1348">
        <v>138</v>
      </c>
      <c r="C1348">
        <v>132122995</v>
      </c>
      <c r="D1348" t="s">
        <v>1325</v>
      </c>
      <c r="E1348" t="s">
        <v>12332</v>
      </c>
      <c r="L1348" t="s">
        <v>1067</v>
      </c>
      <c r="M1348" t="s">
        <v>37</v>
      </c>
      <c r="N1348" t="s">
        <v>38</v>
      </c>
      <c r="O1348">
        <v>137000000</v>
      </c>
      <c r="P1348">
        <f t="shared" si="21"/>
        <v>-4877005</v>
      </c>
      <c r="Q1348">
        <v>5.7</v>
      </c>
    </row>
    <row r="1349" spans="1:17" x14ac:dyDescent="0.3">
      <c r="A1349" t="s">
        <v>1096</v>
      </c>
      <c r="B1349">
        <v>138</v>
      </c>
      <c r="C1349">
        <v>93926386</v>
      </c>
      <c r="D1349" t="s">
        <v>1325</v>
      </c>
      <c r="E1349" t="s">
        <v>953</v>
      </c>
      <c r="F1349" t="s">
        <v>3409</v>
      </c>
      <c r="G1349" t="s">
        <v>22704</v>
      </c>
      <c r="H1349" t="s">
        <v>24163</v>
      </c>
      <c r="L1349" t="s">
        <v>1100</v>
      </c>
      <c r="M1349" t="s">
        <v>37</v>
      </c>
      <c r="N1349" t="s">
        <v>38</v>
      </c>
      <c r="O1349">
        <v>150000000</v>
      </c>
      <c r="P1349">
        <f t="shared" si="21"/>
        <v>-56073614</v>
      </c>
      <c r="Q1349">
        <v>7.4</v>
      </c>
    </row>
    <row r="1350" spans="1:17" x14ac:dyDescent="0.3">
      <c r="A1350" t="s">
        <v>1204</v>
      </c>
      <c r="B1350">
        <v>138</v>
      </c>
      <c r="C1350">
        <v>101160529</v>
      </c>
      <c r="D1350" t="s">
        <v>1325</v>
      </c>
      <c r="E1350" t="s">
        <v>953</v>
      </c>
      <c r="F1350" t="s">
        <v>3409</v>
      </c>
      <c r="L1350" t="s">
        <v>1206</v>
      </c>
      <c r="M1350" t="s">
        <v>37</v>
      </c>
      <c r="N1350" t="s">
        <v>38</v>
      </c>
      <c r="O1350">
        <v>125000000</v>
      </c>
      <c r="P1350">
        <f t="shared" si="21"/>
        <v>-23839471</v>
      </c>
      <c r="Q1350">
        <v>5.8</v>
      </c>
    </row>
    <row r="1351" spans="1:17" x14ac:dyDescent="0.3">
      <c r="A1351" t="s">
        <v>16092</v>
      </c>
      <c r="B1351">
        <v>138</v>
      </c>
      <c r="C1351">
        <v>10269307</v>
      </c>
      <c r="D1351" t="s">
        <v>1325</v>
      </c>
      <c r="E1351" t="s">
        <v>24164</v>
      </c>
      <c r="F1351" t="s">
        <v>10413</v>
      </c>
      <c r="L1351" t="s">
        <v>16093</v>
      </c>
      <c r="M1351" t="s">
        <v>37</v>
      </c>
      <c r="N1351" t="s">
        <v>38</v>
      </c>
      <c r="O1351">
        <v>8000000</v>
      </c>
      <c r="P1351">
        <f t="shared" si="21"/>
        <v>2269307</v>
      </c>
      <c r="Q1351">
        <v>6.3</v>
      </c>
    </row>
    <row r="1352" spans="1:17" x14ac:dyDescent="0.3">
      <c r="A1352" t="s">
        <v>443</v>
      </c>
      <c r="B1352">
        <v>138</v>
      </c>
      <c r="C1352">
        <v>281492479</v>
      </c>
      <c r="D1352" t="s">
        <v>1325</v>
      </c>
      <c r="E1352" t="s">
        <v>12332</v>
      </c>
      <c r="L1352" t="s">
        <v>837</v>
      </c>
      <c r="M1352" t="s">
        <v>37</v>
      </c>
      <c r="N1352" t="s">
        <v>38</v>
      </c>
      <c r="O1352">
        <v>150000000</v>
      </c>
      <c r="P1352">
        <f t="shared" si="21"/>
        <v>131492479</v>
      </c>
      <c r="Q1352">
        <v>7.2</v>
      </c>
    </row>
    <row r="1353" spans="1:17" x14ac:dyDescent="0.3">
      <c r="A1353" t="s">
        <v>1421</v>
      </c>
      <c r="B1353">
        <v>138</v>
      </c>
      <c r="C1353">
        <v>132550960</v>
      </c>
      <c r="D1353" t="s">
        <v>1325</v>
      </c>
      <c r="E1353" t="s">
        <v>953</v>
      </c>
      <c r="F1353" t="s">
        <v>12332</v>
      </c>
      <c r="G1353" t="s">
        <v>10413</v>
      </c>
      <c r="L1353" t="s">
        <v>1445</v>
      </c>
      <c r="M1353" t="s">
        <v>37</v>
      </c>
      <c r="N1353" t="s">
        <v>38</v>
      </c>
      <c r="O1353">
        <v>120000000</v>
      </c>
      <c r="P1353">
        <f t="shared" si="21"/>
        <v>12550960</v>
      </c>
      <c r="Q1353">
        <v>6.7</v>
      </c>
    </row>
    <row r="1354" spans="1:17" x14ac:dyDescent="0.3">
      <c r="A1354" t="s">
        <v>3239</v>
      </c>
      <c r="B1354">
        <v>139</v>
      </c>
      <c r="C1354">
        <v>50859889</v>
      </c>
      <c r="D1354" t="s">
        <v>1325</v>
      </c>
      <c r="E1354" t="s">
        <v>953</v>
      </c>
      <c r="F1354" t="s">
        <v>3409</v>
      </c>
      <c r="G1354" t="s">
        <v>10413</v>
      </c>
      <c r="L1354" t="s">
        <v>6464</v>
      </c>
      <c r="M1354" t="s">
        <v>6468</v>
      </c>
      <c r="N1354" t="s">
        <v>38</v>
      </c>
      <c r="O1354">
        <v>40000000</v>
      </c>
      <c r="P1354">
        <f t="shared" si="21"/>
        <v>10859889</v>
      </c>
      <c r="Q1354">
        <v>7.8</v>
      </c>
    </row>
    <row r="1355" spans="1:17" x14ac:dyDescent="0.3">
      <c r="A1355" t="s">
        <v>2296</v>
      </c>
      <c r="B1355">
        <v>139</v>
      </c>
      <c r="C1355">
        <v>20389967</v>
      </c>
      <c r="D1355" t="s">
        <v>1325</v>
      </c>
      <c r="E1355" t="s">
        <v>13307</v>
      </c>
      <c r="F1355" t="s">
        <v>3409</v>
      </c>
      <c r="G1355" t="s">
        <v>22704</v>
      </c>
      <c r="H1355" t="s">
        <v>24163</v>
      </c>
      <c r="L1355" t="s">
        <v>5389</v>
      </c>
      <c r="M1355" t="s">
        <v>37</v>
      </c>
      <c r="N1355" t="s">
        <v>38</v>
      </c>
      <c r="O1355">
        <v>50000000</v>
      </c>
      <c r="P1355">
        <f t="shared" si="21"/>
        <v>-29610033</v>
      </c>
      <c r="Q1355">
        <v>6.7</v>
      </c>
    </row>
    <row r="1356" spans="1:17" x14ac:dyDescent="0.3">
      <c r="A1356" t="s">
        <v>1739</v>
      </c>
      <c r="B1356">
        <v>140</v>
      </c>
      <c r="C1356">
        <v>111544445</v>
      </c>
      <c r="D1356" t="s">
        <v>1325</v>
      </c>
      <c r="E1356" t="s">
        <v>24164</v>
      </c>
      <c r="F1356" t="s">
        <v>3409</v>
      </c>
      <c r="G1356" t="s">
        <v>24165</v>
      </c>
      <c r="H1356" t="s">
        <v>10413</v>
      </c>
      <c r="L1356" t="s">
        <v>2372</v>
      </c>
      <c r="M1356" t="s">
        <v>37</v>
      </c>
      <c r="N1356" t="s">
        <v>38</v>
      </c>
      <c r="O1356">
        <v>90000000</v>
      </c>
      <c r="P1356">
        <f t="shared" si="21"/>
        <v>21544445</v>
      </c>
      <c r="Q1356">
        <v>7.3</v>
      </c>
    </row>
    <row r="1357" spans="1:17" hidden="1" x14ac:dyDescent="0.3">
      <c r="A1357" t="s">
        <v>5462</v>
      </c>
      <c r="B1357">
        <v>94</v>
      </c>
      <c r="C1357">
        <v>137945</v>
      </c>
      <c r="D1357" t="s">
        <v>1671</v>
      </c>
      <c r="E1357" t="s">
        <v>3409</v>
      </c>
      <c r="F1357" t="s">
        <v>17378</v>
      </c>
      <c r="G1357" t="s">
        <v>19711</v>
      </c>
      <c r="L1357" t="s">
        <v>20424</v>
      </c>
      <c r="M1357" t="s">
        <v>37</v>
      </c>
      <c r="N1357" t="s">
        <v>38</v>
      </c>
      <c r="P1357">
        <f t="shared" si="21"/>
        <v>137945</v>
      </c>
      <c r="Q1357">
        <v>5.9</v>
      </c>
    </row>
    <row r="1358" spans="1:17" x14ac:dyDescent="0.3">
      <c r="A1358" t="s">
        <v>4345</v>
      </c>
      <c r="B1358">
        <v>140</v>
      </c>
      <c r="C1358">
        <v>13082288</v>
      </c>
      <c r="D1358" t="s">
        <v>1325</v>
      </c>
      <c r="E1358" t="s">
        <v>953</v>
      </c>
      <c r="F1358" t="s">
        <v>3409</v>
      </c>
      <c r="G1358" t="s">
        <v>22704</v>
      </c>
      <c r="H1358" t="s">
        <v>19711</v>
      </c>
      <c r="I1358" t="s">
        <v>24163</v>
      </c>
      <c r="L1358" t="s">
        <v>4347</v>
      </c>
      <c r="M1358" t="s">
        <v>37</v>
      </c>
      <c r="N1358" t="s">
        <v>56</v>
      </c>
      <c r="O1358">
        <v>60000000</v>
      </c>
      <c r="P1358">
        <f t="shared" si="21"/>
        <v>-46917712</v>
      </c>
      <c r="Q1358">
        <v>6.6</v>
      </c>
    </row>
    <row r="1359" spans="1:17" x14ac:dyDescent="0.3">
      <c r="A1359" t="s">
        <v>332</v>
      </c>
      <c r="B1359">
        <v>140</v>
      </c>
      <c r="C1359">
        <v>350034110</v>
      </c>
      <c r="D1359" t="s">
        <v>1325</v>
      </c>
      <c r="E1359" t="s">
        <v>24164</v>
      </c>
      <c r="F1359" t="s">
        <v>10413</v>
      </c>
      <c r="L1359" t="s">
        <v>336</v>
      </c>
      <c r="M1359" t="s">
        <v>37</v>
      </c>
      <c r="N1359" t="s">
        <v>38</v>
      </c>
      <c r="O1359">
        <v>190000000</v>
      </c>
      <c r="P1359">
        <f t="shared" si="21"/>
        <v>160034110</v>
      </c>
      <c r="Q1359">
        <v>7.2</v>
      </c>
    </row>
    <row r="1360" spans="1:17" x14ac:dyDescent="0.3">
      <c r="A1360" t="s">
        <v>1432</v>
      </c>
      <c r="B1360">
        <v>140</v>
      </c>
      <c r="C1360">
        <v>380262555</v>
      </c>
      <c r="D1360" t="s">
        <v>1325</v>
      </c>
      <c r="E1360" t="s">
        <v>953</v>
      </c>
      <c r="F1360" t="s">
        <v>1266</v>
      </c>
      <c r="G1360" t="s">
        <v>12332</v>
      </c>
      <c r="L1360" t="s">
        <v>1433</v>
      </c>
      <c r="M1360" t="s">
        <v>37</v>
      </c>
      <c r="N1360" t="s">
        <v>38</v>
      </c>
      <c r="O1360">
        <v>113000000</v>
      </c>
      <c r="P1360">
        <f t="shared" si="21"/>
        <v>267262555</v>
      </c>
      <c r="Q1360">
        <v>7.6</v>
      </c>
    </row>
    <row r="1361" spans="1:17" x14ac:dyDescent="0.3">
      <c r="A1361" t="s">
        <v>3088</v>
      </c>
      <c r="B1361">
        <v>140</v>
      </c>
      <c r="C1361">
        <v>44484065</v>
      </c>
      <c r="D1361" t="s">
        <v>1325</v>
      </c>
      <c r="E1361" t="s">
        <v>24164</v>
      </c>
      <c r="F1361" t="s">
        <v>3409</v>
      </c>
      <c r="G1361" t="s">
        <v>24165</v>
      </c>
      <c r="H1361" t="s">
        <v>10413</v>
      </c>
      <c r="L1361" t="s">
        <v>5236</v>
      </c>
      <c r="M1361" t="s">
        <v>37</v>
      </c>
      <c r="N1361" t="s">
        <v>767</v>
      </c>
      <c r="O1361">
        <v>50000000</v>
      </c>
      <c r="P1361">
        <f t="shared" si="21"/>
        <v>-5515935</v>
      </c>
      <c r="Q1361">
        <v>7.3</v>
      </c>
    </row>
    <row r="1362" spans="1:17" x14ac:dyDescent="0.3">
      <c r="A1362" t="s">
        <v>7852</v>
      </c>
      <c r="B1362">
        <v>140</v>
      </c>
      <c r="C1362">
        <v>33682273</v>
      </c>
      <c r="D1362" t="s">
        <v>1325</v>
      </c>
      <c r="E1362" t="s">
        <v>24164</v>
      </c>
      <c r="F1362" t="s">
        <v>3409</v>
      </c>
      <c r="G1362" t="s">
        <v>10413</v>
      </c>
      <c r="L1362" t="s">
        <v>7854</v>
      </c>
      <c r="M1362" t="s">
        <v>37</v>
      </c>
      <c r="N1362" t="s">
        <v>38</v>
      </c>
      <c r="O1362">
        <v>33000000</v>
      </c>
      <c r="P1362">
        <f t="shared" si="21"/>
        <v>682273</v>
      </c>
      <c r="Q1362">
        <v>6.5</v>
      </c>
    </row>
    <row r="1363" spans="1:17" hidden="1" x14ac:dyDescent="0.3">
      <c r="A1363" t="s">
        <v>22195</v>
      </c>
      <c r="B1363">
        <v>94</v>
      </c>
      <c r="D1363" t="s">
        <v>24164</v>
      </c>
      <c r="E1363" t="s">
        <v>3409</v>
      </c>
      <c r="F1363" t="s">
        <v>19711</v>
      </c>
      <c r="L1363" t="s">
        <v>22197</v>
      </c>
      <c r="M1363" t="s">
        <v>37</v>
      </c>
      <c r="N1363" t="s">
        <v>38</v>
      </c>
      <c r="O1363">
        <v>800000</v>
      </c>
      <c r="P1363">
        <f t="shared" si="21"/>
        <v>-800000</v>
      </c>
      <c r="Q1363">
        <v>7.2</v>
      </c>
    </row>
    <row r="1364" spans="1:17" hidden="1" x14ac:dyDescent="0.3">
      <c r="A1364" t="s">
        <v>710</v>
      </c>
      <c r="B1364">
        <v>94</v>
      </c>
      <c r="D1364" t="s">
        <v>953</v>
      </c>
      <c r="E1364" t="s">
        <v>3409</v>
      </c>
      <c r="F1364" t="s">
        <v>18089</v>
      </c>
      <c r="G1364" t="s">
        <v>1266</v>
      </c>
      <c r="L1364" t="s">
        <v>9136</v>
      </c>
      <c r="M1364" t="s">
        <v>37</v>
      </c>
      <c r="N1364" t="s">
        <v>9139</v>
      </c>
      <c r="O1364">
        <v>27000000</v>
      </c>
      <c r="P1364">
        <f t="shared" si="21"/>
        <v>-27000000</v>
      </c>
      <c r="Q1364">
        <v>7.4</v>
      </c>
    </row>
    <row r="1365" spans="1:17" hidden="1" x14ac:dyDescent="0.3">
      <c r="A1365" t="s">
        <v>16450</v>
      </c>
      <c r="B1365">
        <v>94</v>
      </c>
      <c r="D1365" t="s">
        <v>3409</v>
      </c>
      <c r="L1365" t="s">
        <v>21920</v>
      </c>
      <c r="M1365" t="s">
        <v>37</v>
      </c>
      <c r="N1365" t="s">
        <v>56</v>
      </c>
      <c r="P1365">
        <f t="shared" si="21"/>
        <v>0</v>
      </c>
      <c r="Q1365">
        <v>7.3</v>
      </c>
    </row>
    <row r="1366" spans="1:17" hidden="1" x14ac:dyDescent="0.3">
      <c r="A1366" t="s">
        <v>18777</v>
      </c>
      <c r="B1366">
        <v>94</v>
      </c>
      <c r="D1366" t="s">
        <v>953</v>
      </c>
      <c r="E1366" t="s">
        <v>13307</v>
      </c>
      <c r="F1366" t="s">
        <v>3409</v>
      </c>
      <c r="G1366" t="s">
        <v>19711</v>
      </c>
      <c r="L1366" t="s">
        <v>18780</v>
      </c>
      <c r="M1366" t="s">
        <v>37</v>
      </c>
      <c r="N1366" t="s">
        <v>8144</v>
      </c>
      <c r="O1366">
        <v>4000000</v>
      </c>
      <c r="P1366">
        <f t="shared" si="21"/>
        <v>-4000000</v>
      </c>
      <c r="Q1366">
        <v>4.7</v>
      </c>
    </row>
    <row r="1367" spans="1:17" hidden="1" x14ac:dyDescent="0.3">
      <c r="A1367" t="s">
        <v>21979</v>
      </c>
      <c r="B1367">
        <v>94</v>
      </c>
      <c r="D1367" t="s">
        <v>3409</v>
      </c>
      <c r="E1367" t="s">
        <v>10413</v>
      </c>
      <c r="L1367" t="s">
        <v>21982</v>
      </c>
      <c r="M1367" t="s">
        <v>37</v>
      </c>
      <c r="N1367" t="s">
        <v>38</v>
      </c>
      <c r="O1367">
        <v>1000000</v>
      </c>
      <c r="P1367">
        <f t="shared" si="21"/>
        <v>-1000000</v>
      </c>
      <c r="Q1367">
        <v>3.9</v>
      </c>
    </row>
    <row r="1368" spans="1:17" x14ac:dyDescent="0.3">
      <c r="A1368" t="s">
        <v>96</v>
      </c>
      <c r="B1368">
        <v>141</v>
      </c>
      <c r="C1368">
        <v>458991599</v>
      </c>
      <c r="D1368" t="s">
        <v>1325</v>
      </c>
      <c r="E1368" t="s">
        <v>953</v>
      </c>
      <c r="F1368" t="s">
        <v>12332</v>
      </c>
      <c r="L1368" t="s">
        <v>99</v>
      </c>
      <c r="M1368" t="s">
        <v>37</v>
      </c>
      <c r="N1368" t="s">
        <v>38</v>
      </c>
      <c r="O1368">
        <v>250000000</v>
      </c>
      <c r="P1368">
        <f t="shared" si="21"/>
        <v>208991599</v>
      </c>
      <c r="Q1368">
        <v>7.5</v>
      </c>
    </row>
    <row r="1369" spans="1:17" hidden="1" x14ac:dyDescent="0.3">
      <c r="A1369" t="s">
        <v>15424</v>
      </c>
      <c r="B1369">
        <v>94</v>
      </c>
      <c r="D1369" t="s">
        <v>6403</v>
      </c>
      <c r="E1369" t="s">
        <v>10413</v>
      </c>
      <c r="L1369" t="s">
        <v>15427</v>
      </c>
      <c r="M1369" t="s">
        <v>37</v>
      </c>
      <c r="N1369" t="s">
        <v>370</v>
      </c>
      <c r="P1369">
        <f t="shared" si="21"/>
        <v>0</v>
      </c>
      <c r="Q1369">
        <v>5.8</v>
      </c>
    </row>
    <row r="1370" spans="1:17" x14ac:dyDescent="0.3">
      <c r="A1370" t="s">
        <v>1198</v>
      </c>
      <c r="B1370">
        <v>141</v>
      </c>
      <c r="C1370">
        <v>122012710</v>
      </c>
      <c r="D1370" t="s">
        <v>1325</v>
      </c>
      <c r="E1370" t="s">
        <v>24164</v>
      </c>
      <c r="F1370" t="s">
        <v>3409</v>
      </c>
      <c r="G1370" t="s">
        <v>10413</v>
      </c>
      <c r="L1370" t="s">
        <v>3870</v>
      </c>
      <c r="M1370" t="s">
        <v>37</v>
      </c>
      <c r="N1370" t="s">
        <v>38</v>
      </c>
      <c r="O1370">
        <v>62000000</v>
      </c>
      <c r="P1370">
        <f t="shared" si="21"/>
        <v>60012710</v>
      </c>
      <c r="Q1370">
        <v>6.9</v>
      </c>
    </row>
    <row r="1371" spans="1:17" x14ac:dyDescent="0.3">
      <c r="A1371" t="s">
        <v>29</v>
      </c>
      <c r="B1371">
        <v>141</v>
      </c>
      <c r="C1371">
        <v>146282411</v>
      </c>
      <c r="D1371" t="s">
        <v>1325</v>
      </c>
      <c r="E1371" t="s">
        <v>1671</v>
      </c>
      <c r="F1371" t="s">
        <v>10413</v>
      </c>
      <c r="L1371" t="s">
        <v>1735</v>
      </c>
      <c r="M1371" t="s">
        <v>37</v>
      </c>
      <c r="N1371" t="s">
        <v>38</v>
      </c>
      <c r="O1371">
        <v>115000000</v>
      </c>
      <c r="P1371">
        <f t="shared" si="21"/>
        <v>31282411</v>
      </c>
      <c r="Q1371">
        <v>7.2</v>
      </c>
    </row>
    <row r="1372" spans="1:17" x14ac:dyDescent="0.3">
      <c r="A1372" t="s">
        <v>16046</v>
      </c>
      <c r="B1372">
        <v>142</v>
      </c>
      <c r="C1372">
        <v>22800000</v>
      </c>
      <c r="D1372" t="s">
        <v>1325</v>
      </c>
      <c r="E1372" t="s">
        <v>953</v>
      </c>
      <c r="F1372" t="s">
        <v>10413</v>
      </c>
      <c r="L1372" t="s">
        <v>16049</v>
      </c>
      <c r="M1372" t="s">
        <v>37</v>
      </c>
      <c r="N1372" t="s">
        <v>56</v>
      </c>
      <c r="O1372">
        <v>7000000</v>
      </c>
      <c r="P1372">
        <f t="shared" si="21"/>
        <v>15800000</v>
      </c>
      <c r="Q1372">
        <v>6.8</v>
      </c>
    </row>
    <row r="1373" spans="1:17" hidden="1" x14ac:dyDescent="0.3">
      <c r="A1373" t="s">
        <v>18943</v>
      </c>
      <c r="B1373">
        <v>94</v>
      </c>
      <c r="D1373" t="s">
        <v>6403</v>
      </c>
      <c r="E1373" t="s">
        <v>10413</v>
      </c>
      <c r="L1373" t="s">
        <v>18946</v>
      </c>
      <c r="M1373" t="s">
        <v>37</v>
      </c>
      <c r="N1373" t="s">
        <v>38</v>
      </c>
      <c r="P1373">
        <f t="shared" si="21"/>
        <v>0</v>
      </c>
      <c r="Q1373">
        <v>4.8</v>
      </c>
    </row>
    <row r="1374" spans="1:17" x14ac:dyDescent="0.3">
      <c r="A1374" t="s">
        <v>1432</v>
      </c>
      <c r="B1374">
        <v>142</v>
      </c>
      <c r="C1374">
        <v>310675583</v>
      </c>
      <c r="D1374" t="s">
        <v>1325</v>
      </c>
      <c r="E1374" t="s">
        <v>953</v>
      </c>
      <c r="F1374" t="s">
        <v>1266</v>
      </c>
      <c r="G1374" t="s">
        <v>12332</v>
      </c>
      <c r="L1374" t="s">
        <v>1437</v>
      </c>
      <c r="M1374" t="s">
        <v>37</v>
      </c>
      <c r="N1374" t="s">
        <v>38</v>
      </c>
      <c r="O1374">
        <v>115000000</v>
      </c>
      <c r="P1374">
        <f t="shared" si="21"/>
        <v>195675583</v>
      </c>
      <c r="Q1374">
        <v>6.7</v>
      </c>
    </row>
    <row r="1375" spans="1:17" hidden="1" x14ac:dyDescent="0.3">
      <c r="A1375" t="s">
        <v>13092</v>
      </c>
      <c r="B1375">
        <v>94</v>
      </c>
      <c r="C1375">
        <v>9016377</v>
      </c>
      <c r="D1375" t="s">
        <v>1671</v>
      </c>
      <c r="L1375" t="s">
        <v>19302</v>
      </c>
      <c r="M1375" t="s">
        <v>37</v>
      </c>
      <c r="N1375" t="s">
        <v>38</v>
      </c>
      <c r="P1375">
        <f t="shared" si="21"/>
        <v>9016377</v>
      </c>
      <c r="Q1375">
        <v>5.2</v>
      </c>
    </row>
    <row r="1376" spans="1:17" x14ac:dyDescent="0.3">
      <c r="A1376" t="s">
        <v>3098</v>
      </c>
      <c r="B1376">
        <v>142</v>
      </c>
      <c r="C1376">
        <v>43426961</v>
      </c>
      <c r="D1376" t="s">
        <v>1325</v>
      </c>
      <c r="E1376" t="s">
        <v>3409</v>
      </c>
      <c r="F1376" t="s">
        <v>10413</v>
      </c>
      <c r="G1376" t="s">
        <v>24163</v>
      </c>
      <c r="L1376" t="s">
        <v>3099</v>
      </c>
      <c r="M1376" t="s">
        <v>37</v>
      </c>
      <c r="N1376" t="s">
        <v>38</v>
      </c>
      <c r="O1376">
        <v>70000000</v>
      </c>
      <c r="P1376">
        <f t="shared" si="21"/>
        <v>-26573039</v>
      </c>
      <c r="Q1376">
        <v>6.6</v>
      </c>
    </row>
    <row r="1377" spans="1:17" x14ac:dyDescent="0.3">
      <c r="A1377" t="s">
        <v>180</v>
      </c>
      <c r="B1377">
        <v>142</v>
      </c>
      <c r="C1377">
        <v>202853933</v>
      </c>
      <c r="D1377" t="s">
        <v>1325</v>
      </c>
      <c r="E1377" t="s">
        <v>953</v>
      </c>
      <c r="F1377" t="s">
        <v>1266</v>
      </c>
      <c r="G1377" t="s">
        <v>12332</v>
      </c>
      <c r="L1377" t="s">
        <v>295</v>
      </c>
      <c r="M1377" t="s">
        <v>37</v>
      </c>
      <c r="N1377" t="s">
        <v>38</v>
      </c>
      <c r="O1377">
        <v>200000000</v>
      </c>
      <c r="P1377">
        <f t="shared" si="21"/>
        <v>2853933</v>
      </c>
      <c r="Q1377">
        <v>6.7</v>
      </c>
    </row>
    <row r="1378" spans="1:17" x14ac:dyDescent="0.3">
      <c r="A1378" t="s">
        <v>428</v>
      </c>
      <c r="B1378">
        <v>142</v>
      </c>
      <c r="C1378">
        <v>113330342</v>
      </c>
      <c r="D1378" t="s">
        <v>1325</v>
      </c>
      <c r="E1378" t="s">
        <v>3409</v>
      </c>
      <c r="F1378" t="s">
        <v>22704</v>
      </c>
      <c r="G1378" t="s">
        <v>24163</v>
      </c>
      <c r="L1378" t="s">
        <v>1523</v>
      </c>
      <c r="M1378" t="s">
        <v>37</v>
      </c>
      <c r="N1378" t="s">
        <v>38</v>
      </c>
      <c r="O1378">
        <v>110000000</v>
      </c>
      <c r="P1378">
        <f t="shared" si="21"/>
        <v>3330342</v>
      </c>
      <c r="Q1378">
        <v>7.1</v>
      </c>
    </row>
    <row r="1379" spans="1:17" x14ac:dyDescent="0.3">
      <c r="A1379" t="s">
        <v>111</v>
      </c>
      <c r="B1379">
        <v>143</v>
      </c>
      <c r="C1379">
        <v>291021565</v>
      </c>
      <c r="D1379" t="s">
        <v>1325</v>
      </c>
      <c r="E1379" t="s">
        <v>953</v>
      </c>
      <c r="F1379" t="s">
        <v>1266</v>
      </c>
      <c r="G1379" t="s">
        <v>12332</v>
      </c>
      <c r="L1379" t="s">
        <v>142</v>
      </c>
      <c r="M1379" t="s">
        <v>37</v>
      </c>
      <c r="N1379" t="s">
        <v>38</v>
      </c>
      <c r="O1379">
        <v>225000000</v>
      </c>
      <c r="P1379">
        <f t="shared" si="21"/>
        <v>66021565</v>
      </c>
      <c r="Q1379">
        <v>7.2</v>
      </c>
    </row>
    <row r="1380" spans="1:17" hidden="1" x14ac:dyDescent="0.3">
      <c r="A1380" t="s">
        <v>23059</v>
      </c>
      <c r="B1380">
        <v>94</v>
      </c>
      <c r="D1380" t="s">
        <v>3409</v>
      </c>
      <c r="L1380" t="s">
        <v>23669</v>
      </c>
      <c r="M1380" t="s">
        <v>1464</v>
      </c>
      <c r="N1380" t="s">
        <v>1465</v>
      </c>
      <c r="O1380">
        <v>120000</v>
      </c>
      <c r="P1380">
        <f t="shared" si="21"/>
        <v>-120000</v>
      </c>
      <c r="Q1380">
        <v>7.4</v>
      </c>
    </row>
    <row r="1381" spans="1:17" x14ac:dyDescent="0.3">
      <c r="A1381" t="s">
        <v>40</v>
      </c>
      <c r="B1381">
        <v>143</v>
      </c>
      <c r="C1381">
        <v>305388685</v>
      </c>
      <c r="D1381" t="s">
        <v>1325</v>
      </c>
      <c r="E1381" t="s">
        <v>953</v>
      </c>
      <c r="F1381" t="s">
        <v>1266</v>
      </c>
      <c r="L1381" t="s">
        <v>1263</v>
      </c>
      <c r="M1381" t="s">
        <v>37</v>
      </c>
      <c r="N1381" t="s">
        <v>38</v>
      </c>
      <c r="O1381">
        <v>140000000</v>
      </c>
      <c r="P1381">
        <f t="shared" si="21"/>
        <v>165388685</v>
      </c>
      <c r="Q1381">
        <v>8.1</v>
      </c>
    </row>
    <row r="1382" spans="1:17" x14ac:dyDescent="0.3">
      <c r="A1382" t="s">
        <v>48</v>
      </c>
      <c r="B1382">
        <v>143</v>
      </c>
      <c r="C1382">
        <v>304360277</v>
      </c>
      <c r="D1382" t="s">
        <v>1325</v>
      </c>
      <c r="E1382" t="s">
        <v>953</v>
      </c>
      <c r="F1382" t="s">
        <v>10413</v>
      </c>
      <c r="L1382" t="s">
        <v>242</v>
      </c>
      <c r="M1382" t="s">
        <v>37</v>
      </c>
      <c r="N1382" t="s">
        <v>56</v>
      </c>
      <c r="O1382">
        <v>200000000</v>
      </c>
      <c r="P1382">
        <f t="shared" si="21"/>
        <v>104360277</v>
      </c>
      <c r="Q1382">
        <v>7.8</v>
      </c>
    </row>
    <row r="1383" spans="1:17" hidden="1" x14ac:dyDescent="0.3">
      <c r="A1383" t="s">
        <v>22374</v>
      </c>
      <c r="B1383">
        <v>94</v>
      </c>
      <c r="D1383" t="s">
        <v>1671</v>
      </c>
      <c r="E1383" t="s">
        <v>3409</v>
      </c>
      <c r="L1383" t="s">
        <v>22375</v>
      </c>
      <c r="M1383" t="s">
        <v>37</v>
      </c>
      <c r="N1383" t="s">
        <v>38</v>
      </c>
      <c r="O1383">
        <v>700000</v>
      </c>
      <c r="P1383">
        <f t="shared" si="21"/>
        <v>-700000</v>
      </c>
      <c r="Q1383">
        <v>5.3</v>
      </c>
    </row>
    <row r="1384" spans="1:17" x14ac:dyDescent="0.3">
      <c r="A1384" t="s">
        <v>278</v>
      </c>
      <c r="B1384">
        <v>144</v>
      </c>
      <c r="C1384">
        <v>52822418</v>
      </c>
      <c r="D1384" t="s">
        <v>1325</v>
      </c>
      <c r="E1384" t="s">
        <v>3409</v>
      </c>
      <c r="F1384" t="s">
        <v>10413</v>
      </c>
      <c r="G1384" t="s">
        <v>24163</v>
      </c>
      <c r="L1384" t="s">
        <v>5195</v>
      </c>
      <c r="M1384" t="s">
        <v>37</v>
      </c>
      <c r="N1384" t="s">
        <v>38</v>
      </c>
      <c r="O1384">
        <v>50000000</v>
      </c>
      <c r="P1384">
        <f t="shared" si="21"/>
        <v>2822418</v>
      </c>
      <c r="Q1384">
        <v>7.4</v>
      </c>
    </row>
    <row r="1385" spans="1:17" x14ac:dyDescent="0.3">
      <c r="A1385" t="s">
        <v>5081</v>
      </c>
      <c r="B1385">
        <v>144</v>
      </c>
      <c r="C1385">
        <v>56083966</v>
      </c>
      <c r="D1385" t="s">
        <v>1325</v>
      </c>
      <c r="E1385" t="s">
        <v>953</v>
      </c>
      <c r="F1385" t="s">
        <v>19711</v>
      </c>
      <c r="L1385" t="s">
        <v>6210</v>
      </c>
      <c r="M1385" t="s">
        <v>37</v>
      </c>
      <c r="N1385" t="s">
        <v>38</v>
      </c>
      <c r="O1385">
        <v>65000000</v>
      </c>
      <c r="P1385">
        <f t="shared" si="21"/>
        <v>-8916034</v>
      </c>
      <c r="Q1385">
        <v>6.9</v>
      </c>
    </row>
    <row r="1386" spans="1:17" x14ac:dyDescent="0.3">
      <c r="A1386" t="s">
        <v>313</v>
      </c>
      <c r="B1386">
        <v>144</v>
      </c>
      <c r="C1386">
        <v>167007184</v>
      </c>
      <c r="D1386" t="s">
        <v>1325</v>
      </c>
      <c r="E1386" t="s">
        <v>953</v>
      </c>
      <c r="F1386" t="s">
        <v>10413</v>
      </c>
      <c r="L1386" t="s">
        <v>1707</v>
      </c>
      <c r="M1386" t="s">
        <v>37</v>
      </c>
      <c r="N1386" t="s">
        <v>56</v>
      </c>
      <c r="O1386">
        <v>150000000</v>
      </c>
      <c r="P1386">
        <f t="shared" si="21"/>
        <v>17007184</v>
      </c>
      <c r="Q1386">
        <v>8</v>
      </c>
    </row>
    <row r="1387" spans="1:17" x14ac:dyDescent="0.3">
      <c r="A1387" t="s">
        <v>278</v>
      </c>
      <c r="B1387">
        <v>144</v>
      </c>
      <c r="C1387">
        <v>318759914</v>
      </c>
      <c r="D1387" t="s">
        <v>1325</v>
      </c>
      <c r="E1387" t="s">
        <v>953</v>
      </c>
      <c r="F1387" t="s">
        <v>12332</v>
      </c>
      <c r="L1387" t="s">
        <v>757</v>
      </c>
      <c r="M1387" t="s">
        <v>37</v>
      </c>
      <c r="N1387" t="s">
        <v>38</v>
      </c>
      <c r="O1387">
        <v>150000000</v>
      </c>
      <c r="P1387">
        <f t="shared" si="21"/>
        <v>168759914</v>
      </c>
      <c r="Q1387">
        <v>7.1</v>
      </c>
    </row>
    <row r="1388" spans="1:17" hidden="1" x14ac:dyDescent="0.3">
      <c r="A1388" t="s">
        <v>14884</v>
      </c>
      <c r="B1388">
        <v>94</v>
      </c>
      <c r="C1388">
        <v>6879730</v>
      </c>
      <c r="D1388" t="s">
        <v>3409</v>
      </c>
      <c r="L1388" t="s">
        <v>19341</v>
      </c>
      <c r="M1388" t="s">
        <v>37</v>
      </c>
      <c r="N1388" t="s">
        <v>38</v>
      </c>
      <c r="P1388">
        <f t="shared" si="21"/>
        <v>6879730</v>
      </c>
      <c r="Q1388">
        <v>6.9</v>
      </c>
    </row>
    <row r="1389" spans="1:17" hidden="1" x14ac:dyDescent="0.3">
      <c r="A1389" t="s">
        <v>22529</v>
      </c>
      <c r="B1389">
        <v>94</v>
      </c>
      <c r="C1389">
        <v>3117666</v>
      </c>
      <c r="D1389" t="s">
        <v>68</v>
      </c>
      <c r="L1389" t="s">
        <v>22531</v>
      </c>
      <c r="M1389" t="s">
        <v>37</v>
      </c>
      <c r="N1389" t="s">
        <v>38</v>
      </c>
      <c r="P1389">
        <f t="shared" si="21"/>
        <v>3117666</v>
      </c>
      <c r="Q1389">
        <v>7.4</v>
      </c>
    </row>
    <row r="1390" spans="1:17" x14ac:dyDescent="0.3">
      <c r="A1390" t="s">
        <v>118</v>
      </c>
      <c r="B1390">
        <v>144</v>
      </c>
      <c r="C1390">
        <v>154985087</v>
      </c>
      <c r="D1390" t="s">
        <v>1325</v>
      </c>
      <c r="E1390" t="s">
        <v>953</v>
      </c>
      <c r="F1390" t="s">
        <v>12332</v>
      </c>
      <c r="L1390" t="s">
        <v>459</v>
      </c>
      <c r="M1390" t="s">
        <v>37</v>
      </c>
      <c r="N1390" t="s">
        <v>38</v>
      </c>
      <c r="O1390">
        <v>178000000</v>
      </c>
      <c r="P1390">
        <f t="shared" si="21"/>
        <v>-23014913</v>
      </c>
      <c r="Q1390">
        <v>7.3</v>
      </c>
    </row>
    <row r="1391" spans="1:17" x14ac:dyDescent="0.3">
      <c r="A1391" t="s">
        <v>685</v>
      </c>
      <c r="B1391">
        <v>145</v>
      </c>
      <c r="C1391">
        <v>55473600</v>
      </c>
      <c r="D1391" t="s">
        <v>1325</v>
      </c>
      <c r="E1391" t="s">
        <v>6403</v>
      </c>
      <c r="F1391" t="s">
        <v>12332</v>
      </c>
      <c r="L1391" t="s">
        <v>4700</v>
      </c>
      <c r="M1391" t="s">
        <v>37</v>
      </c>
      <c r="N1391" t="s">
        <v>38</v>
      </c>
      <c r="O1391">
        <v>50000000</v>
      </c>
      <c r="P1391">
        <f t="shared" si="21"/>
        <v>5473600</v>
      </c>
      <c r="Q1391">
        <v>6.4</v>
      </c>
    </row>
    <row r="1392" spans="1:17" x14ac:dyDescent="0.3">
      <c r="A1392" t="s">
        <v>389</v>
      </c>
      <c r="B1392">
        <v>145</v>
      </c>
      <c r="C1392">
        <v>132014112</v>
      </c>
      <c r="D1392" t="s">
        <v>1325</v>
      </c>
      <c r="E1392" t="s">
        <v>24165</v>
      </c>
      <c r="F1392" t="s">
        <v>12332</v>
      </c>
      <c r="G1392" t="s">
        <v>10413</v>
      </c>
      <c r="L1392" t="s">
        <v>1699</v>
      </c>
      <c r="M1392" t="s">
        <v>37</v>
      </c>
      <c r="N1392" t="s">
        <v>38</v>
      </c>
      <c r="O1392">
        <v>102000000</v>
      </c>
      <c r="P1392">
        <f t="shared" si="21"/>
        <v>30014112</v>
      </c>
      <c r="Q1392">
        <v>7.7</v>
      </c>
    </row>
    <row r="1393" spans="1:17" x14ac:dyDescent="0.3">
      <c r="A1393" t="s">
        <v>1739</v>
      </c>
      <c r="B1393">
        <v>146</v>
      </c>
      <c r="C1393">
        <v>77862546</v>
      </c>
      <c r="D1393" t="s">
        <v>1325</v>
      </c>
      <c r="E1393" t="s">
        <v>24164</v>
      </c>
      <c r="F1393" t="s">
        <v>3409</v>
      </c>
      <c r="G1393" t="s">
        <v>10413</v>
      </c>
      <c r="L1393" t="s">
        <v>4096</v>
      </c>
      <c r="M1393" t="s">
        <v>37</v>
      </c>
      <c r="N1393" t="s">
        <v>38</v>
      </c>
      <c r="O1393">
        <v>70000000</v>
      </c>
      <c r="P1393">
        <f t="shared" si="21"/>
        <v>7862546</v>
      </c>
      <c r="Q1393">
        <v>7.7</v>
      </c>
    </row>
    <row r="1394" spans="1:17" x14ac:dyDescent="0.3">
      <c r="A1394" t="s">
        <v>278</v>
      </c>
      <c r="B1394">
        <v>147</v>
      </c>
      <c r="C1394">
        <v>138396624</v>
      </c>
      <c r="D1394" t="s">
        <v>1325</v>
      </c>
      <c r="E1394" t="s">
        <v>1671</v>
      </c>
      <c r="F1394" t="s">
        <v>24164</v>
      </c>
      <c r="G1394" t="s">
        <v>10413</v>
      </c>
      <c r="L1394" t="s">
        <v>1189</v>
      </c>
      <c r="M1394" t="s">
        <v>37</v>
      </c>
      <c r="N1394" t="s">
        <v>38</v>
      </c>
      <c r="O1394">
        <v>130000000</v>
      </c>
      <c r="P1394">
        <f t="shared" si="21"/>
        <v>8396624</v>
      </c>
      <c r="Q1394">
        <v>6.6</v>
      </c>
    </row>
    <row r="1395" spans="1:17" hidden="1" x14ac:dyDescent="0.3">
      <c r="A1395" t="s">
        <v>1939</v>
      </c>
      <c r="B1395">
        <v>95</v>
      </c>
      <c r="C1395">
        <v>190666</v>
      </c>
      <c r="D1395" t="s">
        <v>1671</v>
      </c>
      <c r="E1395" t="s">
        <v>3409</v>
      </c>
      <c r="L1395" t="s">
        <v>14400</v>
      </c>
      <c r="M1395" t="s">
        <v>1946</v>
      </c>
      <c r="N1395" t="s">
        <v>892</v>
      </c>
      <c r="P1395">
        <f t="shared" si="21"/>
        <v>190666</v>
      </c>
      <c r="Q1395">
        <v>5.7</v>
      </c>
    </row>
    <row r="1396" spans="1:17" x14ac:dyDescent="0.3">
      <c r="A1396" t="s">
        <v>220</v>
      </c>
      <c r="B1396">
        <v>147</v>
      </c>
      <c r="C1396">
        <v>407197282</v>
      </c>
      <c r="D1396" t="s">
        <v>1325</v>
      </c>
      <c r="E1396" t="s">
        <v>953</v>
      </c>
      <c r="F1396" t="s">
        <v>12332</v>
      </c>
      <c r="L1396" t="s">
        <v>221</v>
      </c>
      <c r="M1396" t="s">
        <v>37</v>
      </c>
      <c r="N1396" t="s">
        <v>38</v>
      </c>
      <c r="O1396">
        <v>250000000</v>
      </c>
      <c r="P1396">
        <f t="shared" si="21"/>
        <v>157197282</v>
      </c>
      <c r="Q1396">
        <v>8.1999999999999993</v>
      </c>
    </row>
    <row r="1397" spans="1:17" x14ac:dyDescent="0.3">
      <c r="A1397" t="s">
        <v>57</v>
      </c>
      <c r="B1397">
        <v>148</v>
      </c>
      <c r="C1397">
        <v>292568851</v>
      </c>
      <c r="D1397" t="s">
        <v>1325</v>
      </c>
      <c r="E1397" t="s">
        <v>953</v>
      </c>
      <c r="F1397" t="s">
        <v>12332</v>
      </c>
      <c r="G1397" t="s">
        <v>10413</v>
      </c>
      <c r="L1397" t="s">
        <v>665</v>
      </c>
      <c r="M1397" t="s">
        <v>37</v>
      </c>
      <c r="N1397" t="s">
        <v>38</v>
      </c>
      <c r="O1397">
        <v>160000000</v>
      </c>
      <c r="P1397">
        <f t="shared" si="21"/>
        <v>132568851</v>
      </c>
      <c r="Q1397">
        <v>8.8000000000000007</v>
      </c>
    </row>
    <row r="1398" spans="1:17" x14ac:dyDescent="0.3">
      <c r="A1398" t="s">
        <v>48</v>
      </c>
      <c r="B1398">
        <v>148</v>
      </c>
      <c r="C1398">
        <v>200074175</v>
      </c>
      <c r="D1398" t="s">
        <v>1325</v>
      </c>
      <c r="E1398" t="s">
        <v>953</v>
      </c>
      <c r="F1398" t="s">
        <v>10413</v>
      </c>
      <c r="L1398" t="s">
        <v>52</v>
      </c>
      <c r="M1398" t="s">
        <v>37</v>
      </c>
      <c r="N1398" t="s">
        <v>56</v>
      </c>
      <c r="O1398">
        <v>245000000</v>
      </c>
      <c r="P1398">
        <f t="shared" si="21"/>
        <v>-44925825</v>
      </c>
      <c r="Q1398">
        <v>6.8</v>
      </c>
    </row>
    <row r="1399" spans="1:17" x14ac:dyDescent="0.3">
      <c r="A1399" t="s">
        <v>13996</v>
      </c>
      <c r="B1399">
        <v>148</v>
      </c>
      <c r="C1399">
        <v>1110186</v>
      </c>
      <c r="D1399" t="s">
        <v>1325</v>
      </c>
      <c r="E1399" t="s">
        <v>3409</v>
      </c>
      <c r="F1399" t="s">
        <v>24163</v>
      </c>
      <c r="L1399" t="s">
        <v>13999</v>
      </c>
      <c r="M1399" t="s">
        <v>12700</v>
      </c>
      <c r="N1399" t="s">
        <v>5694</v>
      </c>
      <c r="O1399">
        <v>12800000</v>
      </c>
      <c r="P1399">
        <f t="shared" si="21"/>
        <v>-11689814</v>
      </c>
      <c r="Q1399">
        <v>8.1</v>
      </c>
    </row>
    <row r="1400" spans="1:17" x14ac:dyDescent="0.3">
      <c r="A1400" t="s">
        <v>5245</v>
      </c>
      <c r="B1400">
        <v>148</v>
      </c>
      <c r="C1400">
        <v>54200000</v>
      </c>
      <c r="D1400" t="s">
        <v>1325</v>
      </c>
      <c r="E1400" t="s">
        <v>1671</v>
      </c>
      <c r="F1400" t="s">
        <v>24164</v>
      </c>
      <c r="G1400" t="s">
        <v>12038</v>
      </c>
      <c r="L1400" t="s">
        <v>9100</v>
      </c>
      <c r="M1400" t="s">
        <v>37</v>
      </c>
      <c r="N1400" t="s">
        <v>38</v>
      </c>
      <c r="O1400">
        <v>27000000</v>
      </c>
      <c r="P1400">
        <f t="shared" si="21"/>
        <v>27200000</v>
      </c>
      <c r="Q1400">
        <v>7.9</v>
      </c>
    </row>
    <row r="1401" spans="1:17" hidden="1" x14ac:dyDescent="0.3">
      <c r="A1401" t="s">
        <v>19608</v>
      </c>
      <c r="B1401">
        <v>95</v>
      </c>
      <c r="D1401" t="s">
        <v>1671</v>
      </c>
      <c r="E1401" t="s">
        <v>3409</v>
      </c>
      <c r="F1401" t="s">
        <v>19711</v>
      </c>
      <c r="L1401" t="s">
        <v>19610</v>
      </c>
      <c r="M1401" t="s">
        <v>37</v>
      </c>
      <c r="N1401" t="s">
        <v>38</v>
      </c>
      <c r="P1401">
        <f t="shared" si="21"/>
        <v>0</v>
      </c>
      <c r="Q1401">
        <v>5.9</v>
      </c>
    </row>
    <row r="1402" spans="1:17" hidden="1" x14ac:dyDescent="0.3">
      <c r="A1402" t="s">
        <v>19224</v>
      </c>
      <c r="B1402">
        <v>95</v>
      </c>
      <c r="D1402" t="s">
        <v>1325</v>
      </c>
      <c r="E1402" t="s">
        <v>953</v>
      </c>
      <c r="F1402" t="s">
        <v>12332</v>
      </c>
      <c r="L1402" t="s">
        <v>19227</v>
      </c>
      <c r="M1402" t="s">
        <v>37</v>
      </c>
      <c r="N1402" t="s">
        <v>38</v>
      </c>
      <c r="O1402">
        <v>3000000</v>
      </c>
      <c r="P1402">
        <f t="shared" si="21"/>
        <v>-3000000</v>
      </c>
      <c r="Q1402">
        <v>6.1</v>
      </c>
    </row>
    <row r="1403" spans="1:17" x14ac:dyDescent="0.3">
      <c r="A1403" t="s">
        <v>118</v>
      </c>
      <c r="B1403">
        <v>149</v>
      </c>
      <c r="C1403">
        <v>233914986</v>
      </c>
      <c r="D1403" t="s">
        <v>1325</v>
      </c>
      <c r="E1403" t="s">
        <v>953</v>
      </c>
      <c r="F1403" t="s">
        <v>1266</v>
      </c>
      <c r="G1403" t="s">
        <v>12332</v>
      </c>
      <c r="H1403" t="s">
        <v>10413</v>
      </c>
      <c r="L1403" t="s">
        <v>348</v>
      </c>
      <c r="M1403" t="s">
        <v>37</v>
      </c>
      <c r="N1403" t="s">
        <v>38</v>
      </c>
      <c r="O1403">
        <v>200000000</v>
      </c>
      <c r="P1403">
        <f t="shared" si="21"/>
        <v>33914986</v>
      </c>
      <c r="Q1403">
        <v>8</v>
      </c>
    </row>
    <row r="1404" spans="1:17" hidden="1" x14ac:dyDescent="0.3">
      <c r="A1404" t="s">
        <v>16396</v>
      </c>
      <c r="B1404">
        <v>95</v>
      </c>
      <c r="D1404" t="s">
        <v>1325</v>
      </c>
      <c r="E1404" t="s">
        <v>24164</v>
      </c>
      <c r="F1404" t="s">
        <v>3409</v>
      </c>
      <c r="G1404" t="s">
        <v>10413</v>
      </c>
      <c r="L1404" t="s">
        <v>16398</v>
      </c>
      <c r="M1404" t="s">
        <v>37</v>
      </c>
      <c r="N1404" t="s">
        <v>16402</v>
      </c>
      <c r="O1404">
        <v>7500000</v>
      </c>
      <c r="P1404">
        <f t="shared" si="21"/>
        <v>-7500000</v>
      </c>
      <c r="Q1404">
        <v>5.6</v>
      </c>
    </row>
    <row r="1405" spans="1:17" hidden="1" x14ac:dyDescent="0.3">
      <c r="A1405" t="s">
        <v>22281</v>
      </c>
      <c r="B1405">
        <v>95</v>
      </c>
      <c r="D1405" t="s">
        <v>6403</v>
      </c>
      <c r="L1405" t="s">
        <v>22283</v>
      </c>
      <c r="M1405" t="s">
        <v>37</v>
      </c>
      <c r="N1405" t="s">
        <v>38</v>
      </c>
      <c r="O1405">
        <v>750000</v>
      </c>
      <c r="P1405">
        <f t="shared" si="21"/>
        <v>-750000</v>
      </c>
      <c r="Q1405">
        <v>3.1</v>
      </c>
    </row>
    <row r="1406" spans="1:17" x14ac:dyDescent="0.3">
      <c r="A1406" t="s">
        <v>187</v>
      </c>
      <c r="B1406">
        <v>150</v>
      </c>
      <c r="C1406">
        <v>65007045</v>
      </c>
      <c r="D1406" t="s">
        <v>1325</v>
      </c>
      <c r="E1406" t="s">
        <v>953</v>
      </c>
      <c r="F1406" t="s">
        <v>3409</v>
      </c>
      <c r="L1406" t="s">
        <v>1024</v>
      </c>
      <c r="M1406" t="s">
        <v>37</v>
      </c>
      <c r="N1406" t="s">
        <v>56</v>
      </c>
      <c r="O1406">
        <v>140000000</v>
      </c>
      <c r="P1406">
        <f t="shared" si="21"/>
        <v>-74992955</v>
      </c>
      <c r="Q1406">
        <v>6.1</v>
      </c>
    </row>
    <row r="1407" spans="1:17" x14ac:dyDescent="0.3">
      <c r="A1407" t="s">
        <v>1340</v>
      </c>
      <c r="B1407">
        <v>150</v>
      </c>
      <c r="C1407">
        <v>626809</v>
      </c>
      <c r="D1407" t="s">
        <v>1325</v>
      </c>
      <c r="E1407" t="s">
        <v>953</v>
      </c>
      <c r="F1407" t="s">
        <v>3409</v>
      </c>
      <c r="G1407" t="s">
        <v>22704</v>
      </c>
      <c r="H1407" t="s">
        <v>24163</v>
      </c>
      <c r="L1407" t="s">
        <v>6951</v>
      </c>
      <c r="M1407" t="s">
        <v>1946</v>
      </c>
      <c r="N1407" t="s">
        <v>892</v>
      </c>
      <c r="O1407">
        <v>553632000</v>
      </c>
      <c r="P1407">
        <f t="shared" si="21"/>
        <v>-553005191</v>
      </c>
      <c r="Q1407">
        <v>7.4</v>
      </c>
    </row>
    <row r="1408" spans="1:17" x14ac:dyDescent="0.3">
      <c r="A1408" t="s">
        <v>146</v>
      </c>
      <c r="B1408">
        <v>150</v>
      </c>
      <c r="C1408">
        <v>141614023</v>
      </c>
      <c r="D1408" t="s">
        <v>1325</v>
      </c>
      <c r="E1408" t="s">
        <v>953</v>
      </c>
      <c r="F1408" t="s">
        <v>18089</v>
      </c>
      <c r="G1408" t="s">
        <v>1266</v>
      </c>
      <c r="L1408" t="s">
        <v>150</v>
      </c>
      <c r="M1408" t="s">
        <v>37</v>
      </c>
      <c r="N1408" t="s">
        <v>38</v>
      </c>
      <c r="O1408">
        <v>225000000</v>
      </c>
      <c r="P1408">
        <f t="shared" si="21"/>
        <v>-83385977</v>
      </c>
      <c r="Q1408">
        <v>6.6</v>
      </c>
    </row>
    <row r="1409" spans="1:17" hidden="1" x14ac:dyDescent="0.3">
      <c r="A1409" t="s">
        <v>16624</v>
      </c>
      <c r="B1409">
        <v>95</v>
      </c>
      <c r="D1409" t="s">
        <v>1671</v>
      </c>
      <c r="L1409" t="s">
        <v>18064</v>
      </c>
      <c r="M1409" t="s">
        <v>37</v>
      </c>
      <c r="N1409" t="s">
        <v>38</v>
      </c>
      <c r="P1409">
        <f t="shared" si="21"/>
        <v>0</v>
      </c>
      <c r="Q1409">
        <v>5.0999999999999996</v>
      </c>
    </row>
    <row r="1410" spans="1:17" x14ac:dyDescent="0.3">
      <c r="A1410" t="s">
        <v>40</v>
      </c>
      <c r="B1410">
        <v>150</v>
      </c>
      <c r="C1410">
        <v>89289910</v>
      </c>
      <c r="D1410" t="s">
        <v>1325</v>
      </c>
      <c r="E1410" t="s">
        <v>953</v>
      </c>
      <c r="F1410" t="s">
        <v>15011</v>
      </c>
      <c r="L1410" t="s">
        <v>137</v>
      </c>
      <c r="M1410" t="s">
        <v>37</v>
      </c>
      <c r="N1410" t="s">
        <v>38</v>
      </c>
      <c r="O1410">
        <v>215000000</v>
      </c>
      <c r="P1410">
        <f t="shared" ref="P1410:P1473" si="22">+C1410-O1410</f>
        <v>-125710090</v>
      </c>
      <c r="Q1410">
        <v>6.5</v>
      </c>
    </row>
    <row r="1411" spans="1:17" x14ac:dyDescent="0.3">
      <c r="A1411" t="s">
        <v>278</v>
      </c>
      <c r="B1411">
        <v>150</v>
      </c>
      <c r="C1411">
        <v>402076689</v>
      </c>
      <c r="D1411" t="s">
        <v>1325</v>
      </c>
      <c r="E1411" t="s">
        <v>953</v>
      </c>
      <c r="F1411" t="s">
        <v>12332</v>
      </c>
      <c r="L1411" t="s">
        <v>281</v>
      </c>
      <c r="M1411" t="s">
        <v>37</v>
      </c>
      <c r="N1411" t="s">
        <v>38</v>
      </c>
      <c r="O1411">
        <v>200000000</v>
      </c>
      <c r="P1411">
        <f t="shared" si="22"/>
        <v>202076689</v>
      </c>
      <c r="Q1411">
        <v>6</v>
      </c>
    </row>
    <row r="1412" spans="1:17" hidden="1" x14ac:dyDescent="0.3">
      <c r="A1412" t="s">
        <v>8553</v>
      </c>
      <c r="B1412">
        <v>95</v>
      </c>
      <c r="D1412" t="s">
        <v>24165</v>
      </c>
      <c r="E1412" t="s">
        <v>19711</v>
      </c>
      <c r="F1412" t="s">
        <v>12332</v>
      </c>
      <c r="G1412" t="s">
        <v>10413</v>
      </c>
      <c r="L1412" t="s">
        <v>14405</v>
      </c>
      <c r="M1412" t="s">
        <v>37</v>
      </c>
      <c r="N1412" t="s">
        <v>38</v>
      </c>
      <c r="O1412">
        <v>7500000</v>
      </c>
      <c r="P1412">
        <f t="shared" si="22"/>
        <v>-7500000</v>
      </c>
      <c r="Q1412">
        <v>6.8</v>
      </c>
    </row>
    <row r="1413" spans="1:17" hidden="1" x14ac:dyDescent="0.3">
      <c r="A1413" t="s">
        <v>23925</v>
      </c>
      <c r="B1413">
        <v>95</v>
      </c>
      <c r="D1413" t="s">
        <v>3409</v>
      </c>
      <c r="E1413" t="s">
        <v>12332</v>
      </c>
      <c r="F1413" t="s">
        <v>10413</v>
      </c>
      <c r="L1413" t="s">
        <v>23927</v>
      </c>
      <c r="M1413" t="s">
        <v>37</v>
      </c>
      <c r="N1413" t="s">
        <v>38</v>
      </c>
      <c r="O1413">
        <v>75000</v>
      </c>
      <c r="P1413">
        <f t="shared" si="22"/>
        <v>-75000</v>
      </c>
      <c r="Q1413">
        <v>5</v>
      </c>
    </row>
    <row r="1414" spans="1:17" x14ac:dyDescent="0.3">
      <c r="A1414" t="s">
        <v>40</v>
      </c>
      <c r="B1414">
        <v>151</v>
      </c>
      <c r="C1414">
        <v>423032628</v>
      </c>
      <c r="D1414" t="s">
        <v>1325</v>
      </c>
      <c r="E1414" t="s">
        <v>953</v>
      </c>
      <c r="F1414" t="s">
        <v>1266</v>
      </c>
      <c r="L1414" t="s">
        <v>132</v>
      </c>
      <c r="M1414" t="s">
        <v>37</v>
      </c>
      <c r="N1414" t="s">
        <v>38</v>
      </c>
      <c r="O1414">
        <v>225000000</v>
      </c>
      <c r="P1414">
        <f t="shared" si="22"/>
        <v>198032628</v>
      </c>
      <c r="Q1414">
        <v>7.3</v>
      </c>
    </row>
    <row r="1415" spans="1:17" hidden="1" x14ac:dyDescent="0.3">
      <c r="A1415" t="s">
        <v>17989</v>
      </c>
      <c r="B1415">
        <v>95</v>
      </c>
      <c r="D1415" t="s">
        <v>1671</v>
      </c>
      <c r="E1415" t="s">
        <v>6403</v>
      </c>
      <c r="F1415" t="s">
        <v>12332</v>
      </c>
      <c r="L1415" t="s">
        <v>17992</v>
      </c>
      <c r="M1415" t="s">
        <v>37</v>
      </c>
      <c r="N1415" t="s">
        <v>268</v>
      </c>
      <c r="O1415">
        <v>5000000</v>
      </c>
      <c r="P1415">
        <f t="shared" si="22"/>
        <v>-5000000</v>
      </c>
      <c r="Q1415">
        <v>4.5999999999999996</v>
      </c>
    </row>
    <row r="1416" spans="1:17" x14ac:dyDescent="0.3">
      <c r="A1416" t="s">
        <v>57</v>
      </c>
      <c r="B1416">
        <v>152</v>
      </c>
      <c r="C1416">
        <v>533316061</v>
      </c>
      <c r="D1416" t="s">
        <v>1325</v>
      </c>
      <c r="E1416" t="s">
        <v>24164</v>
      </c>
      <c r="F1416" t="s">
        <v>3409</v>
      </c>
      <c r="G1416" t="s">
        <v>10413</v>
      </c>
      <c r="L1416" t="s">
        <v>465</v>
      </c>
      <c r="M1416" t="s">
        <v>37</v>
      </c>
      <c r="N1416" t="s">
        <v>38</v>
      </c>
      <c r="O1416">
        <v>185000000</v>
      </c>
      <c r="P1416">
        <f t="shared" si="22"/>
        <v>348316061</v>
      </c>
      <c r="Q1416">
        <v>9</v>
      </c>
    </row>
    <row r="1417" spans="1:17" x14ac:dyDescent="0.3">
      <c r="A1417" t="s">
        <v>278</v>
      </c>
      <c r="B1417">
        <v>153</v>
      </c>
      <c r="C1417">
        <v>201573391</v>
      </c>
      <c r="D1417" t="s">
        <v>1325</v>
      </c>
      <c r="E1417" t="s">
        <v>953</v>
      </c>
      <c r="F1417" t="s">
        <v>12332</v>
      </c>
      <c r="G1417" t="s">
        <v>10413</v>
      </c>
      <c r="L1417" t="s">
        <v>978</v>
      </c>
      <c r="M1417" t="s">
        <v>37</v>
      </c>
      <c r="N1417" t="s">
        <v>38</v>
      </c>
      <c r="O1417">
        <v>140000000</v>
      </c>
      <c r="P1417">
        <f t="shared" si="22"/>
        <v>61573391</v>
      </c>
      <c r="Q1417">
        <v>6.6</v>
      </c>
    </row>
    <row r="1418" spans="1:17" x14ac:dyDescent="0.3">
      <c r="A1418" t="s">
        <v>29</v>
      </c>
      <c r="B1418">
        <v>153</v>
      </c>
      <c r="C1418">
        <v>204843350</v>
      </c>
      <c r="D1418" t="s">
        <v>1325</v>
      </c>
      <c r="E1418" t="s">
        <v>12332</v>
      </c>
      <c r="L1418" t="s">
        <v>1717</v>
      </c>
      <c r="M1418" t="s">
        <v>37</v>
      </c>
      <c r="N1418" t="s">
        <v>38</v>
      </c>
      <c r="O1418">
        <v>102000000</v>
      </c>
      <c r="P1418">
        <f t="shared" si="22"/>
        <v>102843350</v>
      </c>
      <c r="Q1418">
        <v>8.5</v>
      </c>
    </row>
    <row r="1419" spans="1:17" hidden="1" x14ac:dyDescent="0.3">
      <c r="A1419" t="s">
        <v>3727</v>
      </c>
      <c r="B1419">
        <v>95</v>
      </c>
      <c r="D1419" t="s">
        <v>1671</v>
      </c>
      <c r="L1419" t="s">
        <v>20669</v>
      </c>
      <c r="M1419" t="s">
        <v>37</v>
      </c>
      <c r="N1419" t="s">
        <v>38</v>
      </c>
      <c r="O1419">
        <v>1800000</v>
      </c>
      <c r="P1419">
        <f t="shared" si="22"/>
        <v>-1800000</v>
      </c>
      <c r="Q1419">
        <v>8.5</v>
      </c>
    </row>
    <row r="1420" spans="1:17" x14ac:dyDescent="0.3">
      <c r="A1420" t="s">
        <v>180</v>
      </c>
      <c r="B1420">
        <v>153</v>
      </c>
      <c r="C1420">
        <v>262030663</v>
      </c>
      <c r="D1420" t="s">
        <v>1325</v>
      </c>
      <c r="E1420" t="s">
        <v>953</v>
      </c>
      <c r="F1420" t="s">
        <v>1266</v>
      </c>
      <c r="L1420" t="s">
        <v>183</v>
      </c>
      <c r="M1420" t="s">
        <v>37</v>
      </c>
      <c r="N1420" t="s">
        <v>38</v>
      </c>
      <c r="O1420">
        <v>230000000</v>
      </c>
      <c r="P1420">
        <f t="shared" si="22"/>
        <v>32030663</v>
      </c>
      <c r="Q1420">
        <v>7</v>
      </c>
    </row>
    <row r="1421" spans="1:17" x14ac:dyDescent="0.3">
      <c r="A1421" t="s">
        <v>1340</v>
      </c>
      <c r="B1421">
        <v>153</v>
      </c>
      <c r="C1421">
        <v>40911830</v>
      </c>
      <c r="D1421" t="s">
        <v>1325</v>
      </c>
      <c r="E1421" t="s">
        <v>3409</v>
      </c>
      <c r="F1421" t="s">
        <v>24163</v>
      </c>
      <c r="L1421" t="s">
        <v>1468</v>
      </c>
      <c r="M1421" t="s">
        <v>37</v>
      </c>
      <c r="N1421" t="s">
        <v>38</v>
      </c>
      <c r="O1421">
        <v>115000000</v>
      </c>
      <c r="P1421">
        <f t="shared" si="22"/>
        <v>-74088170</v>
      </c>
      <c r="Q1421">
        <v>6</v>
      </c>
    </row>
    <row r="1422" spans="1:17" x14ac:dyDescent="0.3">
      <c r="A1422" t="s">
        <v>29</v>
      </c>
      <c r="B1422">
        <v>154</v>
      </c>
      <c r="C1422">
        <v>85200000</v>
      </c>
      <c r="D1422" t="s">
        <v>1325</v>
      </c>
      <c r="E1422" t="s">
        <v>953</v>
      </c>
      <c r="F1422" t="s">
        <v>12332</v>
      </c>
      <c r="L1422" t="s">
        <v>12144</v>
      </c>
      <c r="M1422" t="s">
        <v>37</v>
      </c>
      <c r="N1422" t="s">
        <v>38</v>
      </c>
      <c r="O1422">
        <v>18500000</v>
      </c>
      <c r="P1422">
        <f t="shared" si="22"/>
        <v>66700000</v>
      </c>
      <c r="Q1422">
        <v>8.4</v>
      </c>
    </row>
    <row r="1423" spans="1:17" hidden="1" x14ac:dyDescent="0.3">
      <c r="A1423" t="s">
        <v>21992</v>
      </c>
      <c r="B1423">
        <v>95</v>
      </c>
      <c r="D1423" t="s">
        <v>6403</v>
      </c>
      <c r="L1423" t="s">
        <v>21994</v>
      </c>
      <c r="M1423" t="s">
        <v>37</v>
      </c>
      <c r="N1423" t="s">
        <v>38</v>
      </c>
      <c r="O1423">
        <v>1000000</v>
      </c>
      <c r="P1423">
        <f t="shared" si="22"/>
        <v>-1000000</v>
      </c>
      <c r="Q1423">
        <v>5.2</v>
      </c>
    </row>
    <row r="1424" spans="1:17" hidden="1" x14ac:dyDescent="0.3">
      <c r="A1424" t="s">
        <v>19150</v>
      </c>
      <c r="B1424">
        <v>95</v>
      </c>
      <c r="D1424" t="s">
        <v>1325</v>
      </c>
      <c r="E1424" t="s">
        <v>1671</v>
      </c>
      <c r="F1424" t="s">
        <v>6403</v>
      </c>
      <c r="G1424" t="s">
        <v>10413</v>
      </c>
      <c r="L1424" t="s">
        <v>19152</v>
      </c>
      <c r="M1424" t="s">
        <v>37</v>
      </c>
      <c r="N1424" t="s">
        <v>38</v>
      </c>
      <c r="O1424">
        <v>3200000</v>
      </c>
      <c r="P1424">
        <f t="shared" si="22"/>
        <v>-3200000</v>
      </c>
      <c r="Q1424">
        <v>6.4</v>
      </c>
    </row>
    <row r="1425" spans="1:17" x14ac:dyDescent="0.3">
      <c r="A1425" t="s">
        <v>428</v>
      </c>
      <c r="B1425">
        <v>154</v>
      </c>
      <c r="C1425">
        <v>306124059</v>
      </c>
      <c r="D1425" t="s">
        <v>1325</v>
      </c>
      <c r="E1425" t="s">
        <v>953</v>
      </c>
      <c r="F1425" t="s">
        <v>12332</v>
      </c>
      <c r="L1425" t="s">
        <v>2981</v>
      </c>
      <c r="M1425" t="s">
        <v>37</v>
      </c>
      <c r="N1425" t="s">
        <v>38</v>
      </c>
      <c r="O1425">
        <v>75000000</v>
      </c>
      <c r="P1425">
        <f t="shared" si="22"/>
        <v>231124059</v>
      </c>
      <c r="Q1425">
        <v>6.9</v>
      </c>
    </row>
    <row r="1426" spans="1:17" x14ac:dyDescent="0.3">
      <c r="A1426" t="s">
        <v>1015</v>
      </c>
      <c r="B1426">
        <v>154</v>
      </c>
      <c r="C1426">
        <v>111110575</v>
      </c>
      <c r="D1426" t="s">
        <v>1325</v>
      </c>
      <c r="E1426" t="s">
        <v>3409</v>
      </c>
      <c r="F1426" t="s">
        <v>22704</v>
      </c>
      <c r="G1426" t="s">
        <v>24163</v>
      </c>
      <c r="L1426" t="s">
        <v>1018</v>
      </c>
      <c r="M1426" t="s">
        <v>37</v>
      </c>
      <c r="N1426" t="s">
        <v>38</v>
      </c>
      <c r="O1426">
        <v>140000000</v>
      </c>
      <c r="P1426">
        <f t="shared" si="22"/>
        <v>-28889425</v>
      </c>
      <c r="Q1426">
        <v>7.7</v>
      </c>
    </row>
    <row r="1427" spans="1:17" x14ac:dyDescent="0.3">
      <c r="A1427" t="s">
        <v>278</v>
      </c>
      <c r="B1427">
        <v>154</v>
      </c>
      <c r="C1427">
        <v>352358779</v>
      </c>
      <c r="D1427" t="s">
        <v>1325</v>
      </c>
      <c r="E1427" t="s">
        <v>953</v>
      </c>
      <c r="F1427" t="s">
        <v>12332</v>
      </c>
      <c r="L1427" t="s">
        <v>386</v>
      </c>
      <c r="M1427" t="s">
        <v>37</v>
      </c>
      <c r="N1427" t="s">
        <v>38</v>
      </c>
      <c r="O1427">
        <v>195000000</v>
      </c>
      <c r="P1427">
        <f t="shared" si="22"/>
        <v>157358779</v>
      </c>
      <c r="Q1427">
        <v>6.3</v>
      </c>
    </row>
    <row r="1428" spans="1:17" x14ac:dyDescent="0.3">
      <c r="A1428" t="s">
        <v>528</v>
      </c>
      <c r="B1428">
        <v>155</v>
      </c>
      <c r="C1428">
        <v>165500000</v>
      </c>
      <c r="D1428" t="s">
        <v>1325</v>
      </c>
      <c r="E1428" t="s">
        <v>953</v>
      </c>
      <c r="F1428" t="s">
        <v>3409</v>
      </c>
      <c r="G1428" t="s">
        <v>19711</v>
      </c>
      <c r="L1428" t="s">
        <v>5007</v>
      </c>
      <c r="M1428" t="s">
        <v>37</v>
      </c>
      <c r="N1428" t="s">
        <v>38</v>
      </c>
      <c r="O1428">
        <v>48000000</v>
      </c>
      <c r="P1428">
        <f t="shared" si="22"/>
        <v>117500000</v>
      </c>
      <c r="Q1428">
        <v>6.9</v>
      </c>
    </row>
    <row r="1429" spans="1:17" hidden="1" x14ac:dyDescent="0.3">
      <c r="A1429" t="s">
        <v>17413</v>
      </c>
      <c r="B1429">
        <v>95</v>
      </c>
      <c r="D1429" t="s">
        <v>1671</v>
      </c>
      <c r="E1429" t="s">
        <v>12332</v>
      </c>
      <c r="L1429" t="s">
        <v>17416</v>
      </c>
      <c r="M1429" t="s">
        <v>37</v>
      </c>
      <c r="N1429" t="s">
        <v>38</v>
      </c>
      <c r="P1429">
        <f t="shared" si="22"/>
        <v>0</v>
      </c>
      <c r="Q1429">
        <v>3.4</v>
      </c>
    </row>
    <row r="1430" spans="1:17" x14ac:dyDescent="0.3">
      <c r="A1430" t="s">
        <v>4408</v>
      </c>
      <c r="B1430">
        <v>156</v>
      </c>
      <c r="C1430">
        <v>4535117</v>
      </c>
      <c r="D1430" t="s">
        <v>1325</v>
      </c>
      <c r="E1430" t="s">
        <v>953</v>
      </c>
      <c r="F1430" t="s">
        <v>1266</v>
      </c>
      <c r="G1430" t="s">
        <v>10413</v>
      </c>
      <c r="L1430" t="s">
        <v>4410</v>
      </c>
      <c r="M1430" t="s">
        <v>37</v>
      </c>
      <c r="N1430" t="s">
        <v>767</v>
      </c>
      <c r="O1430">
        <v>60000000</v>
      </c>
      <c r="P1430">
        <f t="shared" si="22"/>
        <v>-55464883</v>
      </c>
      <c r="Q1430">
        <v>3.8</v>
      </c>
    </row>
    <row r="1431" spans="1:17" x14ac:dyDescent="0.3">
      <c r="A1431" t="s">
        <v>187</v>
      </c>
      <c r="B1431">
        <v>156</v>
      </c>
      <c r="C1431">
        <v>105219735</v>
      </c>
      <c r="D1431" t="s">
        <v>1325</v>
      </c>
      <c r="E1431" t="s">
        <v>953</v>
      </c>
      <c r="F1431" t="s">
        <v>3409</v>
      </c>
      <c r="G1431" t="s">
        <v>22704</v>
      </c>
      <c r="L1431" t="s">
        <v>191</v>
      </c>
      <c r="M1431" t="s">
        <v>37</v>
      </c>
      <c r="N1431" t="s">
        <v>38</v>
      </c>
      <c r="O1431">
        <v>200000000</v>
      </c>
      <c r="P1431">
        <f t="shared" si="22"/>
        <v>-94780265</v>
      </c>
      <c r="Q1431">
        <v>6.7</v>
      </c>
    </row>
    <row r="1432" spans="1:17" x14ac:dyDescent="0.3">
      <c r="A1432" t="s">
        <v>79</v>
      </c>
      <c r="B1432">
        <v>156</v>
      </c>
      <c r="C1432">
        <v>336530303</v>
      </c>
      <c r="D1432" t="s">
        <v>1325</v>
      </c>
      <c r="E1432" t="s">
        <v>953</v>
      </c>
      <c r="F1432" t="s">
        <v>19711</v>
      </c>
      <c r="L1432" t="s">
        <v>83</v>
      </c>
      <c r="M1432" t="s">
        <v>37</v>
      </c>
      <c r="N1432" t="s">
        <v>38</v>
      </c>
      <c r="O1432">
        <v>258000000</v>
      </c>
      <c r="P1432">
        <f t="shared" si="22"/>
        <v>78530303</v>
      </c>
      <c r="Q1432">
        <v>6.2</v>
      </c>
    </row>
    <row r="1433" spans="1:17" hidden="1" x14ac:dyDescent="0.3">
      <c r="A1433" t="s">
        <v>22179</v>
      </c>
      <c r="B1433">
        <v>95</v>
      </c>
      <c r="D1433" t="s">
        <v>3409</v>
      </c>
      <c r="L1433" t="s">
        <v>22181</v>
      </c>
      <c r="M1433" t="s">
        <v>37</v>
      </c>
      <c r="N1433" t="s">
        <v>38</v>
      </c>
      <c r="O1433">
        <v>850000</v>
      </c>
      <c r="P1433">
        <f t="shared" si="22"/>
        <v>-850000</v>
      </c>
      <c r="Q1433">
        <v>7.4</v>
      </c>
    </row>
    <row r="1434" spans="1:17" x14ac:dyDescent="0.3">
      <c r="A1434" t="s">
        <v>428</v>
      </c>
      <c r="B1434">
        <v>158</v>
      </c>
      <c r="C1434">
        <v>166112167</v>
      </c>
      <c r="D1434" t="s">
        <v>1325</v>
      </c>
      <c r="E1434" t="s">
        <v>953</v>
      </c>
      <c r="F1434" t="s">
        <v>12332</v>
      </c>
      <c r="L1434" t="s">
        <v>431</v>
      </c>
      <c r="M1434" t="s">
        <v>37</v>
      </c>
      <c r="N1434" t="s">
        <v>38</v>
      </c>
      <c r="O1434">
        <v>200000000</v>
      </c>
      <c r="P1434">
        <f t="shared" si="22"/>
        <v>-33887833</v>
      </c>
      <c r="Q1434">
        <v>5.8</v>
      </c>
    </row>
    <row r="1435" spans="1:17" x14ac:dyDescent="0.3">
      <c r="A1435" t="s">
        <v>6909</v>
      </c>
      <c r="B1435">
        <v>159</v>
      </c>
      <c r="C1435">
        <v>6498000</v>
      </c>
      <c r="D1435" t="s">
        <v>1325</v>
      </c>
      <c r="E1435" t="s">
        <v>953</v>
      </c>
      <c r="F1435" t="s">
        <v>3409</v>
      </c>
      <c r="G1435" t="s">
        <v>1266</v>
      </c>
      <c r="H1435" t="s">
        <v>24163</v>
      </c>
      <c r="L1435" t="s">
        <v>6913</v>
      </c>
      <c r="M1435" t="s">
        <v>6917</v>
      </c>
      <c r="N1435" t="s">
        <v>5612</v>
      </c>
      <c r="O1435">
        <v>18026148</v>
      </c>
      <c r="P1435">
        <f t="shared" si="22"/>
        <v>-11528148</v>
      </c>
      <c r="Q1435">
        <v>8.4</v>
      </c>
    </row>
    <row r="1436" spans="1:17" x14ac:dyDescent="0.3">
      <c r="A1436" t="s">
        <v>5076</v>
      </c>
      <c r="B1436">
        <v>160</v>
      </c>
      <c r="C1436">
        <v>7916887</v>
      </c>
      <c r="D1436" t="s">
        <v>1325</v>
      </c>
      <c r="E1436" t="s">
        <v>24164</v>
      </c>
      <c r="F1436" t="s">
        <v>3409</v>
      </c>
      <c r="G1436" t="s">
        <v>10413</v>
      </c>
      <c r="H1436" t="s">
        <v>24163</v>
      </c>
      <c r="L1436" t="s">
        <v>5952</v>
      </c>
      <c r="M1436" t="s">
        <v>37</v>
      </c>
      <c r="N1436" t="s">
        <v>38</v>
      </c>
      <c r="O1436">
        <v>45000000</v>
      </c>
      <c r="P1436">
        <f t="shared" si="22"/>
        <v>-37083113</v>
      </c>
      <c r="Q1436">
        <v>6</v>
      </c>
    </row>
    <row r="1437" spans="1:17" x14ac:dyDescent="0.3">
      <c r="A1437" t="s">
        <v>9667</v>
      </c>
      <c r="B1437">
        <v>160</v>
      </c>
      <c r="C1437">
        <v>14500000</v>
      </c>
      <c r="D1437" t="s">
        <v>1325</v>
      </c>
      <c r="E1437" t="s">
        <v>3409</v>
      </c>
      <c r="F1437" t="s">
        <v>22704</v>
      </c>
      <c r="G1437" t="s">
        <v>24163</v>
      </c>
      <c r="L1437" t="s">
        <v>9670</v>
      </c>
      <c r="M1437" t="s">
        <v>37</v>
      </c>
      <c r="N1437" t="s">
        <v>677</v>
      </c>
      <c r="O1437">
        <v>25000000</v>
      </c>
      <c r="P1437">
        <f t="shared" si="22"/>
        <v>-10500000</v>
      </c>
      <c r="Q1437">
        <v>7.5</v>
      </c>
    </row>
    <row r="1438" spans="1:17" x14ac:dyDescent="0.3">
      <c r="A1438" t="s">
        <v>57</v>
      </c>
      <c r="B1438">
        <v>164</v>
      </c>
      <c r="C1438">
        <v>448130642</v>
      </c>
      <c r="D1438" t="s">
        <v>1325</v>
      </c>
      <c r="E1438" t="s">
        <v>10413</v>
      </c>
      <c r="L1438" t="s">
        <v>61</v>
      </c>
      <c r="M1438" t="s">
        <v>37</v>
      </c>
      <c r="N1438" t="s">
        <v>38</v>
      </c>
      <c r="O1438">
        <v>250000000</v>
      </c>
      <c r="P1438">
        <f t="shared" si="22"/>
        <v>198130642</v>
      </c>
      <c r="Q1438">
        <v>8.5</v>
      </c>
    </row>
    <row r="1439" spans="1:17" x14ac:dyDescent="0.3">
      <c r="A1439" t="s">
        <v>278</v>
      </c>
      <c r="B1439">
        <v>165</v>
      </c>
      <c r="C1439">
        <v>245428137</v>
      </c>
      <c r="D1439" t="s">
        <v>1325</v>
      </c>
      <c r="E1439" t="s">
        <v>953</v>
      </c>
      <c r="F1439" t="s">
        <v>12332</v>
      </c>
      <c r="L1439" t="s">
        <v>287</v>
      </c>
      <c r="M1439" t="s">
        <v>37</v>
      </c>
      <c r="N1439" t="s">
        <v>38</v>
      </c>
      <c r="O1439">
        <v>210000000</v>
      </c>
      <c r="P1439">
        <f t="shared" si="22"/>
        <v>35428137</v>
      </c>
      <c r="Q1439">
        <v>5.7</v>
      </c>
    </row>
    <row r="1440" spans="1:17" x14ac:dyDescent="0.3">
      <c r="A1440" t="s">
        <v>40</v>
      </c>
      <c r="B1440">
        <v>169</v>
      </c>
      <c r="C1440">
        <v>309404152</v>
      </c>
      <c r="D1440" t="s">
        <v>1325</v>
      </c>
      <c r="E1440" t="s">
        <v>953</v>
      </c>
      <c r="F1440" t="s">
        <v>1266</v>
      </c>
      <c r="L1440" t="s">
        <v>44</v>
      </c>
      <c r="M1440" t="s">
        <v>37</v>
      </c>
      <c r="N1440" t="s">
        <v>38</v>
      </c>
      <c r="O1440">
        <v>300000000</v>
      </c>
      <c r="P1440">
        <f t="shared" si="22"/>
        <v>9404152</v>
      </c>
      <c r="Q1440">
        <v>7.1</v>
      </c>
    </row>
    <row r="1441" spans="1:17" x14ac:dyDescent="0.3">
      <c r="A1441" t="s">
        <v>389</v>
      </c>
      <c r="B1441">
        <v>169</v>
      </c>
      <c r="C1441">
        <v>216119491</v>
      </c>
      <c r="D1441" t="s">
        <v>1325</v>
      </c>
      <c r="E1441" t="s">
        <v>3409</v>
      </c>
      <c r="F1441" t="s">
        <v>24163</v>
      </c>
      <c r="L1441" t="s">
        <v>3624</v>
      </c>
      <c r="M1441" t="s">
        <v>37</v>
      </c>
      <c r="N1441" t="s">
        <v>38</v>
      </c>
      <c r="O1441">
        <v>70000000</v>
      </c>
      <c r="P1441">
        <f t="shared" si="22"/>
        <v>146119491</v>
      </c>
      <c r="Q1441">
        <v>8.6</v>
      </c>
    </row>
    <row r="1442" spans="1:17" x14ac:dyDescent="0.3">
      <c r="A1442" t="s">
        <v>118</v>
      </c>
      <c r="B1442">
        <v>169</v>
      </c>
      <c r="C1442">
        <v>200069408</v>
      </c>
      <c r="D1442" t="s">
        <v>1325</v>
      </c>
      <c r="E1442" t="s">
        <v>953</v>
      </c>
      <c r="F1442" t="s">
        <v>12332</v>
      </c>
      <c r="L1442" t="s">
        <v>121</v>
      </c>
      <c r="M1442" t="s">
        <v>37</v>
      </c>
      <c r="N1442" t="s">
        <v>38</v>
      </c>
      <c r="O1442">
        <v>209000000</v>
      </c>
      <c r="P1442">
        <f t="shared" si="22"/>
        <v>-8930592</v>
      </c>
      <c r="Q1442">
        <v>6.1</v>
      </c>
    </row>
    <row r="1443" spans="1:17" x14ac:dyDescent="0.3">
      <c r="A1443" t="s">
        <v>187</v>
      </c>
      <c r="B1443">
        <v>171</v>
      </c>
      <c r="C1443">
        <v>187670866</v>
      </c>
      <c r="D1443" t="s">
        <v>1325</v>
      </c>
      <c r="E1443" t="s">
        <v>3409</v>
      </c>
      <c r="F1443" t="s">
        <v>19711</v>
      </c>
      <c r="L1443" t="s">
        <v>1694</v>
      </c>
      <c r="M1443" t="s">
        <v>37</v>
      </c>
      <c r="N1443" t="s">
        <v>38</v>
      </c>
      <c r="O1443">
        <v>103000000</v>
      </c>
      <c r="P1443">
        <f t="shared" si="22"/>
        <v>84670866</v>
      </c>
      <c r="Q1443">
        <v>8.5</v>
      </c>
    </row>
    <row r="1444" spans="1:17" x14ac:dyDescent="0.3">
      <c r="A1444" t="s">
        <v>171</v>
      </c>
      <c r="B1444">
        <v>171</v>
      </c>
      <c r="C1444">
        <v>313837577</v>
      </c>
      <c r="D1444" t="s">
        <v>1325</v>
      </c>
      <c r="E1444" t="s">
        <v>953</v>
      </c>
      <c r="F1444" t="s">
        <v>3409</v>
      </c>
      <c r="G1444" t="s">
        <v>1266</v>
      </c>
      <c r="L1444" t="s">
        <v>1623</v>
      </c>
      <c r="M1444" t="s">
        <v>37</v>
      </c>
      <c r="N1444" t="s">
        <v>179</v>
      </c>
      <c r="O1444">
        <v>93000000</v>
      </c>
      <c r="P1444">
        <f t="shared" si="22"/>
        <v>220837577</v>
      </c>
      <c r="Q1444">
        <v>8.8000000000000007</v>
      </c>
    </row>
    <row r="1445" spans="1:17" x14ac:dyDescent="0.3">
      <c r="A1445" t="s">
        <v>171</v>
      </c>
      <c r="B1445">
        <v>172</v>
      </c>
      <c r="C1445">
        <v>340478898</v>
      </c>
      <c r="D1445" t="s">
        <v>1325</v>
      </c>
      <c r="E1445" t="s">
        <v>953</v>
      </c>
      <c r="F1445" t="s">
        <v>3409</v>
      </c>
      <c r="G1445" t="s">
        <v>1266</v>
      </c>
      <c r="L1445" t="s">
        <v>2014</v>
      </c>
      <c r="M1445" t="s">
        <v>37</v>
      </c>
      <c r="N1445" t="s">
        <v>38</v>
      </c>
      <c r="O1445">
        <v>94000000</v>
      </c>
      <c r="P1445">
        <f t="shared" si="22"/>
        <v>246478898</v>
      </c>
      <c r="Q1445">
        <v>8.6999999999999993</v>
      </c>
    </row>
    <row r="1446" spans="1:17" x14ac:dyDescent="0.3">
      <c r="A1446" t="s">
        <v>96</v>
      </c>
      <c r="B1446">
        <v>173</v>
      </c>
      <c r="C1446">
        <v>623279547</v>
      </c>
      <c r="D1446" t="s">
        <v>1325</v>
      </c>
      <c r="E1446" t="s">
        <v>953</v>
      </c>
      <c r="F1446" t="s">
        <v>12332</v>
      </c>
      <c r="L1446" t="s">
        <v>154</v>
      </c>
      <c r="M1446" t="s">
        <v>37</v>
      </c>
      <c r="N1446" t="s">
        <v>38</v>
      </c>
      <c r="O1446">
        <v>220000000</v>
      </c>
      <c r="P1446">
        <f t="shared" si="22"/>
        <v>403279547</v>
      </c>
      <c r="Q1446">
        <v>8.1</v>
      </c>
    </row>
    <row r="1447" spans="1:17" x14ac:dyDescent="0.3">
      <c r="A1447" t="s">
        <v>528</v>
      </c>
      <c r="B1447">
        <v>176</v>
      </c>
      <c r="C1447">
        <v>88246220</v>
      </c>
      <c r="D1447" t="s">
        <v>1325</v>
      </c>
      <c r="E1447" t="s">
        <v>953</v>
      </c>
      <c r="F1447" t="s">
        <v>12332</v>
      </c>
      <c r="G1447" t="s">
        <v>10413</v>
      </c>
      <c r="L1447" t="s">
        <v>531</v>
      </c>
      <c r="M1447" t="s">
        <v>37</v>
      </c>
      <c r="N1447" t="s">
        <v>38</v>
      </c>
      <c r="O1447">
        <v>175000000</v>
      </c>
      <c r="P1447">
        <f t="shared" si="22"/>
        <v>-86753780</v>
      </c>
      <c r="Q1447">
        <v>6.1</v>
      </c>
    </row>
    <row r="1448" spans="1:17" x14ac:dyDescent="0.3">
      <c r="A1448" t="s">
        <v>5877</v>
      </c>
      <c r="B1448">
        <v>177</v>
      </c>
      <c r="C1448">
        <v>27400000</v>
      </c>
      <c r="D1448" t="s">
        <v>1325</v>
      </c>
      <c r="E1448" t="s">
        <v>953</v>
      </c>
      <c r="F1448" t="s">
        <v>12332</v>
      </c>
      <c r="L1448" t="s">
        <v>5878</v>
      </c>
      <c r="M1448" t="s">
        <v>37</v>
      </c>
      <c r="N1448" t="s">
        <v>38</v>
      </c>
      <c r="O1448">
        <v>40000000</v>
      </c>
      <c r="P1448">
        <f t="shared" si="22"/>
        <v>-12600000</v>
      </c>
      <c r="Q1448">
        <v>6.6</v>
      </c>
    </row>
    <row r="1449" spans="1:17" x14ac:dyDescent="0.3">
      <c r="A1449" t="s">
        <v>2859</v>
      </c>
      <c r="B1449">
        <v>177</v>
      </c>
      <c r="C1449">
        <v>17593391</v>
      </c>
      <c r="D1449" t="s">
        <v>1325</v>
      </c>
      <c r="E1449" t="s">
        <v>953</v>
      </c>
      <c r="F1449" t="s">
        <v>3409</v>
      </c>
      <c r="G1449" t="s">
        <v>12332</v>
      </c>
      <c r="L1449" t="s">
        <v>2861</v>
      </c>
      <c r="M1449" t="s">
        <v>37</v>
      </c>
      <c r="N1449" t="s">
        <v>38</v>
      </c>
      <c r="O1449">
        <v>80000000</v>
      </c>
      <c r="P1449">
        <f t="shared" si="22"/>
        <v>-62406609</v>
      </c>
      <c r="Q1449">
        <v>6</v>
      </c>
    </row>
    <row r="1450" spans="1:17" x14ac:dyDescent="0.3">
      <c r="A1450" t="s">
        <v>29</v>
      </c>
      <c r="B1450">
        <v>178</v>
      </c>
      <c r="C1450">
        <v>760505847</v>
      </c>
      <c r="D1450" t="s">
        <v>1325</v>
      </c>
      <c r="E1450" t="s">
        <v>953</v>
      </c>
      <c r="F1450" t="s">
        <v>1266</v>
      </c>
      <c r="G1450" t="s">
        <v>12332</v>
      </c>
      <c r="L1450" t="s">
        <v>33</v>
      </c>
      <c r="M1450" t="s">
        <v>37</v>
      </c>
      <c r="N1450" t="s">
        <v>38</v>
      </c>
      <c r="O1450">
        <v>237000000</v>
      </c>
      <c r="P1450">
        <f t="shared" si="22"/>
        <v>523505847</v>
      </c>
      <c r="Q1450">
        <v>7.9</v>
      </c>
    </row>
    <row r="1451" spans="1:17" x14ac:dyDescent="0.3">
      <c r="A1451" t="s">
        <v>111</v>
      </c>
      <c r="B1451">
        <v>183</v>
      </c>
      <c r="C1451">
        <v>330249062</v>
      </c>
      <c r="D1451" t="s">
        <v>1325</v>
      </c>
      <c r="E1451" t="s">
        <v>953</v>
      </c>
      <c r="F1451" t="s">
        <v>12332</v>
      </c>
      <c r="L1451" t="s">
        <v>114</v>
      </c>
      <c r="M1451" t="s">
        <v>37</v>
      </c>
      <c r="N1451" t="s">
        <v>38</v>
      </c>
      <c r="O1451">
        <v>250000000</v>
      </c>
      <c r="P1451">
        <f t="shared" si="22"/>
        <v>80249062</v>
      </c>
      <c r="Q1451">
        <v>6.9</v>
      </c>
    </row>
    <row r="1452" spans="1:17" x14ac:dyDescent="0.3">
      <c r="A1452" t="s">
        <v>278</v>
      </c>
      <c r="B1452">
        <v>184</v>
      </c>
      <c r="C1452">
        <v>198539855</v>
      </c>
      <c r="D1452" t="s">
        <v>1325</v>
      </c>
      <c r="E1452" t="s">
        <v>3409</v>
      </c>
      <c r="F1452" t="s">
        <v>22704</v>
      </c>
      <c r="G1452" t="s">
        <v>19711</v>
      </c>
      <c r="H1452" t="s">
        <v>24163</v>
      </c>
      <c r="L1452" t="s">
        <v>751</v>
      </c>
      <c r="M1452" t="s">
        <v>37</v>
      </c>
      <c r="N1452" t="s">
        <v>38</v>
      </c>
      <c r="O1452">
        <v>140000000</v>
      </c>
      <c r="P1452">
        <f t="shared" si="22"/>
        <v>58539855</v>
      </c>
      <c r="Q1452">
        <v>6.1</v>
      </c>
    </row>
    <row r="1453" spans="1:17" x14ac:dyDescent="0.3">
      <c r="A1453" t="s">
        <v>10453</v>
      </c>
      <c r="B1453">
        <v>184</v>
      </c>
      <c r="C1453">
        <v>476270</v>
      </c>
      <c r="D1453" t="s">
        <v>1325</v>
      </c>
      <c r="E1453" t="s">
        <v>13307</v>
      </c>
      <c r="F1453" t="s">
        <v>24164</v>
      </c>
      <c r="G1453" t="s">
        <v>3409</v>
      </c>
      <c r="L1453" t="s">
        <v>11548</v>
      </c>
      <c r="M1453" t="s">
        <v>8731</v>
      </c>
      <c r="N1453" t="s">
        <v>767</v>
      </c>
      <c r="O1453">
        <v>20000000</v>
      </c>
      <c r="P1453">
        <f t="shared" si="22"/>
        <v>-19523730</v>
      </c>
      <c r="Q1453">
        <v>7.4</v>
      </c>
    </row>
    <row r="1454" spans="1:17" hidden="1" x14ac:dyDescent="0.3">
      <c r="A1454" t="s">
        <v>3998</v>
      </c>
      <c r="B1454">
        <v>95</v>
      </c>
      <c r="C1454">
        <v>50562555</v>
      </c>
      <c r="D1454" t="s">
        <v>1671</v>
      </c>
      <c r="E1454" t="s">
        <v>12038</v>
      </c>
      <c r="F1454" t="s">
        <v>19711</v>
      </c>
      <c r="L1454" t="s">
        <v>6546</v>
      </c>
      <c r="M1454" t="s">
        <v>37</v>
      </c>
      <c r="N1454" t="s">
        <v>38</v>
      </c>
      <c r="P1454">
        <f t="shared" si="22"/>
        <v>50562555</v>
      </c>
      <c r="Q1454">
        <v>6.5</v>
      </c>
    </row>
    <row r="1455" spans="1:17" x14ac:dyDescent="0.3">
      <c r="A1455" t="s">
        <v>1058</v>
      </c>
      <c r="B1455">
        <v>188</v>
      </c>
      <c r="C1455">
        <v>134218018</v>
      </c>
      <c r="D1455" t="s">
        <v>1325</v>
      </c>
      <c r="E1455" t="s">
        <v>953</v>
      </c>
      <c r="F1455" t="s">
        <v>3409</v>
      </c>
      <c r="G1455" t="s">
        <v>19711</v>
      </c>
      <c r="H1455" t="s">
        <v>12332</v>
      </c>
      <c r="L1455" t="s">
        <v>4582</v>
      </c>
      <c r="M1455" t="s">
        <v>37</v>
      </c>
      <c r="N1455" t="s">
        <v>38</v>
      </c>
      <c r="O1455">
        <v>55000000</v>
      </c>
      <c r="P1455">
        <f t="shared" si="22"/>
        <v>79218018</v>
      </c>
      <c r="Q1455">
        <v>7.3</v>
      </c>
    </row>
    <row r="1456" spans="1:17" x14ac:dyDescent="0.3">
      <c r="A1456" t="s">
        <v>4903</v>
      </c>
      <c r="B1456">
        <v>189</v>
      </c>
      <c r="C1456">
        <v>25031037</v>
      </c>
      <c r="D1456" t="s">
        <v>1325</v>
      </c>
      <c r="E1456" t="s">
        <v>6403</v>
      </c>
      <c r="F1456" t="s">
        <v>10413</v>
      </c>
      <c r="L1456" t="s">
        <v>4905</v>
      </c>
      <c r="M1456" t="s">
        <v>37</v>
      </c>
      <c r="N1456" t="s">
        <v>38</v>
      </c>
      <c r="O1456">
        <v>53000000</v>
      </c>
      <c r="P1456">
        <f t="shared" si="22"/>
        <v>-27968963</v>
      </c>
      <c r="Q1456">
        <v>7.6</v>
      </c>
    </row>
    <row r="1457" spans="1:17" x14ac:dyDescent="0.3">
      <c r="A1457" t="s">
        <v>171</v>
      </c>
      <c r="B1457">
        <v>192</v>
      </c>
      <c r="C1457">
        <v>377019252</v>
      </c>
      <c r="D1457" t="s">
        <v>1325</v>
      </c>
      <c r="E1457" t="s">
        <v>953</v>
      </c>
      <c r="F1457" t="s">
        <v>3409</v>
      </c>
      <c r="G1457" t="s">
        <v>1266</v>
      </c>
      <c r="L1457" t="s">
        <v>2010</v>
      </c>
      <c r="M1457" t="s">
        <v>37</v>
      </c>
      <c r="N1457" t="s">
        <v>38</v>
      </c>
      <c r="O1457">
        <v>94000000</v>
      </c>
      <c r="P1457">
        <f t="shared" si="22"/>
        <v>283019252</v>
      </c>
      <c r="Q1457">
        <v>8.9</v>
      </c>
    </row>
    <row r="1458" spans="1:17" x14ac:dyDescent="0.3">
      <c r="A1458" t="s">
        <v>187</v>
      </c>
      <c r="B1458">
        <v>194</v>
      </c>
      <c r="C1458">
        <v>47396698</v>
      </c>
      <c r="D1458" t="s">
        <v>1325</v>
      </c>
      <c r="E1458" t="s">
        <v>953</v>
      </c>
      <c r="F1458" t="s">
        <v>3409</v>
      </c>
      <c r="G1458" t="s">
        <v>22704</v>
      </c>
      <c r="H1458" t="s">
        <v>24163</v>
      </c>
      <c r="L1458" t="s">
        <v>1649</v>
      </c>
      <c r="M1458" t="s">
        <v>37</v>
      </c>
      <c r="N1458" t="s">
        <v>38</v>
      </c>
      <c r="O1458">
        <v>130000000</v>
      </c>
      <c r="P1458">
        <f t="shared" si="22"/>
        <v>-82603302</v>
      </c>
      <c r="Q1458">
        <v>7.2</v>
      </c>
    </row>
    <row r="1459" spans="1:17" x14ac:dyDescent="0.3">
      <c r="A1459" t="s">
        <v>249</v>
      </c>
      <c r="B1459">
        <v>195</v>
      </c>
      <c r="C1459">
        <v>408992272</v>
      </c>
      <c r="D1459" t="s">
        <v>1325</v>
      </c>
      <c r="E1459" t="s">
        <v>953</v>
      </c>
      <c r="F1459" t="s">
        <v>12332</v>
      </c>
      <c r="L1459" t="s">
        <v>251</v>
      </c>
      <c r="M1459" t="s">
        <v>37</v>
      </c>
      <c r="N1459" t="s">
        <v>38</v>
      </c>
      <c r="O1459">
        <v>200000000</v>
      </c>
      <c r="P1459">
        <f t="shared" si="22"/>
        <v>208992272</v>
      </c>
      <c r="Q1459">
        <v>7.2</v>
      </c>
    </row>
    <row r="1460" spans="1:17" x14ac:dyDescent="0.3">
      <c r="A1460" t="s">
        <v>15538</v>
      </c>
      <c r="B1460">
        <v>197</v>
      </c>
      <c r="C1460">
        <v>46300000</v>
      </c>
      <c r="D1460" t="s">
        <v>1325</v>
      </c>
      <c r="E1460" t="s">
        <v>953</v>
      </c>
      <c r="F1460" t="s">
        <v>1671</v>
      </c>
      <c r="G1460" t="s">
        <v>24164</v>
      </c>
      <c r="L1460" t="s">
        <v>15539</v>
      </c>
      <c r="M1460" t="s">
        <v>37</v>
      </c>
      <c r="N1460" t="s">
        <v>38</v>
      </c>
      <c r="O1460">
        <v>9400000</v>
      </c>
      <c r="P1460">
        <f t="shared" si="22"/>
        <v>36900000</v>
      </c>
      <c r="Q1460">
        <v>7.6</v>
      </c>
    </row>
    <row r="1461" spans="1:17" x14ac:dyDescent="0.3">
      <c r="A1461" t="s">
        <v>171</v>
      </c>
      <c r="B1461">
        <v>201</v>
      </c>
      <c r="C1461">
        <v>218051260</v>
      </c>
      <c r="D1461" t="s">
        <v>1325</v>
      </c>
      <c r="E1461" t="s">
        <v>953</v>
      </c>
      <c r="F1461" t="s">
        <v>3409</v>
      </c>
      <c r="G1461" t="s">
        <v>19711</v>
      </c>
      <c r="L1461" t="s">
        <v>209</v>
      </c>
      <c r="M1461" t="s">
        <v>37</v>
      </c>
      <c r="N1461" t="s">
        <v>179</v>
      </c>
      <c r="O1461">
        <v>207000000</v>
      </c>
      <c r="P1461">
        <f t="shared" si="22"/>
        <v>11051260</v>
      </c>
      <c r="Q1461">
        <v>7.2</v>
      </c>
    </row>
    <row r="1462" spans="1:17" x14ac:dyDescent="0.3">
      <c r="A1462" t="s">
        <v>14462</v>
      </c>
      <c r="B1462">
        <v>202</v>
      </c>
      <c r="C1462">
        <v>269061</v>
      </c>
      <c r="D1462" t="s">
        <v>1325</v>
      </c>
      <c r="E1462" t="s">
        <v>953</v>
      </c>
      <c r="F1462" t="s">
        <v>3409</v>
      </c>
      <c r="L1462" t="s">
        <v>22608</v>
      </c>
      <c r="M1462" t="s">
        <v>676</v>
      </c>
      <c r="N1462" t="s">
        <v>677</v>
      </c>
      <c r="O1462">
        <v>2000000</v>
      </c>
      <c r="P1462">
        <f t="shared" si="22"/>
        <v>-1730939</v>
      </c>
      <c r="Q1462">
        <v>8.6999999999999993</v>
      </c>
    </row>
    <row r="1463" spans="1:17" x14ac:dyDescent="0.3">
      <c r="A1463" t="s">
        <v>760</v>
      </c>
      <c r="B1463">
        <v>206</v>
      </c>
      <c r="C1463">
        <v>34293771</v>
      </c>
      <c r="D1463" t="s">
        <v>1325</v>
      </c>
      <c r="E1463" t="s">
        <v>953</v>
      </c>
      <c r="F1463" t="s">
        <v>13307</v>
      </c>
      <c r="G1463" t="s">
        <v>3409</v>
      </c>
      <c r="H1463" t="s">
        <v>22704</v>
      </c>
      <c r="I1463" t="s">
        <v>19711</v>
      </c>
      <c r="J1463" t="s">
        <v>24163</v>
      </c>
      <c r="L1463" t="s">
        <v>763</v>
      </c>
      <c r="M1463" t="s">
        <v>37</v>
      </c>
      <c r="N1463" t="s">
        <v>767</v>
      </c>
      <c r="O1463">
        <v>155000000</v>
      </c>
      <c r="P1463">
        <f t="shared" si="22"/>
        <v>-120706229</v>
      </c>
      <c r="Q1463">
        <v>5.5</v>
      </c>
    </row>
    <row r="1464" spans="1:17" x14ac:dyDescent="0.3">
      <c r="A1464" t="s">
        <v>111</v>
      </c>
      <c r="B1464">
        <v>215</v>
      </c>
      <c r="C1464">
        <v>107503316</v>
      </c>
      <c r="D1464" t="s">
        <v>1325</v>
      </c>
      <c r="E1464" t="s">
        <v>3409</v>
      </c>
      <c r="F1464" t="s">
        <v>24165</v>
      </c>
      <c r="G1464" t="s">
        <v>12332</v>
      </c>
      <c r="L1464" t="s">
        <v>1054</v>
      </c>
      <c r="M1464" t="s">
        <v>37</v>
      </c>
      <c r="N1464" t="s">
        <v>38</v>
      </c>
      <c r="O1464">
        <v>130000000</v>
      </c>
      <c r="P1464">
        <f t="shared" si="22"/>
        <v>-22496684</v>
      </c>
      <c r="Q1464">
        <v>7.7</v>
      </c>
    </row>
    <row r="1465" spans="1:17" x14ac:dyDescent="0.3">
      <c r="A1465" t="s">
        <v>15742</v>
      </c>
      <c r="B1465">
        <v>300</v>
      </c>
      <c r="C1465">
        <v>454255</v>
      </c>
      <c r="D1465" t="s">
        <v>1325</v>
      </c>
      <c r="E1465" t="s">
        <v>953</v>
      </c>
      <c r="F1465" t="s">
        <v>3409</v>
      </c>
      <c r="G1465" t="s">
        <v>22704</v>
      </c>
      <c r="H1465" t="s">
        <v>24163</v>
      </c>
      <c r="L1465" t="s">
        <v>15744</v>
      </c>
      <c r="M1465" t="s">
        <v>13246</v>
      </c>
      <c r="N1465" t="s">
        <v>13247</v>
      </c>
      <c r="O1465">
        <v>400000000</v>
      </c>
      <c r="P1465">
        <f t="shared" si="22"/>
        <v>-399545745</v>
      </c>
      <c r="Q1465">
        <v>6.6</v>
      </c>
    </row>
    <row r="1466" spans="1:17" x14ac:dyDescent="0.3">
      <c r="A1466" t="s">
        <v>17099</v>
      </c>
      <c r="B1466">
        <v>42</v>
      </c>
      <c r="C1466">
        <v>7518876</v>
      </c>
      <c r="D1466" t="s">
        <v>953</v>
      </c>
      <c r="E1466" t="s">
        <v>68</v>
      </c>
      <c r="F1466" t="s">
        <v>24162</v>
      </c>
      <c r="L1466" t="s">
        <v>17102</v>
      </c>
      <c r="M1466" t="s">
        <v>37</v>
      </c>
      <c r="N1466" t="s">
        <v>56</v>
      </c>
      <c r="O1466">
        <v>6000000</v>
      </c>
      <c r="P1466">
        <f t="shared" si="22"/>
        <v>1518876</v>
      </c>
      <c r="Q1466">
        <v>6.5</v>
      </c>
    </row>
    <row r="1467" spans="1:17" x14ac:dyDescent="0.3">
      <c r="A1467" t="s">
        <v>8455</v>
      </c>
      <c r="B1467">
        <v>63</v>
      </c>
      <c r="C1467">
        <v>26687172</v>
      </c>
      <c r="D1467" t="s">
        <v>953</v>
      </c>
      <c r="E1467" t="s">
        <v>11526</v>
      </c>
      <c r="F1467" t="s">
        <v>1671</v>
      </c>
      <c r="G1467" t="s">
        <v>18089</v>
      </c>
      <c r="H1467" t="s">
        <v>17378</v>
      </c>
      <c r="L1467" t="s">
        <v>8457</v>
      </c>
      <c r="M1467" t="s">
        <v>37</v>
      </c>
      <c r="N1467" t="s">
        <v>38</v>
      </c>
      <c r="O1467">
        <v>30000000</v>
      </c>
      <c r="P1467">
        <f t="shared" si="22"/>
        <v>-3312828</v>
      </c>
      <c r="Q1467">
        <v>7.3</v>
      </c>
    </row>
    <row r="1468" spans="1:17" x14ac:dyDescent="0.3">
      <c r="A1468" t="s">
        <v>3154</v>
      </c>
      <c r="B1468">
        <v>69</v>
      </c>
      <c r="C1468">
        <v>48092846</v>
      </c>
      <c r="D1468" t="s">
        <v>953</v>
      </c>
      <c r="E1468" t="s">
        <v>11526</v>
      </c>
      <c r="F1468" t="s">
        <v>18089</v>
      </c>
      <c r="L1468" t="s">
        <v>13992</v>
      </c>
      <c r="M1468" t="s">
        <v>37</v>
      </c>
      <c r="N1468" t="s">
        <v>38</v>
      </c>
      <c r="O1468">
        <v>12500000</v>
      </c>
      <c r="P1468">
        <f t="shared" si="22"/>
        <v>35592846</v>
      </c>
      <c r="Q1468">
        <v>7.3</v>
      </c>
    </row>
    <row r="1469" spans="1:17" x14ac:dyDescent="0.3">
      <c r="A1469" t="s">
        <v>23608</v>
      </c>
      <c r="B1469">
        <v>72</v>
      </c>
      <c r="C1469">
        <v>4914</v>
      </c>
      <c r="D1469" t="s">
        <v>953</v>
      </c>
      <c r="E1469" t="s">
        <v>68</v>
      </c>
      <c r="L1469" t="s">
        <v>23612</v>
      </c>
      <c r="M1469" t="s">
        <v>37</v>
      </c>
      <c r="N1469" t="s">
        <v>38</v>
      </c>
      <c r="O1469">
        <v>150000</v>
      </c>
      <c r="P1469">
        <f t="shared" si="22"/>
        <v>-145086</v>
      </c>
      <c r="Q1469">
        <v>7</v>
      </c>
    </row>
    <row r="1470" spans="1:17" x14ac:dyDescent="0.3">
      <c r="A1470" t="s">
        <v>10760</v>
      </c>
      <c r="B1470">
        <v>72</v>
      </c>
      <c r="C1470">
        <v>48423368</v>
      </c>
      <c r="D1470" t="s">
        <v>953</v>
      </c>
      <c r="E1470" t="s">
        <v>11526</v>
      </c>
      <c r="F1470" t="s">
        <v>18089</v>
      </c>
      <c r="G1470" t="s">
        <v>1266</v>
      </c>
      <c r="L1470" t="s">
        <v>10761</v>
      </c>
      <c r="M1470" t="s">
        <v>37</v>
      </c>
      <c r="N1470" t="s">
        <v>38</v>
      </c>
      <c r="O1470">
        <v>20000000</v>
      </c>
      <c r="P1470">
        <f t="shared" si="22"/>
        <v>28423368</v>
      </c>
      <c r="Q1470">
        <v>5.8</v>
      </c>
    </row>
    <row r="1471" spans="1:17" hidden="1" x14ac:dyDescent="0.3">
      <c r="A1471" t="s">
        <v>9330</v>
      </c>
      <c r="B1471">
        <v>95</v>
      </c>
      <c r="C1471">
        <v>27012</v>
      </c>
      <c r="D1471" t="s">
        <v>3409</v>
      </c>
      <c r="L1471" t="s">
        <v>19992</v>
      </c>
      <c r="M1471" t="s">
        <v>37</v>
      </c>
      <c r="N1471" t="s">
        <v>38</v>
      </c>
      <c r="P1471">
        <f t="shared" si="22"/>
        <v>27012</v>
      </c>
      <c r="Q1471">
        <v>5.9</v>
      </c>
    </row>
    <row r="1472" spans="1:17" x14ac:dyDescent="0.3">
      <c r="A1472" t="s">
        <v>10768</v>
      </c>
      <c r="B1472">
        <v>72</v>
      </c>
      <c r="C1472">
        <v>47887943</v>
      </c>
      <c r="D1472" t="s">
        <v>953</v>
      </c>
      <c r="E1472" t="s">
        <v>11526</v>
      </c>
      <c r="F1472" t="s">
        <v>18089</v>
      </c>
      <c r="G1472" t="s">
        <v>17378</v>
      </c>
      <c r="L1472" t="s">
        <v>10771</v>
      </c>
      <c r="M1472" t="s">
        <v>37</v>
      </c>
      <c r="N1472" t="s">
        <v>38</v>
      </c>
      <c r="O1472">
        <v>20000000</v>
      </c>
      <c r="P1472">
        <f t="shared" si="22"/>
        <v>27887943</v>
      </c>
      <c r="Q1472">
        <v>5.4</v>
      </c>
    </row>
    <row r="1473" spans="1:17" hidden="1" x14ac:dyDescent="0.3">
      <c r="A1473" t="s">
        <v>13153</v>
      </c>
      <c r="B1473">
        <v>95</v>
      </c>
      <c r="D1473" t="s">
        <v>3409</v>
      </c>
      <c r="L1473" t="s">
        <v>23268</v>
      </c>
      <c r="M1473" t="s">
        <v>37</v>
      </c>
      <c r="N1473" t="s">
        <v>268</v>
      </c>
      <c r="O1473">
        <v>250000</v>
      </c>
      <c r="P1473">
        <f t="shared" si="22"/>
        <v>-250000</v>
      </c>
      <c r="Q1473">
        <v>5.7</v>
      </c>
    </row>
    <row r="1474" spans="1:17" x14ac:dyDescent="0.3">
      <c r="A1474" t="s">
        <v>12245</v>
      </c>
      <c r="B1474">
        <v>73</v>
      </c>
      <c r="C1474">
        <v>11634458</v>
      </c>
      <c r="D1474" t="s">
        <v>953</v>
      </c>
      <c r="E1474" t="s">
        <v>1671</v>
      </c>
      <c r="F1474" t="s">
        <v>18089</v>
      </c>
      <c r="G1474" t="s">
        <v>1266</v>
      </c>
      <c r="H1474" t="s">
        <v>17378</v>
      </c>
      <c r="L1474" t="s">
        <v>12248</v>
      </c>
      <c r="M1474" t="s">
        <v>37</v>
      </c>
      <c r="N1474" t="s">
        <v>38</v>
      </c>
      <c r="O1474">
        <v>17000000</v>
      </c>
      <c r="P1474">
        <f t="shared" ref="P1474:P1537" si="23">+C1474-O1474</f>
        <v>-5365542</v>
      </c>
      <c r="Q1474">
        <v>5.8</v>
      </c>
    </row>
    <row r="1475" spans="1:17" x14ac:dyDescent="0.3">
      <c r="A1475" t="s">
        <v>2386</v>
      </c>
      <c r="B1475">
        <v>73</v>
      </c>
      <c r="C1475">
        <v>422783777</v>
      </c>
      <c r="D1475" t="s">
        <v>953</v>
      </c>
      <c r="E1475" t="s">
        <v>11526</v>
      </c>
      <c r="F1475" t="s">
        <v>3409</v>
      </c>
      <c r="G1475" t="s">
        <v>18089</v>
      </c>
      <c r="H1475" t="s">
        <v>17378</v>
      </c>
      <c r="L1475" t="s">
        <v>2919</v>
      </c>
      <c r="M1475" t="s">
        <v>37</v>
      </c>
      <c r="N1475" t="s">
        <v>38</v>
      </c>
      <c r="O1475">
        <v>45000000</v>
      </c>
      <c r="P1475">
        <f t="shared" si="23"/>
        <v>377783777</v>
      </c>
      <c r="Q1475">
        <v>8.5</v>
      </c>
    </row>
    <row r="1476" spans="1:17" x14ac:dyDescent="0.3">
      <c r="A1476" t="s">
        <v>306</v>
      </c>
      <c r="B1476">
        <v>74</v>
      </c>
      <c r="C1476">
        <v>191796233</v>
      </c>
      <c r="D1476" t="s">
        <v>953</v>
      </c>
      <c r="E1476" t="s">
        <v>11526</v>
      </c>
      <c r="F1476" t="s">
        <v>1671</v>
      </c>
      <c r="G1476" t="s">
        <v>18089</v>
      </c>
      <c r="H1476" t="s">
        <v>1266</v>
      </c>
      <c r="L1476" t="s">
        <v>8096</v>
      </c>
      <c r="M1476" t="s">
        <v>37</v>
      </c>
      <c r="N1476" t="s">
        <v>38</v>
      </c>
      <c r="O1476">
        <v>30000000</v>
      </c>
      <c r="P1476">
        <f t="shared" si="23"/>
        <v>161796233</v>
      </c>
      <c r="Q1476">
        <v>8.3000000000000007</v>
      </c>
    </row>
    <row r="1477" spans="1:17" hidden="1" x14ac:dyDescent="0.3">
      <c r="A1477" t="s">
        <v>22669</v>
      </c>
      <c r="B1477">
        <v>95</v>
      </c>
      <c r="D1477" t="s">
        <v>13307</v>
      </c>
      <c r="E1477" t="s">
        <v>68</v>
      </c>
      <c r="F1477" t="s">
        <v>12038</v>
      </c>
      <c r="L1477" t="s">
        <v>22672</v>
      </c>
      <c r="M1477" t="s">
        <v>37</v>
      </c>
      <c r="N1477" t="s">
        <v>56</v>
      </c>
      <c r="O1477">
        <v>500000</v>
      </c>
      <c r="P1477">
        <f t="shared" si="23"/>
        <v>-500000</v>
      </c>
      <c r="Q1477">
        <v>7.3</v>
      </c>
    </row>
    <row r="1478" spans="1:17" x14ac:dyDescent="0.3">
      <c r="A1478" t="s">
        <v>5643</v>
      </c>
      <c r="B1478">
        <v>75</v>
      </c>
      <c r="C1478">
        <v>15519841</v>
      </c>
      <c r="D1478" t="s">
        <v>953</v>
      </c>
      <c r="E1478" t="s">
        <v>11526</v>
      </c>
      <c r="F1478" t="s">
        <v>1671</v>
      </c>
      <c r="G1478" t="s">
        <v>18089</v>
      </c>
      <c r="H1478" t="s">
        <v>1266</v>
      </c>
      <c r="L1478" t="s">
        <v>5644</v>
      </c>
      <c r="M1478" t="s">
        <v>37</v>
      </c>
      <c r="N1478" t="s">
        <v>38</v>
      </c>
      <c r="O1478">
        <v>47000000</v>
      </c>
      <c r="P1478">
        <f t="shared" si="23"/>
        <v>-31480159</v>
      </c>
      <c r="Q1478">
        <v>4.5</v>
      </c>
    </row>
    <row r="1479" spans="1:17" x14ac:dyDescent="0.3">
      <c r="A1479" t="s">
        <v>16185</v>
      </c>
      <c r="B1479">
        <v>75</v>
      </c>
      <c r="C1479">
        <v>686383</v>
      </c>
      <c r="D1479" t="s">
        <v>953</v>
      </c>
      <c r="E1479" t="s">
        <v>11526</v>
      </c>
      <c r="F1479" t="s">
        <v>18089</v>
      </c>
      <c r="G1479" t="s">
        <v>1266</v>
      </c>
      <c r="L1479" t="s">
        <v>16188</v>
      </c>
      <c r="M1479" t="s">
        <v>37</v>
      </c>
      <c r="N1479" t="s">
        <v>1465</v>
      </c>
      <c r="O1479">
        <v>6500000</v>
      </c>
      <c r="P1479">
        <f t="shared" si="23"/>
        <v>-5813617</v>
      </c>
      <c r="Q1479">
        <v>7.7</v>
      </c>
    </row>
    <row r="1480" spans="1:17" hidden="1" x14ac:dyDescent="0.3">
      <c r="A1480" t="s">
        <v>12537</v>
      </c>
      <c r="B1480">
        <v>95</v>
      </c>
      <c r="D1480" t="s">
        <v>1671</v>
      </c>
      <c r="E1480" t="s">
        <v>3409</v>
      </c>
      <c r="L1480" t="s">
        <v>23442</v>
      </c>
      <c r="M1480" t="s">
        <v>37</v>
      </c>
      <c r="N1480" t="s">
        <v>38</v>
      </c>
      <c r="O1480">
        <v>250000</v>
      </c>
      <c r="P1480">
        <f t="shared" si="23"/>
        <v>-250000</v>
      </c>
      <c r="Q1480">
        <v>6.2</v>
      </c>
    </row>
    <row r="1481" spans="1:17" x14ac:dyDescent="0.3">
      <c r="A1481" t="s">
        <v>13045</v>
      </c>
      <c r="B1481">
        <v>76</v>
      </c>
      <c r="C1481">
        <v>11144518</v>
      </c>
      <c r="D1481" t="s">
        <v>953</v>
      </c>
      <c r="E1481" t="s">
        <v>18089</v>
      </c>
      <c r="L1481" t="s">
        <v>13047</v>
      </c>
      <c r="M1481" t="s">
        <v>37</v>
      </c>
      <c r="N1481" t="s">
        <v>268</v>
      </c>
      <c r="O1481">
        <v>15000000</v>
      </c>
      <c r="P1481">
        <f t="shared" si="23"/>
        <v>-3855482</v>
      </c>
      <c r="Q1481">
        <v>2.8</v>
      </c>
    </row>
    <row r="1482" spans="1:17" x14ac:dyDescent="0.3">
      <c r="A1482" t="s">
        <v>15038</v>
      </c>
      <c r="B1482">
        <v>76</v>
      </c>
      <c r="C1482">
        <v>13684949</v>
      </c>
      <c r="D1482" t="s">
        <v>953</v>
      </c>
      <c r="E1482" t="s">
        <v>11526</v>
      </c>
      <c r="F1482" t="s">
        <v>1671</v>
      </c>
      <c r="G1482" t="s">
        <v>18089</v>
      </c>
      <c r="L1482" t="s">
        <v>15039</v>
      </c>
      <c r="M1482" t="s">
        <v>37</v>
      </c>
      <c r="N1482" t="s">
        <v>38</v>
      </c>
      <c r="O1482">
        <v>3000000</v>
      </c>
      <c r="P1482">
        <f t="shared" si="23"/>
        <v>10684949</v>
      </c>
      <c r="Q1482">
        <v>5.9</v>
      </c>
    </row>
    <row r="1483" spans="1:17" hidden="1" x14ac:dyDescent="0.3">
      <c r="A1483" t="s">
        <v>19585</v>
      </c>
      <c r="B1483">
        <v>95</v>
      </c>
      <c r="D1483" t="s">
        <v>3409</v>
      </c>
      <c r="E1483" t="s">
        <v>6403</v>
      </c>
      <c r="F1483" t="s">
        <v>24165</v>
      </c>
      <c r="G1483" t="s">
        <v>10413</v>
      </c>
      <c r="L1483" t="s">
        <v>19586</v>
      </c>
      <c r="M1483" t="s">
        <v>37</v>
      </c>
      <c r="N1483" t="s">
        <v>38</v>
      </c>
      <c r="O1483">
        <v>3000000</v>
      </c>
      <c r="P1483">
        <f t="shared" si="23"/>
        <v>-3000000</v>
      </c>
      <c r="Q1483">
        <v>4.8</v>
      </c>
    </row>
    <row r="1484" spans="1:17" hidden="1" x14ac:dyDescent="0.3">
      <c r="A1484" t="s">
        <v>11032</v>
      </c>
      <c r="B1484">
        <v>95</v>
      </c>
      <c r="D1484" t="s">
        <v>24170</v>
      </c>
      <c r="E1484" t="s">
        <v>24165</v>
      </c>
      <c r="F1484" t="s">
        <v>19711</v>
      </c>
      <c r="G1484" t="s">
        <v>10413</v>
      </c>
      <c r="L1484" t="s">
        <v>20918</v>
      </c>
      <c r="M1484" t="s">
        <v>37</v>
      </c>
      <c r="N1484" t="s">
        <v>38</v>
      </c>
      <c r="O1484">
        <v>1696377</v>
      </c>
      <c r="P1484">
        <f t="shared" si="23"/>
        <v>-1696377</v>
      </c>
      <c r="Q1484">
        <v>7.6</v>
      </c>
    </row>
    <row r="1485" spans="1:17" x14ac:dyDescent="0.3">
      <c r="A1485" t="s">
        <v>7555</v>
      </c>
      <c r="B1485">
        <v>76</v>
      </c>
      <c r="C1485">
        <v>19447478</v>
      </c>
      <c r="D1485" t="s">
        <v>953</v>
      </c>
      <c r="E1485" t="s">
        <v>11526</v>
      </c>
      <c r="F1485" t="s">
        <v>1671</v>
      </c>
      <c r="G1485" t="s">
        <v>18089</v>
      </c>
      <c r="H1485" t="s">
        <v>24163</v>
      </c>
      <c r="L1485" t="s">
        <v>7557</v>
      </c>
      <c r="M1485" t="s">
        <v>37</v>
      </c>
      <c r="N1485" t="s">
        <v>56</v>
      </c>
      <c r="O1485">
        <v>35000000</v>
      </c>
      <c r="P1485">
        <f t="shared" si="23"/>
        <v>-15552522</v>
      </c>
      <c r="Q1485">
        <v>5.6</v>
      </c>
    </row>
    <row r="1486" spans="1:17" x14ac:dyDescent="0.3">
      <c r="A1486" t="s">
        <v>11295</v>
      </c>
      <c r="B1486">
        <v>77</v>
      </c>
      <c r="C1486">
        <v>7382993</v>
      </c>
      <c r="D1486" t="s">
        <v>953</v>
      </c>
      <c r="E1486" t="s">
        <v>11526</v>
      </c>
      <c r="F1486" t="s">
        <v>1671</v>
      </c>
      <c r="G1486" t="s">
        <v>18089</v>
      </c>
      <c r="H1486" t="s">
        <v>1266</v>
      </c>
      <c r="L1486" t="s">
        <v>11296</v>
      </c>
      <c r="M1486" t="s">
        <v>37</v>
      </c>
      <c r="N1486" t="s">
        <v>38</v>
      </c>
      <c r="O1486">
        <v>20000000</v>
      </c>
      <c r="P1486">
        <f t="shared" si="23"/>
        <v>-12617007</v>
      </c>
      <c r="Q1486">
        <v>2.8</v>
      </c>
    </row>
    <row r="1487" spans="1:17" x14ac:dyDescent="0.3">
      <c r="A1487" t="s">
        <v>946</v>
      </c>
      <c r="B1487">
        <v>77</v>
      </c>
      <c r="C1487">
        <v>64736114</v>
      </c>
      <c r="D1487" t="s">
        <v>953</v>
      </c>
      <c r="E1487" t="s">
        <v>11526</v>
      </c>
      <c r="F1487" t="s">
        <v>1671</v>
      </c>
      <c r="G1487" t="s">
        <v>18089</v>
      </c>
      <c r="H1487" t="s">
        <v>1266</v>
      </c>
      <c r="L1487" t="s">
        <v>1385</v>
      </c>
      <c r="M1487" t="s">
        <v>37</v>
      </c>
      <c r="N1487" t="s">
        <v>38</v>
      </c>
      <c r="O1487">
        <v>120000000</v>
      </c>
      <c r="P1487">
        <f t="shared" si="23"/>
        <v>-55263886</v>
      </c>
      <c r="Q1487">
        <v>5.4</v>
      </c>
    </row>
    <row r="1488" spans="1:17" x14ac:dyDescent="0.3">
      <c r="A1488" t="s">
        <v>5154</v>
      </c>
      <c r="B1488">
        <v>78</v>
      </c>
      <c r="C1488">
        <v>58336565</v>
      </c>
      <c r="D1488" t="s">
        <v>953</v>
      </c>
      <c r="E1488" t="s">
        <v>11526</v>
      </c>
      <c r="F1488" t="s">
        <v>1671</v>
      </c>
      <c r="G1488" t="s">
        <v>18089</v>
      </c>
      <c r="L1488" t="s">
        <v>5155</v>
      </c>
      <c r="M1488" t="s">
        <v>37</v>
      </c>
      <c r="N1488" t="s">
        <v>38</v>
      </c>
      <c r="O1488">
        <v>50000000</v>
      </c>
      <c r="P1488">
        <f t="shared" si="23"/>
        <v>8336565</v>
      </c>
      <c r="Q1488">
        <v>6.6</v>
      </c>
    </row>
    <row r="1489" spans="1:17" hidden="1" x14ac:dyDescent="0.3">
      <c r="A1489" t="s">
        <v>19728</v>
      </c>
      <c r="B1489">
        <v>95</v>
      </c>
      <c r="D1489" t="s">
        <v>1671</v>
      </c>
      <c r="E1489" t="s">
        <v>3409</v>
      </c>
      <c r="L1489" t="s">
        <v>19731</v>
      </c>
      <c r="M1489" t="s">
        <v>10490</v>
      </c>
      <c r="N1489" t="s">
        <v>10491</v>
      </c>
      <c r="O1489">
        <v>2650000</v>
      </c>
      <c r="P1489">
        <f t="shared" si="23"/>
        <v>-2650000</v>
      </c>
      <c r="Q1489">
        <v>7</v>
      </c>
    </row>
    <row r="1490" spans="1:17" hidden="1" x14ac:dyDescent="0.3">
      <c r="A1490" t="s">
        <v>23305</v>
      </c>
      <c r="B1490">
        <v>95</v>
      </c>
      <c r="D1490" t="s">
        <v>6403</v>
      </c>
      <c r="E1490" t="s">
        <v>10413</v>
      </c>
      <c r="L1490" t="s">
        <v>23307</v>
      </c>
      <c r="M1490" t="s">
        <v>37</v>
      </c>
      <c r="N1490" t="s">
        <v>38</v>
      </c>
      <c r="O1490">
        <v>250000</v>
      </c>
      <c r="P1490">
        <f t="shared" si="23"/>
        <v>-250000</v>
      </c>
      <c r="Q1490">
        <v>4.4000000000000004</v>
      </c>
    </row>
    <row r="1491" spans="1:17" x14ac:dyDescent="0.3">
      <c r="A1491" t="s">
        <v>8174</v>
      </c>
      <c r="B1491">
        <v>78</v>
      </c>
      <c r="C1491">
        <v>76501438</v>
      </c>
      <c r="D1491" t="s">
        <v>953</v>
      </c>
      <c r="E1491" t="s">
        <v>11526</v>
      </c>
      <c r="F1491" t="s">
        <v>1671</v>
      </c>
      <c r="G1491" t="s">
        <v>18089</v>
      </c>
      <c r="H1491" t="s">
        <v>19711</v>
      </c>
      <c r="L1491" t="s">
        <v>8176</v>
      </c>
      <c r="M1491" t="s">
        <v>37</v>
      </c>
      <c r="N1491" t="s">
        <v>767</v>
      </c>
      <c r="O1491">
        <v>30000000</v>
      </c>
      <c r="P1491">
        <f t="shared" si="23"/>
        <v>46501438</v>
      </c>
      <c r="Q1491">
        <v>6.1</v>
      </c>
    </row>
    <row r="1492" spans="1:17" x14ac:dyDescent="0.3">
      <c r="A1492" t="s">
        <v>1776</v>
      </c>
      <c r="B1492">
        <v>78</v>
      </c>
      <c r="C1492">
        <v>89296573</v>
      </c>
      <c r="D1492" t="s">
        <v>953</v>
      </c>
      <c r="E1492" t="s">
        <v>11526</v>
      </c>
      <c r="F1492" t="s">
        <v>1671</v>
      </c>
      <c r="G1492" t="s">
        <v>18089</v>
      </c>
      <c r="H1492" t="s">
        <v>1266</v>
      </c>
      <c r="L1492" t="s">
        <v>1779</v>
      </c>
      <c r="M1492" t="s">
        <v>37</v>
      </c>
      <c r="N1492" t="s">
        <v>38</v>
      </c>
      <c r="O1492">
        <v>100000000</v>
      </c>
      <c r="P1492">
        <f t="shared" si="23"/>
        <v>-10703427</v>
      </c>
      <c r="Q1492">
        <v>7.3</v>
      </c>
    </row>
    <row r="1493" spans="1:17" x14ac:dyDescent="0.3">
      <c r="A1493" t="s">
        <v>20169</v>
      </c>
      <c r="B1493">
        <v>79</v>
      </c>
      <c r="C1493">
        <v>30500882</v>
      </c>
      <c r="D1493" t="s">
        <v>953</v>
      </c>
      <c r="E1493" t="s">
        <v>13307</v>
      </c>
      <c r="F1493" t="s">
        <v>3409</v>
      </c>
      <c r="G1493" t="s">
        <v>6403</v>
      </c>
      <c r="H1493" t="s">
        <v>10413</v>
      </c>
      <c r="L1493" t="s">
        <v>22501</v>
      </c>
      <c r="M1493" t="s">
        <v>37</v>
      </c>
      <c r="N1493" t="s">
        <v>38</v>
      </c>
      <c r="O1493">
        <v>500000</v>
      </c>
      <c r="P1493">
        <f t="shared" si="23"/>
        <v>30000882</v>
      </c>
      <c r="Q1493">
        <v>5.7</v>
      </c>
    </row>
    <row r="1494" spans="1:17" x14ac:dyDescent="0.3">
      <c r="A1494" t="s">
        <v>9572</v>
      </c>
      <c r="B1494">
        <v>80</v>
      </c>
      <c r="C1494">
        <v>39399750</v>
      </c>
      <c r="D1494" t="s">
        <v>953</v>
      </c>
      <c r="E1494" t="s">
        <v>11526</v>
      </c>
      <c r="F1494" t="s">
        <v>1671</v>
      </c>
      <c r="G1494" t="s">
        <v>18089</v>
      </c>
      <c r="H1494" t="s">
        <v>1266</v>
      </c>
      <c r="I1494" t="s">
        <v>17378</v>
      </c>
      <c r="L1494" t="s">
        <v>9573</v>
      </c>
      <c r="M1494" t="s">
        <v>37</v>
      </c>
      <c r="N1494" t="s">
        <v>38</v>
      </c>
      <c r="O1494">
        <v>25000000</v>
      </c>
      <c r="P1494">
        <f t="shared" si="23"/>
        <v>14399750</v>
      </c>
      <c r="Q1494">
        <v>5.6</v>
      </c>
    </row>
    <row r="1495" spans="1:17" hidden="1" x14ac:dyDescent="0.3">
      <c r="A1495" t="s">
        <v>15955</v>
      </c>
      <c r="B1495">
        <v>95</v>
      </c>
      <c r="C1495">
        <v>76657000</v>
      </c>
      <c r="D1495" t="s">
        <v>953</v>
      </c>
      <c r="E1495" t="s">
        <v>1671</v>
      </c>
      <c r="F1495" t="s">
        <v>18089</v>
      </c>
      <c r="G1495" t="s">
        <v>17378</v>
      </c>
      <c r="L1495" t="s">
        <v>15957</v>
      </c>
      <c r="M1495" t="s">
        <v>37</v>
      </c>
      <c r="N1495" t="s">
        <v>56</v>
      </c>
      <c r="P1495">
        <f t="shared" si="23"/>
        <v>76657000</v>
      </c>
      <c r="Q1495">
        <v>7.7</v>
      </c>
    </row>
    <row r="1496" spans="1:17" x14ac:dyDescent="0.3">
      <c r="A1496" t="s">
        <v>23369</v>
      </c>
      <c r="B1496">
        <v>80</v>
      </c>
      <c r="C1496">
        <v>5000000</v>
      </c>
      <c r="D1496" t="s">
        <v>953</v>
      </c>
      <c r="E1496" t="s">
        <v>6403</v>
      </c>
      <c r="F1496" t="s">
        <v>12332</v>
      </c>
      <c r="L1496" t="s">
        <v>23373</v>
      </c>
      <c r="M1496" t="s">
        <v>37</v>
      </c>
      <c r="N1496" t="s">
        <v>38</v>
      </c>
      <c r="O1496">
        <v>210000</v>
      </c>
      <c r="P1496">
        <f t="shared" si="23"/>
        <v>4790000</v>
      </c>
      <c r="Q1496">
        <v>6.7</v>
      </c>
    </row>
    <row r="1497" spans="1:17" x14ac:dyDescent="0.3">
      <c r="A1497" t="s">
        <v>2703</v>
      </c>
      <c r="B1497">
        <v>80</v>
      </c>
      <c r="C1497">
        <v>100169068</v>
      </c>
      <c r="D1497" t="s">
        <v>953</v>
      </c>
      <c r="E1497" t="s">
        <v>11526</v>
      </c>
      <c r="F1497" t="s">
        <v>1671</v>
      </c>
      <c r="G1497" t="s">
        <v>18089</v>
      </c>
      <c r="L1497" t="s">
        <v>2705</v>
      </c>
      <c r="M1497" t="s">
        <v>37</v>
      </c>
      <c r="N1497" t="s">
        <v>38</v>
      </c>
      <c r="O1497">
        <v>80000000</v>
      </c>
      <c r="P1497">
        <f t="shared" si="23"/>
        <v>20169068</v>
      </c>
      <c r="Q1497">
        <v>4.5999999999999996</v>
      </c>
    </row>
    <row r="1498" spans="1:17" x14ac:dyDescent="0.3">
      <c r="A1498" t="s">
        <v>14061</v>
      </c>
      <c r="B1498">
        <v>81</v>
      </c>
      <c r="C1498">
        <v>63071133</v>
      </c>
      <c r="D1498" t="s">
        <v>953</v>
      </c>
      <c r="E1498" t="s">
        <v>11526</v>
      </c>
      <c r="F1498" t="s">
        <v>1671</v>
      </c>
      <c r="G1498" t="s">
        <v>24164</v>
      </c>
      <c r="L1498" t="s">
        <v>14063</v>
      </c>
      <c r="M1498" t="s">
        <v>37</v>
      </c>
      <c r="N1498" t="s">
        <v>38</v>
      </c>
      <c r="O1498">
        <v>12000000</v>
      </c>
      <c r="P1498">
        <f t="shared" si="23"/>
        <v>51071133</v>
      </c>
      <c r="Q1498">
        <v>6.8</v>
      </c>
    </row>
    <row r="1499" spans="1:17" x14ac:dyDescent="0.3">
      <c r="A1499" t="s">
        <v>1776</v>
      </c>
      <c r="B1499">
        <v>81</v>
      </c>
      <c r="C1499">
        <v>135381507</v>
      </c>
      <c r="D1499" t="s">
        <v>953</v>
      </c>
      <c r="E1499" t="s">
        <v>11526</v>
      </c>
      <c r="F1499" t="s">
        <v>1671</v>
      </c>
      <c r="G1499" t="s">
        <v>18089</v>
      </c>
      <c r="H1499" t="s">
        <v>12332</v>
      </c>
      <c r="L1499" t="s">
        <v>3948</v>
      </c>
      <c r="M1499" t="s">
        <v>37</v>
      </c>
      <c r="N1499" t="s">
        <v>38</v>
      </c>
      <c r="O1499">
        <v>150000000</v>
      </c>
      <c r="P1499">
        <f t="shared" si="23"/>
        <v>-14618493</v>
      </c>
      <c r="Q1499">
        <v>5.8</v>
      </c>
    </row>
    <row r="1500" spans="1:17" x14ac:dyDescent="0.3">
      <c r="A1500" t="s">
        <v>1453</v>
      </c>
      <c r="B1500">
        <v>81</v>
      </c>
      <c r="C1500">
        <v>30105968</v>
      </c>
      <c r="D1500" t="s">
        <v>953</v>
      </c>
      <c r="E1500" t="s">
        <v>11526</v>
      </c>
      <c r="F1500" t="s">
        <v>1671</v>
      </c>
      <c r="G1500" t="s">
        <v>18089</v>
      </c>
      <c r="H1500" t="s">
        <v>12332</v>
      </c>
      <c r="L1500" t="s">
        <v>7223</v>
      </c>
      <c r="M1500" t="s">
        <v>37</v>
      </c>
      <c r="N1500" t="s">
        <v>38</v>
      </c>
      <c r="O1500">
        <v>37000000</v>
      </c>
      <c r="P1500">
        <f t="shared" si="23"/>
        <v>-6894032</v>
      </c>
      <c r="Q1500">
        <v>4.5</v>
      </c>
    </row>
    <row r="1501" spans="1:17" x14ac:dyDescent="0.3">
      <c r="A1501" t="s">
        <v>1229</v>
      </c>
      <c r="B1501">
        <v>82</v>
      </c>
      <c r="C1501">
        <v>137748063</v>
      </c>
      <c r="D1501" t="s">
        <v>953</v>
      </c>
      <c r="E1501" t="s">
        <v>11526</v>
      </c>
      <c r="F1501" t="s">
        <v>18089</v>
      </c>
      <c r="G1501" t="s">
        <v>10413</v>
      </c>
      <c r="L1501" t="s">
        <v>1233</v>
      </c>
      <c r="M1501" t="s">
        <v>37</v>
      </c>
      <c r="N1501" t="s">
        <v>38</v>
      </c>
      <c r="O1501">
        <v>127500000</v>
      </c>
      <c r="P1501">
        <f t="shared" si="23"/>
        <v>10248063</v>
      </c>
      <c r="Q1501">
        <v>6.5</v>
      </c>
    </row>
    <row r="1502" spans="1:17" x14ac:dyDescent="0.3">
      <c r="A1502" t="s">
        <v>12993</v>
      </c>
      <c r="B1502">
        <v>82</v>
      </c>
      <c r="C1502">
        <v>25571351</v>
      </c>
      <c r="D1502" t="s">
        <v>953</v>
      </c>
      <c r="E1502" t="s">
        <v>11526</v>
      </c>
      <c r="F1502" t="s">
        <v>1671</v>
      </c>
      <c r="G1502" t="s">
        <v>3409</v>
      </c>
      <c r="H1502" t="s">
        <v>18089</v>
      </c>
      <c r="I1502" t="s">
        <v>17378</v>
      </c>
      <c r="L1502" t="s">
        <v>13423</v>
      </c>
      <c r="M1502" t="s">
        <v>37</v>
      </c>
      <c r="N1502" t="s">
        <v>38</v>
      </c>
      <c r="O1502">
        <v>14000000</v>
      </c>
      <c r="P1502">
        <f t="shared" si="23"/>
        <v>11571351</v>
      </c>
      <c r="Q1502">
        <v>6.6</v>
      </c>
    </row>
    <row r="1503" spans="1:17" x14ac:dyDescent="0.3">
      <c r="A1503" t="s">
        <v>1638</v>
      </c>
      <c r="B1503">
        <v>82</v>
      </c>
      <c r="C1503">
        <v>100446895</v>
      </c>
      <c r="D1503" t="s">
        <v>953</v>
      </c>
      <c r="E1503" t="s">
        <v>1671</v>
      </c>
      <c r="F1503" t="s">
        <v>18089</v>
      </c>
      <c r="G1503" t="s">
        <v>1266</v>
      </c>
      <c r="L1503" t="s">
        <v>1640</v>
      </c>
      <c r="M1503" t="s">
        <v>37</v>
      </c>
      <c r="N1503" t="s">
        <v>38</v>
      </c>
      <c r="O1503">
        <v>109000000</v>
      </c>
      <c r="P1503">
        <f t="shared" si="23"/>
        <v>-8553105</v>
      </c>
      <c r="Q1503">
        <v>3.8</v>
      </c>
    </row>
    <row r="1504" spans="1:17" x14ac:dyDescent="0.3">
      <c r="A1504" t="s">
        <v>306</v>
      </c>
      <c r="B1504">
        <v>82</v>
      </c>
      <c r="C1504">
        <v>245823397</v>
      </c>
      <c r="D1504" t="s">
        <v>953</v>
      </c>
      <c r="E1504" t="s">
        <v>11526</v>
      </c>
      <c r="F1504" t="s">
        <v>1671</v>
      </c>
      <c r="G1504" t="s">
        <v>18089</v>
      </c>
      <c r="H1504" t="s">
        <v>1266</v>
      </c>
      <c r="L1504" t="s">
        <v>2080</v>
      </c>
      <c r="M1504" t="s">
        <v>37</v>
      </c>
      <c r="N1504" t="s">
        <v>38</v>
      </c>
      <c r="O1504">
        <v>90000000</v>
      </c>
      <c r="P1504">
        <f t="shared" si="23"/>
        <v>155823397</v>
      </c>
      <c r="Q1504">
        <v>7.9</v>
      </c>
    </row>
    <row r="1505" spans="1:17" x14ac:dyDescent="0.3">
      <c r="A1505" t="s">
        <v>801</v>
      </c>
      <c r="B1505">
        <v>83</v>
      </c>
      <c r="C1505">
        <v>90646554</v>
      </c>
      <c r="D1505" t="s">
        <v>953</v>
      </c>
      <c r="E1505" t="s">
        <v>11526</v>
      </c>
      <c r="F1505" t="s">
        <v>1671</v>
      </c>
      <c r="G1505" t="s">
        <v>18089</v>
      </c>
      <c r="L1505" t="s">
        <v>4004</v>
      </c>
      <c r="M1505" t="s">
        <v>37</v>
      </c>
      <c r="N1505" t="s">
        <v>38</v>
      </c>
      <c r="O1505">
        <v>105000000</v>
      </c>
      <c r="P1505">
        <f t="shared" si="23"/>
        <v>-14353446</v>
      </c>
      <c r="Q1505">
        <v>6.6</v>
      </c>
    </row>
    <row r="1506" spans="1:17" x14ac:dyDescent="0.3">
      <c r="A1506" t="s">
        <v>2386</v>
      </c>
      <c r="B1506">
        <v>83</v>
      </c>
      <c r="C1506">
        <v>84303558</v>
      </c>
      <c r="D1506" t="s">
        <v>953</v>
      </c>
      <c r="E1506" t="s">
        <v>11526</v>
      </c>
      <c r="F1506" t="s">
        <v>1671</v>
      </c>
      <c r="G1506" t="s">
        <v>18089</v>
      </c>
      <c r="L1506" t="s">
        <v>2388</v>
      </c>
      <c r="M1506" t="s">
        <v>37</v>
      </c>
      <c r="N1506" t="s">
        <v>38</v>
      </c>
      <c r="O1506">
        <v>85000000</v>
      </c>
      <c r="P1506">
        <f t="shared" si="23"/>
        <v>-696442</v>
      </c>
      <c r="Q1506">
        <v>6.2</v>
      </c>
    </row>
    <row r="1507" spans="1:17" hidden="1" x14ac:dyDescent="0.3">
      <c r="A1507" t="s">
        <v>17977</v>
      </c>
      <c r="B1507">
        <v>95</v>
      </c>
      <c r="D1507" t="s">
        <v>953</v>
      </c>
      <c r="E1507" t="s">
        <v>3409</v>
      </c>
      <c r="F1507" t="s">
        <v>19711</v>
      </c>
      <c r="L1507" t="s">
        <v>17980</v>
      </c>
      <c r="M1507" t="s">
        <v>37</v>
      </c>
      <c r="N1507" t="s">
        <v>38</v>
      </c>
      <c r="O1507">
        <v>3209000</v>
      </c>
      <c r="P1507">
        <f t="shared" si="23"/>
        <v>-3209000</v>
      </c>
      <c r="Q1507">
        <v>6.2</v>
      </c>
    </row>
    <row r="1508" spans="1:17" x14ac:dyDescent="0.3">
      <c r="A1508" t="s">
        <v>1175</v>
      </c>
      <c r="B1508">
        <v>83</v>
      </c>
      <c r="C1508">
        <v>155019340</v>
      </c>
      <c r="D1508" t="s">
        <v>953</v>
      </c>
      <c r="E1508" t="s">
        <v>11526</v>
      </c>
      <c r="F1508" t="s">
        <v>1671</v>
      </c>
      <c r="G1508" t="s">
        <v>18089</v>
      </c>
      <c r="L1508" t="s">
        <v>2552</v>
      </c>
      <c r="M1508" t="s">
        <v>37</v>
      </c>
      <c r="N1508" t="s">
        <v>38</v>
      </c>
      <c r="O1508">
        <v>80000000</v>
      </c>
      <c r="P1508">
        <f t="shared" si="23"/>
        <v>75019340</v>
      </c>
      <c r="Q1508">
        <v>6.8</v>
      </c>
    </row>
    <row r="1509" spans="1:17" x14ac:dyDescent="0.3">
      <c r="A1509" t="s">
        <v>2709</v>
      </c>
      <c r="B1509">
        <v>83</v>
      </c>
      <c r="C1509">
        <v>73215310</v>
      </c>
      <c r="D1509" t="s">
        <v>953</v>
      </c>
      <c r="E1509" t="s">
        <v>11526</v>
      </c>
      <c r="F1509" t="s">
        <v>18089</v>
      </c>
      <c r="G1509" t="s">
        <v>15011</v>
      </c>
      <c r="L1509" t="s">
        <v>2712</v>
      </c>
      <c r="M1509" t="s">
        <v>37</v>
      </c>
      <c r="N1509" t="s">
        <v>38</v>
      </c>
      <c r="O1509">
        <v>80000000</v>
      </c>
      <c r="P1509">
        <f t="shared" si="23"/>
        <v>-6784690</v>
      </c>
      <c r="Q1509">
        <v>7</v>
      </c>
    </row>
    <row r="1510" spans="1:17" x14ac:dyDescent="0.3">
      <c r="A1510" t="s">
        <v>8840</v>
      </c>
      <c r="B1510">
        <v>83</v>
      </c>
      <c r="C1510">
        <v>100491683</v>
      </c>
      <c r="D1510" t="s">
        <v>953</v>
      </c>
      <c r="E1510" t="s">
        <v>11526</v>
      </c>
      <c r="F1510" t="s">
        <v>1671</v>
      </c>
      <c r="G1510" t="s">
        <v>3409</v>
      </c>
      <c r="H1510" t="s">
        <v>18089</v>
      </c>
      <c r="I1510" t="s">
        <v>17378</v>
      </c>
      <c r="L1510" t="s">
        <v>8842</v>
      </c>
      <c r="M1510" t="s">
        <v>37</v>
      </c>
      <c r="N1510" t="s">
        <v>38</v>
      </c>
      <c r="O1510">
        <v>24000000</v>
      </c>
      <c r="P1510">
        <f t="shared" si="23"/>
        <v>76491683</v>
      </c>
      <c r="Q1510">
        <v>5.9</v>
      </c>
    </row>
    <row r="1511" spans="1:17" x14ac:dyDescent="0.3">
      <c r="A1511" t="s">
        <v>13811</v>
      </c>
      <c r="B1511">
        <v>84</v>
      </c>
      <c r="C1511">
        <v>5002310</v>
      </c>
      <c r="D1511" t="s">
        <v>953</v>
      </c>
      <c r="E1511" t="s">
        <v>1671</v>
      </c>
      <c r="F1511" t="s">
        <v>19711</v>
      </c>
      <c r="G1511" t="s">
        <v>12332</v>
      </c>
      <c r="L1511" t="s">
        <v>13813</v>
      </c>
      <c r="M1511" t="s">
        <v>37</v>
      </c>
      <c r="N1511" t="s">
        <v>38</v>
      </c>
      <c r="O1511">
        <v>13000000</v>
      </c>
      <c r="P1511">
        <f t="shared" si="23"/>
        <v>-7997690</v>
      </c>
      <c r="Q1511">
        <v>5.6</v>
      </c>
    </row>
    <row r="1512" spans="1:17" hidden="1" x14ac:dyDescent="0.3">
      <c r="A1512" t="s">
        <v>10145</v>
      </c>
      <c r="B1512">
        <v>96</v>
      </c>
      <c r="D1512" t="s">
        <v>24164</v>
      </c>
      <c r="E1512" t="s">
        <v>3409</v>
      </c>
      <c r="L1512" t="s">
        <v>22996</v>
      </c>
      <c r="M1512" t="s">
        <v>37</v>
      </c>
      <c r="N1512" t="s">
        <v>38</v>
      </c>
      <c r="O1512">
        <v>350000</v>
      </c>
      <c r="P1512">
        <f t="shared" si="23"/>
        <v>-350000</v>
      </c>
      <c r="Q1512">
        <v>8.9</v>
      </c>
    </row>
    <row r="1513" spans="1:17" hidden="1" x14ac:dyDescent="0.3">
      <c r="A1513" t="s">
        <v>19012</v>
      </c>
      <c r="B1513">
        <v>96</v>
      </c>
      <c r="D1513" t="s">
        <v>6403</v>
      </c>
      <c r="E1513" t="s">
        <v>10413</v>
      </c>
      <c r="L1513" t="s">
        <v>19013</v>
      </c>
      <c r="M1513" t="s">
        <v>37</v>
      </c>
      <c r="N1513" t="s">
        <v>38</v>
      </c>
      <c r="O1513">
        <v>3500000</v>
      </c>
      <c r="P1513">
        <f t="shared" si="23"/>
        <v>-3500000</v>
      </c>
      <c r="Q1513">
        <v>4.8</v>
      </c>
    </row>
    <row r="1514" spans="1:17" hidden="1" x14ac:dyDescent="0.3">
      <c r="A1514" t="s">
        <v>17484</v>
      </c>
      <c r="B1514">
        <v>96</v>
      </c>
      <c r="D1514" t="s">
        <v>1671</v>
      </c>
      <c r="E1514" t="s">
        <v>3409</v>
      </c>
      <c r="F1514" t="s">
        <v>19711</v>
      </c>
      <c r="G1514" t="s">
        <v>24167</v>
      </c>
      <c r="L1514" t="s">
        <v>20397</v>
      </c>
      <c r="M1514" t="s">
        <v>37</v>
      </c>
      <c r="N1514" t="s">
        <v>56</v>
      </c>
      <c r="P1514">
        <f t="shared" si="23"/>
        <v>0</v>
      </c>
      <c r="Q1514">
        <v>7.1</v>
      </c>
    </row>
    <row r="1515" spans="1:17" x14ac:dyDescent="0.3">
      <c r="A1515" t="s">
        <v>4752</v>
      </c>
      <c r="B1515">
        <v>84</v>
      </c>
      <c r="C1515">
        <v>106793915</v>
      </c>
      <c r="D1515" t="s">
        <v>953</v>
      </c>
      <c r="E1515" t="s">
        <v>11526</v>
      </c>
      <c r="F1515" t="s">
        <v>1671</v>
      </c>
      <c r="G1515" t="s">
        <v>3409</v>
      </c>
      <c r="H1515" t="s">
        <v>18089</v>
      </c>
      <c r="L1515" t="s">
        <v>6093</v>
      </c>
      <c r="M1515" t="s">
        <v>37</v>
      </c>
      <c r="N1515" t="s">
        <v>56</v>
      </c>
      <c r="O1515">
        <v>45000000</v>
      </c>
      <c r="P1515">
        <f t="shared" si="23"/>
        <v>61793915</v>
      </c>
      <c r="Q1515">
        <v>7</v>
      </c>
    </row>
    <row r="1516" spans="1:17" x14ac:dyDescent="0.3">
      <c r="A1516" t="s">
        <v>4574</v>
      </c>
      <c r="B1516">
        <v>84</v>
      </c>
      <c r="C1516">
        <v>141600000</v>
      </c>
      <c r="D1516" t="s">
        <v>953</v>
      </c>
      <c r="E1516" t="s">
        <v>11526</v>
      </c>
      <c r="F1516" t="s">
        <v>3409</v>
      </c>
      <c r="G1516" t="s">
        <v>18089</v>
      </c>
      <c r="H1516" t="s">
        <v>22704</v>
      </c>
      <c r="I1516" t="s">
        <v>17378</v>
      </c>
      <c r="J1516" t="s">
        <v>19711</v>
      </c>
      <c r="L1516" t="s">
        <v>4576</v>
      </c>
      <c r="M1516" t="s">
        <v>37</v>
      </c>
      <c r="N1516" t="s">
        <v>38</v>
      </c>
      <c r="O1516">
        <v>55000000</v>
      </c>
      <c r="P1516">
        <f t="shared" si="23"/>
        <v>86600000</v>
      </c>
      <c r="Q1516">
        <v>6.6</v>
      </c>
    </row>
    <row r="1517" spans="1:17" x14ac:dyDescent="0.3">
      <c r="A1517" t="s">
        <v>946</v>
      </c>
      <c r="B1517">
        <v>84</v>
      </c>
      <c r="C1517">
        <v>140015224</v>
      </c>
      <c r="D1517" t="s">
        <v>953</v>
      </c>
      <c r="E1517" t="s">
        <v>1671</v>
      </c>
      <c r="F1517" t="s">
        <v>18089</v>
      </c>
      <c r="G1517" t="s">
        <v>1266</v>
      </c>
      <c r="L1517" t="s">
        <v>1654</v>
      </c>
      <c r="M1517" t="s">
        <v>37</v>
      </c>
      <c r="N1517" t="s">
        <v>767</v>
      </c>
      <c r="O1517">
        <v>133000000</v>
      </c>
      <c r="P1517">
        <f t="shared" si="23"/>
        <v>7015224</v>
      </c>
      <c r="Q1517">
        <v>5.9</v>
      </c>
    </row>
    <row r="1518" spans="1:17" hidden="1" x14ac:dyDescent="0.3">
      <c r="A1518" t="s">
        <v>4478</v>
      </c>
      <c r="B1518">
        <v>96</v>
      </c>
      <c r="D1518" t="s">
        <v>1671</v>
      </c>
      <c r="L1518" t="s">
        <v>23911</v>
      </c>
      <c r="M1518" t="s">
        <v>37</v>
      </c>
      <c r="N1518" t="s">
        <v>38</v>
      </c>
      <c r="O1518">
        <v>45000</v>
      </c>
      <c r="P1518">
        <f t="shared" si="23"/>
        <v>-45000</v>
      </c>
      <c r="Q1518">
        <v>5.5</v>
      </c>
    </row>
    <row r="1519" spans="1:17" x14ac:dyDescent="0.3">
      <c r="A1519" t="s">
        <v>935</v>
      </c>
      <c r="B1519">
        <v>85</v>
      </c>
      <c r="C1519">
        <v>64459316</v>
      </c>
      <c r="D1519" t="s">
        <v>953</v>
      </c>
      <c r="E1519" t="s">
        <v>11526</v>
      </c>
      <c r="F1519" t="s">
        <v>1671</v>
      </c>
      <c r="G1519" t="s">
        <v>18089</v>
      </c>
      <c r="L1519" t="s">
        <v>936</v>
      </c>
      <c r="M1519" t="s">
        <v>37</v>
      </c>
      <c r="N1519" t="s">
        <v>56</v>
      </c>
      <c r="O1519">
        <v>149000000</v>
      </c>
      <c r="P1519">
        <f t="shared" si="23"/>
        <v>-84540684</v>
      </c>
      <c r="Q1519">
        <v>6.7</v>
      </c>
    </row>
    <row r="1520" spans="1:17" x14ac:dyDescent="0.3">
      <c r="A1520" t="s">
        <v>476</v>
      </c>
      <c r="B1520">
        <v>85</v>
      </c>
      <c r="C1520">
        <v>42776259</v>
      </c>
      <c r="D1520" t="s">
        <v>953</v>
      </c>
      <c r="E1520" t="s">
        <v>1671</v>
      </c>
      <c r="F1520" t="s">
        <v>18089</v>
      </c>
      <c r="G1520" t="s">
        <v>1266</v>
      </c>
      <c r="L1520" t="s">
        <v>1551</v>
      </c>
      <c r="M1520" t="s">
        <v>37</v>
      </c>
      <c r="N1520" t="s">
        <v>38</v>
      </c>
      <c r="O1520">
        <v>112000000</v>
      </c>
      <c r="P1520">
        <f t="shared" si="23"/>
        <v>-69223741</v>
      </c>
      <c r="Q1520">
        <v>4.9000000000000004</v>
      </c>
    </row>
    <row r="1521" spans="1:17" hidden="1" x14ac:dyDescent="0.3">
      <c r="A1521" t="s">
        <v>13514</v>
      </c>
      <c r="B1521">
        <v>96</v>
      </c>
      <c r="C1521">
        <v>23808111</v>
      </c>
      <c r="D1521" t="s">
        <v>68</v>
      </c>
      <c r="L1521" t="s">
        <v>21592</v>
      </c>
      <c r="M1521" t="s">
        <v>37</v>
      </c>
      <c r="N1521" t="s">
        <v>38</v>
      </c>
      <c r="P1521">
        <f t="shared" si="23"/>
        <v>23808111</v>
      </c>
      <c r="Q1521">
        <v>7.5</v>
      </c>
    </row>
    <row r="1522" spans="1:17" x14ac:dyDescent="0.3">
      <c r="A1522" t="s">
        <v>639</v>
      </c>
      <c r="B1522">
        <v>85</v>
      </c>
      <c r="C1522">
        <v>145771527</v>
      </c>
      <c r="D1522" t="s">
        <v>953</v>
      </c>
      <c r="E1522" t="s">
        <v>11526</v>
      </c>
      <c r="F1522" t="s">
        <v>1671</v>
      </c>
      <c r="G1522" t="s">
        <v>3409</v>
      </c>
      <c r="H1522" t="s">
        <v>18089</v>
      </c>
      <c r="I1522" t="s">
        <v>1266</v>
      </c>
      <c r="J1522" t="s">
        <v>12332</v>
      </c>
      <c r="L1522" t="s">
        <v>2557</v>
      </c>
      <c r="M1522" t="s">
        <v>37</v>
      </c>
      <c r="N1522" t="s">
        <v>38</v>
      </c>
      <c r="O1522">
        <v>80000000</v>
      </c>
      <c r="P1522">
        <f t="shared" si="23"/>
        <v>65771527</v>
      </c>
      <c r="Q1522">
        <v>7.2</v>
      </c>
    </row>
    <row r="1523" spans="1:17" x14ac:dyDescent="0.3">
      <c r="A1523" t="s">
        <v>4325</v>
      </c>
      <c r="B1523">
        <v>85</v>
      </c>
      <c r="C1523">
        <v>26288320</v>
      </c>
      <c r="D1523" t="s">
        <v>953</v>
      </c>
      <c r="E1523" t="s">
        <v>11526</v>
      </c>
      <c r="F1523" t="s">
        <v>1671</v>
      </c>
      <c r="G1523" t="s">
        <v>3409</v>
      </c>
      <c r="H1523" t="s">
        <v>18089</v>
      </c>
      <c r="I1523" t="s">
        <v>1266</v>
      </c>
      <c r="J1523" t="s">
        <v>19711</v>
      </c>
      <c r="L1523" t="s">
        <v>4328</v>
      </c>
      <c r="M1523" t="s">
        <v>37</v>
      </c>
      <c r="N1523" t="s">
        <v>38</v>
      </c>
      <c r="O1523">
        <v>60000000</v>
      </c>
      <c r="P1523">
        <f t="shared" si="23"/>
        <v>-33711680</v>
      </c>
      <c r="Q1523">
        <v>6.7</v>
      </c>
    </row>
    <row r="1524" spans="1:17" hidden="1" x14ac:dyDescent="0.3">
      <c r="A1524" t="s">
        <v>20683</v>
      </c>
      <c r="B1524">
        <v>96</v>
      </c>
      <c r="D1524" t="s">
        <v>1325</v>
      </c>
      <c r="E1524" t="s">
        <v>12332</v>
      </c>
      <c r="L1524" t="s">
        <v>20684</v>
      </c>
      <c r="M1524" t="s">
        <v>37</v>
      </c>
      <c r="N1524" t="s">
        <v>38</v>
      </c>
      <c r="O1524">
        <v>1800000</v>
      </c>
      <c r="P1524">
        <f t="shared" si="23"/>
        <v>-1800000</v>
      </c>
      <c r="Q1524">
        <v>5.5</v>
      </c>
    </row>
    <row r="1525" spans="1:17" x14ac:dyDescent="0.3">
      <c r="A1525" t="s">
        <v>8261</v>
      </c>
      <c r="B1525">
        <v>85</v>
      </c>
      <c r="C1525">
        <v>64238770</v>
      </c>
      <c r="D1525" t="s">
        <v>953</v>
      </c>
      <c r="E1525" t="s">
        <v>11526</v>
      </c>
      <c r="F1525" t="s">
        <v>1671</v>
      </c>
      <c r="G1525" t="s">
        <v>18089</v>
      </c>
      <c r="L1525" t="s">
        <v>8262</v>
      </c>
      <c r="M1525" t="s">
        <v>37</v>
      </c>
      <c r="N1525" t="s">
        <v>268</v>
      </c>
      <c r="O1525">
        <v>42000000</v>
      </c>
      <c r="P1525">
        <f t="shared" si="23"/>
        <v>22238770</v>
      </c>
      <c r="Q1525">
        <v>5.8</v>
      </c>
    </row>
    <row r="1526" spans="1:17" x14ac:dyDescent="0.3">
      <c r="A1526" t="s">
        <v>12993</v>
      </c>
      <c r="B1526">
        <v>85</v>
      </c>
      <c r="C1526">
        <v>12701880</v>
      </c>
      <c r="D1526" t="s">
        <v>953</v>
      </c>
      <c r="E1526" t="s">
        <v>11526</v>
      </c>
      <c r="F1526" t="s">
        <v>1671</v>
      </c>
      <c r="G1526" t="s">
        <v>18089</v>
      </c>
      <c r="L1526" t="s">
        <v>12996</v>
      </c>
      <c r="M1526" t="s">
        <v>37</v>
      </c>
      <c r="N1526" t="s">
        <v>38</v>
      </c>
      <c r="O1526">
        <v>15000000</v>
      </c>
      <c r="P1526">
        <f t="shared" si="23"/>
        <v>-2298120</v>
      </c>
      <c r="Q1526">
        <v>5.7</v>
      </c>
    </row>
    <row r="1527" spans="1:17" x14ac:dyDescent="0.3">
      <c r="A1527" t="s">
        <v>9567</v>
      </c>
      <c r="B1527">
        <v>85</v>
      </c>
      <c r="C1527">
        <v>39880476</v>
      </c>
      <c r="D1527" t="s">
        <v>953</v>
      </c>
      <c r="E1527" t="s">
        <v>11526</v>
      </c>
      <c r="F1527" t="s">
        <v>1671</v>
      </c>
      <c r="G1527" t="s">
        <v>18089</v>
      </c>
      <c r="H1527" t="s">
        <v>1266</v>
      </c>
      <c r="L1527" t="s">
        <v>9569</v>
      </c>
      <c r="M1527" t="s">
        <v>37</v>
      </c>
      <c r="N1527" t="s">
        <v>38</v>
      </c>
      <c r="O1527">
        <v>25000000</v>
      </c>
      <c r="P1527">
        <f t="shared" si="23"/>
        <v>14880476</v>
      </c>
      <c r="Q1527">
        <v>5.2</v>
      </c>
    </row>
    <row r="1528" spans="1:17" hidden="1" x14ac:dyDescent="0.3">
      <c r="A1528" t="s">
        <v>21243</v>
      </c>
      <c r="B1528">
        <v>96</v>
      </c>
      <c r="D1528" t="s">
        <v>6403</v>
      </c>
      <c r="E1528" t="s">
        <v>12332</v>
      </c>
      <c r="L1528" t="s">
        <v>21244</v>
      </c>
      <c r="M1528" t="s">
        <v>37</v>
      </c>
      <c r="N1528" t="s">
        <v>38</v>
      </c>
      <c r="O1528">
        <v>1250000</v>
      </c>
      <c r="P1528">
        <f t="shared" si="23"/>
        <v>-1250000</v>
      </c>
      <c r="Q1528">
        <v>5.5</v>
      </c>
    </row>
    <row r="1529" spans="1:17" x14ac:dyDescent="0.3">
      <c r="A1529" t="s">
        <v>11620</v>
      </c>
      <c r="B1529">
        <v>85</v>
      </c>
      <c r="C1529">
        <v>15911333</v>
      </c>
      <c r="D1529" t="s">
        <v>953</v>
      </c>
      <c r="E1529" t="s">
        <v>1671</v>
      </c>
      <c r="F1529" t="s">
        <v>3409</v>
      </c>
      <c r="G1529" t="s">
        <v>18089</v>
      </c>
      <c r="H1529" t="s">
        <v>1266</v>
      </c>
      <c r="L1529" t="s">
        <v>11621</v>
      </c>
      <c r="M1529" t="s">
        <v>37</v>
      </c>
      <c r="N1529" t="s">
        <v>56</v>
      </c>
      <c r="O1529">
        <v>19000000</v>
      </c>
      <c r="P1529">
        <f t="shared" si="23"/>
        <v>-3088667</v>
      </c>
      <c r="Q1529">
        <v>3.6</v>
      </c>
    </row>
    <row r="1530" spans="1:17" x14ac:dyDescent="0.3">
      <c r="A1530" t="s">
        <v>7823</v>
      </c>
      <c r="B1530">
        <v>85</v>
      </c>
      <c r="C1530">
        <v>4091</v>
      </c>
      <c r="D1530" t="s">
        <v>953</v>
      </c>
      <c r="E1530" t="s">
        <v>11526</v>
      </c>
      <c r="F1530" t="s">
        <v>1671</v>
      </c>
      <c r="G1530" t="s">
        <v>18089</v>
      </c>
      <c r="H1530" t="s">
        <v>1266</v>
      </c>
      <c r="L1530" t="s">
        <v>7826</v>
      </c>
      <c r="M1530" t="s">
        <v>37</v>
      </c>
      <c r="N1530" t="s">
        <v>584</v>
      </c>
      <c r="O1530">
        <v>34000000</v>
      </c>
      <c r="P1530">
        <f t="shared" si="23"/>
        <v>-33995909</v>
      </c>
      <c r="Q1530">
        <v>6.3</v>
      </c>
    </row>
    <row r="1531" spans="1:17" hidden="1" x14ac:dyDescent="0.3">
      <c r="A1531" t="s">
        <v>19399</v>
      </c>
      <c r="B1531">
        <v>96</v>
      </c>
      <c r="C1531">
        <v>444354</v>
      </c>
      <c r="D1531" t="s">
        <v>1671</v>
      </c>
      <c r="E1531" t="s">
        <v>3409</v>
      </c>
      <c r="L1531" t="s">
        <v>20347</v>
      </c>
      <c r="M1531" t="s">
        <v>37</v>
      </c>
      <c r="N1531" t="s">
        <v>56</v>
      </c>
      <c r="P1531">
        <f t="shared" si="23"/>
        <v>444354</v>
      </c>
      <c r="Q1531">
        <v>6.4</v>
      </c>
    </row>
    <row r="1532" spans="1:17" x14ac:dyDescent="0.3">
      <c r="A1532" t="s">
        <v>5911</v>
      </c>
      <c r="B1532">
        <v>86</v>
      </c>
      <c r="C1532">
        <v>25200412</v>
      </c>
      <c r="D1532" t="s">
        <v>953</v>
      </c>
      <c r="E1532" t="s">
        <v>1671</v>
      </c>
      <c r="F1532" t="s">
        <v>18089</v>
      </c>
      <c r="G1532" t="s">
        <v>1266</v>
      </c>
      <c r="H1532" t="s">
        <v>12332</v>
      </c>
      <c r="L1532" t="s">
        <v>5915</v>
      </c>
      <c r="M1532" t="s">
        <v>37</v>
      </c>
      <c r="N1532" t="s">
        <v>38</v>
      </c>
      <c r="O1532">
        <v>45000000</v>
      </c>
      <c r="P1532">
        <f t="shared" si="23"/>
        <v>-19799588</v>
      </c>
      <c r="Q1532">
        <v>5.4</v>
      </c>
    </row>
    <row r="1533" spans="1:17" x14ac:dyDescent="0.3">
      <c r="A1533" t="s">
        <v>22490</v>
      </c>
      <c r="B1533">
        <v>86</v>
      </c>
      <c r="C1533">
        <v>39552600</v>
      </c>
      <c r="D1533" t="s">
        <v>953</v>
      </c>
      <c r="E1533" t="s">
        <v>18089</v>
      </c>
      <c r="F1533" t="s">
        <v>19711</v>
      </c>
      <c r="L1533" t="s">
        <v>22494</v>
      </c>
      <c r="M1533" t="s">
        <v>37</v>
      </c>
      <c r="N1533" t="s">
        <v>38</v>
      </c>
      <c r="O1533">
        <v>500000</v>
      </c>
      <c r="P1533">
        <f t="shared" si="23"/>
        <v>39052600</v>
      </c>
      <c r="Q1533">
        <v>6.1</v>
      </c>
    </row>
    <row r="1534" spans="1:17" x14ac:dyDescent="0.3">
      <c r="A1534" t="s">
        <v>13498</v>
      </c>
      <c r="B1534">
        <v>86</v>
      </c>
      <c r="C1534">
        <v>9402410</v>
      </c>
      <c r="D1534" t="s">
        <v>953</v>
      </c>
      <c r="E1534" t="s">
        <v>1671</v>
      </c>
      <c r="L1534" t="s">
        <v>13499</v>
      </c>
      <c r="M1534" t="s">
        <v>37</v>
      </c>
      <c r="N1534" t="s">
        <v>38</v>
      </c>
      <c r="O1534">
        <v>14000000</v>
      </c>
      <c r="P1534">
        <f t="shared" si="23"/>
        <v>-4597590</v>
      </c>
      <c r="Q1534">
        <v>5.4</v>
      </c>
    </row>
    <row r="1535" spans="1:17" x14ac:dyDescent="0.3">
      <c r="A1535" t="s">
        <v>801</v>
      </c>
      <c r="B1535">
        <v>86</v>
      </c>
      <c r="C1535">
        <v>193136719</v>
      </c>
      <c r="D1535" t="s">
        <v>953</v>
      </c>
      <c r="E1535" t="s">
        <v>11526</v>
      </c>
      <c r="F1535" t="s">
        <v>1671</v>
      </c>
      <c r="G1535" t="s">
        <v>18089</v>
      </c>
      <c r="L1535" t="s">
        <v>2991</v>
      </c>
      <c r="M1535" t="s">
        <v>37</v>
      </c>
      <c r="N1535" t="s">
        <v>38</v>
      </c>
      <c r="O1535">
        <v>75000000</v>
      </c>
      <c r="P1535">
        <f t="shared" si="23"/>
        <v>118136719</v>
      </c>
      <c r="Q1535">
        <v>6.9</v>
      </c>
    </row>
    <row r="1536" spans="1:17" x14ac:dyDescent="0.3">
      <c r="A1536" t="s">
        <v>1575</v>
      </c>
      <c r="B1536">
        <v>86</v>
      </c>
      <c r="C1536">
        <v>153288182</v>
      </c>
      <c r="D1536" t="s">
        <v>953</v>
      </c>
      <c r="E1536" t="s">
        <v>1671</v>
      </c>
      <c r="F1536" t="s">
        <v>24165</v>
      </c>
      <c r="L1536" t="s">
        <v>2478</v>
      </c>
      <c r="M1536" t="s">
        <v>37</v>
      </c>
      <c r="N1536" t="s">
        <v>38</v>
      </c>
      <c r="O1536">
        <v>84000000</v>
      </c>
      <c r="P1536">
        <f t="shared" si="23"/>
        <v>69288182</v>
      </c>
      <c r="Q1536">
        <v>4.9000000000000004</v>
      </c>
    </row>
    <row r="1537" spans="1:17" x14ac:dyDescent="0.3">
      <c r="A1537" t="s">
        <v>6694</v>
      </c>
      <c r="B1537">
        <v>86</v>
      </c>
      <c r="C1537">
        <v>22717758</v>
      </c>
      <c r="D1537" t="s">
        <v>953</v>
      </c>
      <c r="E1537" t="s">
        <v>11526</v>
      </c>
      <c r="F1537" t="s">
        <v>1671</v>
      </c>
      <c r="G1537" t="s">
        <v>3409</v>
      </c>
      <c r="H1537" t="s">
        <v>18089</v>
      </c>
      <c r="I1537" t="s">
        <v>1266</v>
      </c>
      <c r="J1537" t="s">
        <v>17378</v>
      </c>
      <c r="L1537" t="s">
        <v>6697</v>
      </c>
      <c r="M1537" t="s">
        <v>37</v>
      </c>
      <c r="N1537" t="s">
        <v>38</v>
      </c>
      <c r="O1537">
        <v>40000000</v>
      </c>
      <c r="P1537">
        <f t="shared" si="23"/>
        <v>-17282242</v>
      </c>
      <c r="Q1537">
        <v>6.2</v>
      </c>
    </row>
    <row r="1538" spans="1:17" x14ac:dyDescent="0.3">
      <c r="A1538" t="s">
        <v>597</v>
      </c>
      <c r="B1538">
        <v>87</v>
      </c>
      <c r="C1538">
        <v>133103929</v>
      </c>
      <c r="D1538" t="s">
        <v>953</v>
      </c>
      <c r="E1538" t="s">
        <v>11526</v>
      </c>
      <c r="F1538" t="s">
        <v>1671</v>
      </c>
      <c r="G1538" t="s">
        <v>18089</v>
      </c>
      <c r="H1538" t="s">
        <v>1266</v>
      </c>
      <c r="I1538" t="s">
        <v>12038</v>
      </c>
      <c r="L1538" t="s">
        <v>2580</v>
      </c>
      <c r="M1538" t="s">
        <v>37</v>
      </c>
      <c r="N1538" t="s">
        <v>38</v>
      </c>
      <c r="O1538">
        <v>75000000</v>
      </c>
      <c r="P1538">
        <f t="shared" ref="P1538:P1601" si="24">+C1538-O1538</f>
        <v>58103929</v>
      </c>
      <c r="Q1538">
        <v>4.4000000000000004</v>
      </c>
    </row>
    <row r="1539" spans="1:17" x14ac:dyDescent="0.3">
      <c r="A1539" t="s">
        <v>5382</v>
      </c>
      <c r="B1539">
        <v>87</v>
      </c>
      <c r="C1539">
        <v>20999103</v>
      </c>
      <c r="D1539" t="s">
        <v>953</v>
      </c>
      <c r="E1539" t="s">
        <v>11526</v>
      </c>
      <c r="F1539" t="s">
        <v>1671</v>
      </c>
      <c r="G1539" t="s">
        <v>24164</v>
      </c>
      <c r="H1539" t="s">
        <v>18089</v>
      </c>
      <c r="L1539" t="s">
        <v>6750</v>
      </c>
      <c r="M1539" t="s">
        <v>37</v>
      </c>
      <c r="N1539" t="s">
        <v>38</v>
      </c>
      <c r="O1539">
        <v>40000000</v>
      </c>
      <c r="P1539">
        <f t="shared" si="24"/>
        <v>-19000897</v>
      </c>
      <c r="Q1539">
        <v>7.8</v>
      </c>
    </row>
    <row r="1540" spans="1:17" x14ac:dyDescent="0.3">
      <c r="A1540" t="s">
        <v>3917</v>
      </c>
      <c r="B1540">
        <v>87</v>
      </c>
      <c r="C1540">
        <v>16290976</v>
      </c>
      <c r="D1540" t="s">
        <v>953</v>
      </c>
      <c r="E1540" t="s">
        <v>1671</v>
      </c>
      <c r="F1540" t="s">
        <v>18089</v>
      </c>
      <c r="G1540" t="s">
        <v>1266</v>
      </c>
      <c r="H1540" t="s">
        <v>12038</v>
      </c>
      <c r="I1540" t="s">
        <v>12332</v>
      </c>
      <c r="L1540" t="s">
        <v>10141</v>
      </c>
      <c r="M1540" t="s">
        <v>37</v>
      </c>
      <c r="N1540" t="s">
        <v>38</v>
      </c>
      <c r="O1540">
        <v>24000000</v>
      </c>
      <c r="P1540">
        <f t="shared" si="24"/>
        <v>-7709024</v>
      </c>
      <c r="Q1540">
        <v>6.2</v>
      </c>
    </row>
    <row r="1541" spans="1:17" x14ac:dyDescent="0.3">
      <c r="A1541" t="s">
        <v>9588</v>
      </c>
      <c r="B1541">
        <v>87</v>
      </c>
      <c r="C1541">
        <v>6563357</v>
      </c>
      <c r="D1541" t="s">
        <v>953</v>
      </c>
      <c r="E1541" t="s">
        <v>1671</v>
      </c>
      <c r="L1541" t="s">
        <v>11324</v>
      </c>
      <c r="M1541" t="s">
        <v>37</v>
      </c>
      <c r="N1541" t="s">
        <v>38</v>
      </c>
      <c r="O1541">
        <v>20000000</v>
      </c>
      <c r="P1541">
        <f t="shared" si="24"/>
        <v>-13436643</v>
      </c>
      <c r="Q1541">
        <v>5.3</v>
      </c>
    </row>
    <row r="1542" spans="1:17" x14ac:dyDescent="0.3">
      <c r="A1542" t="s">
        <v>18613</v>
      </c>
      <c r="B1542">
        <v>87</v>
      </c>
      <c r="C1542">
        <v>800000</v>
      </c>
      <c r="D1542" t="s">
        <v>953</v>
      </c>
      <c r="E1542" t="s">
        <v>1266</v>
      </c>
      <c r="L1542" t="s">
        <v>18615</v>
      </c>
      <c r="M1542" t="s">
        <v>37</v>
      </c>
      <c r="N1542" t="s">
        <v>38</v>
      </c>
      <c r="O1542">
        <v>4000000</v>
      </c>
      <c r="P1542">
        <f t="shared" si="24"/>
        <v>-3200000</v>
      </c>
      <c r="Q1542">
        <v>4.8</v>
      </c>
    </row>
    <row r="1543" spans="1:17" x14ac:dyDescent="0.3">
      <c r="A1543" t="s">
        <v>3252</v>
      </c>
      <c r="B1543">
        <v>87</v>
      </c>
      <c r="C1543">
        <v>183132370</v>
      </c>
      <c r="D1543" t="s">
        <v>953</v>
      </c>
      <c r="E1543" t="s">
        <v>11526</v>
      </c>
      <c r="F1543" t="s">
        <v>1671</v>
      </c>
      <c r="L1543" t="s">
        <v>3255</v>
      </c>
      <c r="M1543" t="s">
        <v>37</v>
      </c>
      <c r="N1543" t="s">
        <v>38</v>
      </c>
      <c r="O1543">
        <v>75000000</v>
      </c>
      <c r="P1543">
        <f t="shared" si="24"/>
        <v>108132370</v>
      </c>
      <c r="Q1543">
        <v>7.4</v>
      </c>
    </row>
    <row r="1544" spans="1:17" hidden="1" x14ac:dyDescent="0.3">
      <c r="A1544" t="s">
        <v>4831</v>
      </c>
      <c r="B1544">
        <v>96</v>
      </c>
      <c r="D1544" t="s">
        <v>24164</v>
      </c>
      <c r="E1544" t="s">
        <v>6403</v>
      </c>
      <c r="F1544" t="s">
        <v>24165</v>
      </c>
      <c r="G1544" t="s">
        <v>10413</v>
      </c>
      <c r="L1544" t="s">
        <v>4834</v>
      </c>
      <c r="M1544" t="s">
        <v>37</v>
      </c>
      <c r="N1544" t="s">
        <v>38</v>
      </c>
      <c r="O1544">
        <v>55000000</v>
      </c>
      <c r="P1544">
        <f t="shared" si="24"/>
        <v>-55000000</v>
      </c>
      <c r="Q1544">
        <v>5.3</v>
      </c>
    </row>
    <row r="1545" spans="1:17" x14ac:dyDescent="0.3">
      <c r="A1545" t="s">
        <v>8145</v>
      </c>
      <c r="B1545">
        <v>87</v>
      </c>
      <c r="C1545">
        <v>85416609</v>
      </c>
      <c r="D1545" t="s">
        <v>953</v>
      </c>
      <c r="E1545" t="s">
        <v>11526</v>
      </c>
      <c r="F1545" t="s">
        <v>1671</v>
      </c>
      <c r="G1545" t="s">
        <v>18089</v>
      </c>
      <c r="H1545" t="s">
        <v>1266</v>
      </c>
      <c r="L1545" t="s">
        <v>8146</v>
      </c>
      <c r="M1545" t="s">
        <v>37</v>
      </c>
      <c r="N1545" t="s">
        <v>38</v>
      </c>
      <c r="O1545">
        <v>30000000</v>
      </c>
      <c r="P1545">
        <f t="shared" si="24"/>
        <v>55416609</v>
      </c>
      <c r="Q1545">
        <v>7</v>
      </c>
    </row>
    <row r="1546" spans="1:17" x14ac:dyDescent="0.3">
      <c r="A1546" t="s">
        <v>2829</v>
      </c>
      <c r="B1546">
        <v>87</v>
      </c>
      <c r="C1546">
        <v>36073232</v>
      </c>
      <c r="D1546" t="s">
        <v>953</v>
      </c>
      <c r="E1546" t="s">
        <v>11526</v>
      </c>
      <c r="F1546" t="s">
        <v>18089</v>
      </c>
      <c r="L1546" t="s">
        <v>2833</v>
      </c>
      <c r="M1546" t="s">
        <v>37</v>
      </c>
      <c r="N1546" t="s">
        <v>38</v>
      </c>
      <c r="O1546">
        <v>80000000</v>
      </c>
      <c r="P1546">
        <f t="shared" si="24"/>
        <v>-43926768</v>
      </c>
      <c r="Q1546">
        <v>5.2</v>
      </c>
    </row>
    <row r="1547" spans="1:17" hidden="1" x14ac:dyDescent="0.3">
      <c r="A1547" t="s">
        <v>23131</v>
      </c>
      <c r="B1547">
        <v>96</v>
      </c>
      <c r="D1547" t="s">
        <v>6403</v>
      </c>
      <c r="E1547" t="s">
        <v>24165</v>
      </c>
      <c r="L1547" t="s">
        <v>23132</v>
      </c>
      <c r="M1547" t="s">
        <v>37</v>
      </c>
      <c r="N1547" t="s">
        <v>38</v>
      </c>
      <c r="O1547">
        <v>250000</v>
      </c>
      <c r="P1547">
        <f t="shared" si="24"/>
        <v>-250000</v>
      </c>
      <c r="Q1547">
        <v>4.5</v>
      </c>
    </row>
    <row r="1548" spans="1:17" x14ac:dyDescent="0.3">
      <c r="A1548" t="s">
        <v>809</v>
      </c>
      <c r="B1548">
        <v>88</v>
      </c>
      <c r="C1548">
        <v>47811275</v>
      </c>
      <c r="D1548" t="s">
        <v>953</v>
      </c>
      <c r="E1548" t="s">
        <v>1671</v>
      </c>
      <c r="F1548" t="s">
        <v>18089</v>
      </c>
      <c r="L1548" t="s">
        <v>12757</v>
      </c>
      <c r="M1548" t="s">
        <v>37</v>
      </c>
      <c r="N1548" t="s">
        <v>38</v>
      </c>
      <c r="O1548">
        <v>15000000</v>
      </c>
      <c r="P1548">
        <f t="shared" si="24"/>
        <v>32811275</v>
      </c>
      <c r="Q1548">
        <v>5.4</v>
      </c>
    </row>
    <row r="1549" spans="1:17" hidden="1" x14ac:dyDescent="0.3">
      <c r="A1549" t="s">
        <v>18743</v>
      </c>
      <c r="B1549">
        <v>96</v>
      </c>
      <c r="D1549" t="s">
        <v>3409</v>
      </c>
      <c r="E1549" t="s">
        <v>24163</v>
      </c>
      <c r="L1549" t="s">
        <v>18746</v>
      </c>
      <c r="M1549" t="s">
        <v>37</v>
      </c>
      <c r="N1549" t="s">
        <v>38</v>
      </c>
      <c r="O1549">
        <v>3950000</v>
      </c>
      <c r="P1549">
        <f t="shared" si="24"/>
        <v>-3950000</v>
      </c>
      <c r="Q1549">
        <v>7.8</v>
      </c>
    </row>
    <row r="1550" spans="1:17" x14ac:dyDescent="0.3">
      <c r="A1550" t="s">
        <v>13672</v>
      </c>
      <c r="B1550">
        <v>88</v>
      </c>
      <c r="C1550">
        <v>18225165</v>
      </c>
      <c r="D1550" t="s">
        <v>953</v>
      </c>
      <c r="E1550" t="s">
        <v>1671</v>
      </c>
      <c r="L1550" t="s">
        <v>15649</v>
      </c>
      <c r="M1550" t="s">
        <v>37</v>
      </c>
      <c r="N1550" t="s">
        <v>38</v>
      </c>
      <c r="O1550">
        <v>9000000</v>
      </c>
      <c r="P1550">
        <f t="shared" si="24"/>
        <v>9225165</v>
      </c>
      <c r="Q1550">
        <v>7.1</v>
      </c>
    </row>
    <row r="1551" spans="1:17" hidden="1" x14ac:dyDescent="0.3">
      <c r="A1551" t="s">
        <v>21947</v>
      </c>
      <c r="B1551">
        <v>96</v>
      </c>
      <c r="D1551" t="s">
        <v>3409</v>
      </c>
      <c r="E1551" t="s">
        <v>19711</v>
      </c>
      <c r="L1551" t="s">
        <v>21950</v>
      </c>
      <c r="M1551" t="s">
        <v>2778</v>
      </c>
      <c r="N1551" t="s">
        <v>3571</v>
      </c>
      <c r="P1551">
        <f t="shared" si="24"/>
        <v>0</v>
      </c>
      <c r="Q1551">
        <v>7.2</v>
      </c>
    </row>
    <row r="1552" spans="1:17" hidden="1" x14ac:dyDescent="0.3">
      <c r="A1552" t="s">
        <v>21904</v>
      </c>
      <c r="B1552">
        <v>96</v>
      </c>
      <c r="D1552" t="s">
        <v>1671</v>
      </c>
      <c r="E1552" t="s">
        <v>3409</v>
      </c>
      <c r="L1552" t="s">
        <v>21905</v>
      </c>
      <c r="M1552" t="s">
        <v>37</v>
      </c>
      <c r="N1552" t="s">
        <v>38</v>
      </c>
      <c r="O1552">
        <v>1000000</v>
      </c>
      <c r="P1552">
        <f t="shared" si="24"/>
        <v>-1000000</v>
      </c>
      <c r="Q1552">
        <v>5.8</v>
      </c>
    </row>
    <row r="1553" spans="1:17" x14ac:dyDescent="0.3">
      <c r="A1553" t="s">
        <v>1915</v>
      </c>
      <c r="B1553">
        <v>88</v>
      </c>
      <c r="C1553">
        <v>161317423</v>
      </c>
      <c r="D1553" t="s">
        <v>953</v>
      </c>
      <c r="E1553" t="s">
        <v>11526</v>
      </c>
      <c r="F1553" t="s">
        <v>1671</v>
      </c>
      <c r="G1553" t="s">
        <v>18089</v>
      </c>
      <c r="L1553" t="s">
        <v>1991</v>
      </c>
      <c r="M1553" t="s">
        <v>37</v>
      </c>
      <c r="N1553" t="s">
        <v>38</v>
      </c>
      <c r="O1553">
        <v>95000000</v>
      </c>
      <c r="P1553">
        <f t="shared" si="24"/>
        <v>66317423</v>
      </c>
      <c r="Q1553">
        <v>6.6</v>
      </c>
    </row>
    <row r="1554" spans="1:17" x14ac:dyDescent="0.3">
      <c r="A1554" t="s">
        <v>1582</v>
      </c>
      <c r="B1554">
        <v>88</v>
      </c>
      <c r="C1554">
        <v>8460990</v>
      </c>
      <c r="D1554" t="s">
        <v>953</v>
      </c>
      <c r="E1554" t="s">
        <v>11526</v>
      </c>
      <c r="F1554" t="s">
        <v>18089</v>
      </c>
      <c r="G1554" t="s">
        <v>1266</v>
      </c>
      <c r="H1554" t="s">
        <v>17378</v>
      </c>
      <c r="L1554" t="s">
        <v>3502</v>
      </c>
      <c r="M1554" t="s">
        <v>37</v>
      </c>
      <c r="N1554" t="s">
        <v>38</v>
      </c>
      <c r="O1554">
        <v>70000000</v>
      </c>
      <c r="P1554">
        <f t="shared" si="24"/>
        <v>-61539010</v>
      </c>
      <c r="Q1554">
        <v>5.6</v>
      </c>
    </row>
    <row r="1555" spans="1:17" x14ac:dyDescent="0.3">
      <c r="A1555" t="s">
        <v>2129</v>
      </c>
      <c r="B1555">
        <v>88</v>
      </c>
      <c r="C1555">
        <v>120618403</v>
      </c>
      <c r="D1555" t="s">
        <v>953</v>
      </c>
      <c r="E1555" t="s">
        <v>11526</v>
      </c>
      <c r="F1555" t="s">
        <v>18089</v>
      </c>
      <c r="G1555" t="s">
        <v>1266</v>
      </c>
      <c r="H1555" t="s">
        <v>17378</v>
      </c>
      <c r="I1555" t="s">
        <v>24163</v>
      </c>
      <c r="L1555" t="s">
        <v>2132</v>
      </c>
      <c r="M1555" t="s">
        <v>37</v>
      </c>
      <c r="N1555" t="s">
        <v>38</v>
      </c>
      <c r="O1555">
        <v>90000000</v>
      </c>
      <c r="P1555">
        <f t="shared" si="24"/>
        <v>30618403</v>
      </c>
      <c r="Q1555">
        <v>7.5</v>
      </c>
    </row>
    <row r="1556" spans="1:17" x14ac:dyDescent="0.3">
      <c r="A1556" t="s">
        <v>2669</v>
      </c>
      <c r="B1556">
        <v>88</v>
      </c>
      <c r="C1556">
        <v>90443603</v>
      </c>
      <c r="D1556" t="s">
        <v>953</v>
      </c>
      <c r="E1556" t="s">
        <v>11526</v>
      </c>
      <c r="F1556" t="s">
        <v>1671</v>
      </c>
      <c r="G1556" t="s">
        <v>18089</v>
      </c>
      <c r="H1556" t="s">
        <v>1266</v>
      </c>
      <c r="I1556" t="s">
        <v>12332</v>
      </c>
      <c r="J1556" t="s">
        <v>24167</v>
      </c>
      <c r="L1556" t="s">
        <v>2671</v>
      </c>
      <c r="M1556" t="s">
        <v>37</v>
      </c>
      <c r="N1556" t="s">
        <v>38</v>
      </c>
      <c r="O1556">
        <v>80000000</v>
      </c>
      <c r="P1556">
        <f t="shared" si="24"/>
        <v>10443603</v>
      </c>
      <c r="Q1556">
        <v>6.3</v>
      </c>
    </row>
    <row r="1557" spans="1:17" hidden="1" x14ac:dyDescent="0.3">
      <c r="A1557" t="s">
        <v>14685</v>
      </c>
      <c r="B1557">
        <v>96</v>
      </c>
      <c r="D1557" t="s">
        <v>24164</v>
      </c>
      <c r="E1557" t="s">
        <v>3409</v>
      </c>
      <c r="F1557" t="s">
        <v>10413</v>
      </c>
      <c r="L1557" t="s">
        <v>14687</v>
      </c>
      <c r="M1557" t="s">
        <v>37</v>
      </c>
      <c r="N1557" t="s">
        <v>7090</v>
      </c>
      <c r="P1557">
        <f t="shared" si="24"/>
        <v>0</v>
      </c>
      <c r="Q1557">
        <v>6.2</v>
      </c>
    </row>
    <row r="1558" spans="1:17" x14ac:dyDescent="0.3">
      <c r="A1558" t="s">
        <v>5873</v>
      </c>
      <c r="B1558">
        <v>88</v>
      </c>
      <c r="C1558">
        <v>28133159</v>
      </c>
      <c r="D1558" t="s">
        <v>953</v>
      </c>
      <c r="E1558" t="s">
        <v>11526</v>
      </c>
      <c r="F1558" t="s">
        <v>1671</v>
      </c>
      <c r="G1558" t="s">
        <v>18089</v>
      </c>
      <c r="H1558" t="s">
        <v>1266</v>
      </c>
      <c r="L1558" t="s">
        <v>5874</v>
      </c>
      <c r="M1558" t="s">
        <v>37</v>
      </c>
      <c r="N1558" t="s">
        <v>38</v>
      </c>
      <c r="O1558">
        <v>50000000</v>
      </c>
      <c r="P1558">
        <f t="shared" si="24"/>
        <v>-21866841</v>
      </c>
      <c r="Q1558">
        <v>5.9</v>
      </c>
    </row>
    <row r="1559" spans="1:17" x14ac:dyDescent="0.3">
      <c r="A1559" t="s">
        <v>11431</v>
      </c>
      <c r="B1559">
        <v>88</v>
      </c>
      <c r="C1559">
        <v>1064277</v>
      </c>
      <c r="D1559" t="s">
        <v>953</v>
      </c>
      <c r="E1559" t="s">
        <v>18089</v>
      </c>
      <c r="F1559" t="s">
        <v>1266</v>
      </c>
      <c r="G1559" t="s">
        <v>17378</v>
      </c>
      <c r="L1559" t="s">
        <v>11433</v>
      </c>
      <c r="M1559" t="s">
        <v>37</v>
      </c>
      <c r="N1559" t="s">
        <v>38</v>
      </c>
      <c r="O1559">
        <v>20000000</v>
      </c>
      <c r="P1559">
        <f t="shared" si="24"/>
        <v>-18935723</v>
      </c>
      <c r="Q1559">
        <v>6.7</v>
      </c>
    </row>
    <row r="1560" spans="1:17" hidden="1" x14ac:dyDescent="0.3">
      <c r="A1560" t="s">
        <v>2495</v>
      </c>
      <c r="B1560">
        <v>96</v>
      </c>
      <c r="D1560" t="s">
        <v>3409</v>
      </c>
      <c r="E1560" t="s">
        <v>6403</v>
      </c>
      <c r="F1560" t="s">
        <v>24165</v>
      </c>
      <c r="L1560" t="s">
        <v>18432</v>
      </c>
      <c r="M1560" t="s">
        <v>37</v>
      </c>
      <c r="N1560" t="s">
        <v>38</v>
      </c>
      <c r="O1560">
        <v>114000</v>
      </c>
      <c r="P1560">
        <f t="shared" si="24"/>
        <v>-114000</v>
      </c>
      <c r="Q1560">
        <v>8</v>
      </c>
    </row>
    <row r="1561" spans="1:17" x14ac:dyDescent="0.3">
      <c r="A1561" t="s">
        <v>1915</v>
      </c>
      <c r="B1561">
        <v>88</v>
      </c>
      <c r="C1561">
        <v>130174897</v>
      </c>
      <c r="D1561" t="s">
        <v>953</v>
      </c>
      <c r="E1561" t="s">
        <v>11526</v>
      </c>
      <c r="F1561" t="s">
        <v>1671</v>
      </c>
      <c r="G1561" t="s">
        <v>18089</v>
      </c>
      <c r="L1561" t="s">
        <v>1918</v>
      </c>
      <c r="M1561" t="s">
        <v>37</v>
      </c>
      <c r="N1561" t="s">
        <v>38</v>
      </c>
      <c r="O1561">
        <v>99000000</v>
      </c>
      <c r="P1561">
        <f t="shared" si="24"/>
        <v>31174897</v>
      </c>
      <c r="Q1561">
        <v>7.2</v>
      </c>
    </row>
    <row r="1562" spans="1:17" x14ac:dyDescent="0.3">
      <c r="A1562" t="s">
        <v>4752</v>
      </c>
      <c r="B1562">
        <v>88</v>
      </c>
      <c r="C1562">
        <v>31051126</v>
      </c>
      <c r="D1562" t="s">
        <v>953</v>
      </c>
      <c r="E1562" t="s">
        <v>11526</v>
      </c>
      <c r="F1562" t="s">
        <v>1671</v>
      </c>
      <c r="G1562" t="s">
        <v>18089</v>
      </c>
      <c r="L1562" t="s">
        <v>4754</v>
      </c>
      <c r="M1562" t="s">
        <v>37</v>
      </c>
      <c r="N1562" t="s">
        <v>56</v>
      </c>
      <c r="O1562">
        <v>55000000</v>
      </c>
      <c r="P1562">
        <f t="shared" si="24"/>
        <v>-23948874</v>
      </c>
      <c r="Q1562">
        <v>6.7</v>
      </c>
    </row>
    <row r="1563" spans="1:17" x14ac:dyDescent="0.3">
      <c r="A1563" t="s">
        <v>4212</v>
      </c>
      <c r="B1563">
        <v>88</v>
      </c>
      <c r="C1563">
        <v>75590286</v>
      </c>
      <c r="D1563" t="s">
        <v>953</v>
      </c>
      <c r="E1563" t="s">
        <v>1671</v>
      </c>
      <c r="F1563" t="s">
        <v>6403</v>
      </c>
      <c r="G1563" t="s">
        <v>12332</v>
      </c>
      <c r="L1563" t="s">
        <v>10195</v>
      </c>
      <c r="M1563" t="s">
        <v>37</v>
      </c>
      <c r="N1563" t="s">
        <v>38</v>
      </c>
      <c r="O1563">
        <v>23600000</v>
      </c>
      <c r="P1563">
        <f t="shared" si="24"/>
        <v>51990286</v>
      </c>
      <c r="Q1563">
        <v>7.7</v>
      </c>
    </row>
    <row r="1564" spans="1:17" x14ac:dyDescent="0.3">
      <c r="A1564" t="s">
        <v>6456</v>
      </c>
      <c r="B1564">
        <v>89</v>
      </c>
      <c r="C1564">
        <v>57011847</v>
      </c>
      <c r="D1564" t="s">
        <v>953</v>
      </c>
      <c r="E1564" t="s">
        <v>11526</v>
      </c>
      <c r="F1564" t="s">
        <v>1671</v>
      </c>
      <c r="G1564" t="s">
        <v>18089</v>
      </c>
      <c r="H1564" t="s">
        <v>12332</v>
      </c>
      <c r="L1564" t="s">
        <v>6458</v>
      </c>
      <c r="M1564" t="s">
        <v>37</v>
      </c>
      <c r="N1564" t="s">
        <v>38</v>
      </c>
      <c r="O1564">
        <v>40000000</v>
      </c>
      <c r="P1564">
        <f t="shared" si="24"/>
        <v>17011847</v>
      </c>
      <c r="Q1564">
        <v>5.9</v>
      </c>
    </row>
    <row r="1565" spans="1:17" x14ac:dyDescent="0.3">
      <c r="A1565" t="s">
        <v>11127</v>
      </c>
      <c r="B1565">
        <v>89</v>
      </c>
      <c r="C1565">
        <v>60008303</v>
      </c>
      <c r="D1565" t="s">
        <v>953</v>
      </c>
      <c r="E1565" t="s">
        <v>1671</v>
      </c>
      <c r="F1565" t="s">
        <v>18089</v>
      </c>
      <c r="L1565" t="s">
        <v>13709</v>
      </c>
      <c r="M1565" t="s">
        <v>37</v>
      </c>
      <c r="N1565" t="s">
        <v>38</v>
      </c>
      <c r="O1565">
        <v>13000000</v>
      </c>
      <c r="P1565">
        <f t="shared" si="24"/>
        <v>47008303</v>
      </c>
      <c r="Q1565">
        <v>4.9000000000000004</v>
      </c>
    </row>
    <row r="1566" spans="1:17" x14ac:dyDescent="0.3">
      <c r="A1566" t="s">
        <v>3891</v>
      </c>
      <c r="B1566">
        <v>89</v>
      </c>
      <c r="C1566">
        <v>52287414</v>
      </c>
      <c r="D1566" t="s">
        <v>953</v>
      </c>
      <c r="E1566" t="s">
        <v>3409</v>
      </c>
      <c r="L1566" t="s">
        <v>15988</v>
      </c>
      <c r="M1566" t="s">
        <v>37</v>
      </c>
      <c r="N1566" t="s">
        <v>38</v>
      </c>
      <c r="O1566">
        <v>8000000</v>
      </c>
      <c r="P1566">
        <f t="shared" si="24"/>
        <v>44287414</v>
      </c>
      <c r="Q1566">
        <v>8.1</v>
      </c>
    </row>
    <row r="1567" spans="1:17" x14ac:dyDescent="0.3">
      <c r="A1567" t="s">
        <v>5111</v>
      </c>
      <c r="B1567">
        <v>89</v>
      </c>
      <c r="C1567">
        <v>22359293</v>
      </c>
      <c r="D1567" t="s">
        <v>953</v>
      </c>
      <c r="E1567" t="s">
        <v>1671</v>
      </c>
      <c r="F1567" t="s">
        <v>18089</v>
      </c>
      <c r="G1567" t="s">
        <v>1266</v>
      </c>
      <c r="L1567" t="s">
        <v>8787</v>
      </c>
      <c r="M1567" t="s">
        <v>37</v>
      </c>
      <c r="N1567" t="s">
        <v>56</v>
      </c>
      <c r="O1567">
        <v>29000000</v>
      </c>
      <c r="P1567">
        <f t="shared" si="24"/>
        <v>-6640707</v>
      </c>
      <c r="Q1567">
        <v>5.8</v>
      </c>
    </row>
    <row r="1568" spans="1:17" x14ac:dyDescent="0.3">
      <c r="A1568" t="s">
        <v>1983</v>
      </c>
      <c r="B1568">
        <v>89</v>
      </c>
      <c r="C1568">
        <v>50802661</v>
      </c>
      <c r="D1568" t="s">
        <v>953</v>
      </c>
      <c r="E1568" t="s">
        <v>11526</v>
      </c>
      <c r="F1568" t="s">
        <v>1671</v>
      </c>
      <c r="G1568" t="s">
        <v>18089</v>
      </c>
      <c r="H1568" t="s">
        <v>19711</v>
      </c>
      <c r="L1568" t="s">
        <v>1987</v>
      </c>
      <c r="M1568" t="s">
        <v>37</v>
      </c>
      <c r="N1568" t="s">
        <v>38</v>
      </c>
      <c r="O1568">
        <v>95000000</v>
      </c>
      <c r="P1568">
        <f t="shared" si="24"/>
        <v>-44197339</v>
      </c>
      <c r="Q1568">
        <v>6.9</v>
      </c>
    </row>
    <row r="1569" spans="1:17" x14ac:dyDescent="0.3">
      <c r="A1569" t="s">
        <v>10909</v>
      </c>
      <c r="B1569">
        <v>90</v>
      </c>
      <c r="C1569">
        <v>35033759</v>
      </c>
      <c r="D1569" t="s">
        <v>953</v>
      </c>
      <c r="E1569" t="s">
        <v>1671</v>
      </c>
      <c r="L1569" t="s">
        <v>10910</v>
      </c>
      <c r="M1569" t="s">
        <v>37</v>
      </c>
      <c r="N1569" t="s">
        <v>38</v>
      </c>
      <c r="O1569">
        <v>19000000</v>
      </c>
      <c r="P1569">
        <f t="shared" si="24"/>
        <v>16033759</v>
      </c>
      <c r="Q1569">
        <v>6.3</v>
      </c>
    </row>
    <row r="1570" spans="1:17" x14ac:dyDescent="0.3">
      <c r="A1570" t="s">
        <v>4982</v>
      </c>
      <c r="B1570">
        <v>90</v>
      </c>
      <c r="C1570">
        <v>108360000</v>
      </c>
      <c r="D1570" t="s">
        <v>953</v>
      </c>
      <c r="E1570" t="s">
        <v>1671</v>
      </c>
      <c r="L1570" t="s">
        <v>8128</v>
      </c>
      <c r="M1570" t="s">
        <v>37</v>
      </c>
      <c r="N1570" t="s">
        <v>38</v>
      </c>
      <c r="O1570">
        <v>30000000</v>
      </c>
      <c r="P1570">
        <f t="shared" si="24"/>
        <v>78360000</v>
      </c>
      <c r="Q1570">
        <v>6.3</v>
      </c>
    </row>
    <row r="1571" spans="1:17" x14ac:dyDescent="0.3">
      <c r="A1571" t="s">
        <v>1658</v>
      </c>
      <c r="B1571">
        <v>90</v>
      </c>
      <c r="C1571">
        <v>217350219</v>
      </c>
      <c r="D1571" t="s">
        <v>953</v>
      </c>
      <c r="E1571" t="s">
        <v>11526</v>
      </c>
      <c r="F1571" t="s">
        <v>1671</v>
      </c>
      <c r="G1571" t="s">
        <v>18089</v>
      </c>
      <c r="H1571" t="s">
        <v>1266</v>
      </c>
      <c r="I1571" t="s">
        <v>17378</v>
      </c>
      <c r="J1571" t="s">
        <v>19711</v>
      </c>
      <c r="L1571" t="s">
        <v>8826</v>
      </c>
      <c r="M1571" t="s">
        <v>37</v>
      </c>
      <c r="N1571" t="s">
        <v>38</v>
      </c>
      <c r="O1571">
        <v>28000000</v>
      </c>
      <c r="P1571">
        <f t="shared" si="24"/>
        <v>189350219</v>
      </c>
      <c r="Q1571">
        <v>8</v>
      </c>
    </row>
    <row r="1572" spans="1:17" hidden="1" x14ac:dyDescent="0.3">
      <c r="A1572" t="s">
        <v>19858</v>
      </c>
      <c r="B1572">
        <v>96</v>
      </c>
      <c r="C1572">
        <v>1186323</v>
      </c>
      <c r="D1572" t="s">
        <v>1671</v>
      </c>
      <c r="E1572" t="s">
        <v>3409</v>
      </c>
      <c r="F1572" t="s">
        <v>19711</v>
      </c>
      <c r="L1572" t="s">
        <v>19859</v>
      </c>
      <c r="M1572" t="s">
        <v>37</v>
      </c>
      <c r="N1572" t="s">
        <v>38</v>
      </c>
      <c r="P1572">
        <f t="shared" si="24"/>
        <v>1186323</v>
      </c>
      <c r="Q1572">
        <v>7.6</v>
      </c>
    </row>
    <row r="1573" spans="1:17" x14ac:dyDescent="0.3">
      <c r="A1573" t="s">
        <v>10991</v>
      </c>
      <c r="B1573">
        <v>90</v>
      </c>
      <c r="C1573">
        <v>25077977</v>
      </c>
      <c r="D1573" t="s">
        <v>953</v>
      </c>
      <c r="E1573" t="s">
        <v>11526</v>
      </c>
      <c r="F1573" t="s">
        <v>1671</v>
      </c>
      <c r="G1573" t="s">
        <v>18089</v>
      </c>
      <c r="H1573" t="s">
        <v>19711</v>
      </c>
      <c r="L1573" t="s">
        <v>10992</v>
      </c>
      <c r="M1573" t="s">
        <v>37</v>
      </c>
      <c r="N1573" t="s">
        <v>38</v>
      </c>
      <c r="O1573">
        <v>20000000</v>
      </c>
      <c r="P1573">
        <f t="shared" si="24"/>
        <v>5077977</v>
      </c>
      <c r="Q1573">
        <v>5.3</v>
      </c>
    </row>
    <row r="1574" spans="1:17" x14ac:dyDescent="0.3">
      <c r="A1574" t="s">
        <v>4437</v>
      </c>
      <c r="B1574">
        <v>90</v>
      </c>
      <c r="C1574">
        <v>40485039</v>
      </c>
      <c r="D1574" t="s">
        <v>953</v>
      </c>
      <c r="E1574" t="s">
        <v>1671</v>
      </c>
      <c r="F1574" t="s">
        <v>12038</v>
      </c>
      <c r="G1574" t="s">
        <v>12332</v>
      </c>
      <c r="L1574" t="s">
        <v>14840</v>
      </c>
      <c r="M1574" t="s">
        <v>37</v>
      </c>
      <c r="N1574" t="s">
        <v>38</v>
      </c>
      <c r="O1574">
        <v>10000000</v>
      </c>
      <c r="P1574">
        <f t="shared" si="24"/>
        <v>30485039</v>
      </c>
      <c r="Q1574">
        <v>6.9</v>
      </c>
    </row>
    <row r="1575" spans="1:17" x14ac:dyDescent="0.3">
      <c r="A1575" t="s">
        <v>12888</v>
      </c>
      <c r="B1575">
        <v>90</v>
      </c>
      <c r="C1575">
        <v>26421314</v>
      </c>
      <c r="D1575" t="s">
        <v>953</v>
      </c>
      <c r="E1575" t="s">
        <v>1266</v>
      </c>
      <c r="F1575" t="s">
        <v>6403</v>
      </c>
      <c r="G1575" t="s">
        <v>24165</v>
      </c>
      <c r="H1575" t="s">
        <v>10413</v>
      </c>
      <c r="L1575" t="s">
        <v>12892</v>
      </c>
      <c r="M1575" t="s">
        <v>37</v>
      </c>
      <c r="N1575" t="s">
        <v>38</v>
      </c>
      <c r="O1575">
        <v>15000000</v>
      </c>
      <c r="P1575">
        <f t="shared" si="24"/>
        <v>11421314</v>
      </c>
      <c r="Q1575">
        <v>4</v>
      </c>
    </row>
    <row r="1576" spans="1:17" x14ac:dyDescent="0.3">
      <c r="A1576" t="s">
        <v>3117</v>
      </c>
      <c r="B1576">
        <v>90</v>
      </c>
      <c r="C1576">
        <v>7871693</v>
      </c>
      <c r="D1576" t="s">
        <v>953</v>
      </c>
      <c r="E1576" t="s">
        <v>18089</v>
      </c>
      <c r="F1576" t="s">
        <v>1266</v>
      </c>
      <c r="G1576" t="s">
        <v>12332</v>
      </c>
      <c r="L1576" t="s">
        <v>7072</v>
      </c>
      <c r="M1576" t="s">
        <v>37</v>
      </c>
      <c r="N1576" t="s">
        <v>38</v>
      </c>
      <c r="O1576">
        <v>55000000</v>
      </c>
      <c r="P1576">
        <f t="shared" si="24"/>
        <v>-47128307</v>
      </c>
      <c r="Q1576">
        <v>6.5</v>
      </c>
    </row>
    <row r="1577" spans="1:17" x14ac:dyDescent="0.3">
      <c r="A1577" t="s">
        <v>4099</v>
      </c>
      <c r="B1577">
        <v>90</v>
      </c>
      <c r="C1577">
        <v>11802056</v>
      </c>
      <c r="D1577" t="s">
        <v>953</v>
      </c>
      <c r="E1577" t="s">
        <v>1671</v>
      </c>
      <c r="F1577" t="s">
        <v>18089</v>
      </c>
      <c r="G1577" t="s">
        <v>19711</v>
      </c>
      <c r="H1577" t="s">
        <v>12332</v>
      </c>
      <c r="L1577" t="s">
        <v>4378</v>
      </c>
      <c r="M1577" t="s">
        <v>37</v>
      </c>
      <c r="N1577" t="s">
        <v>38</v>
      </c>
      <c r="O1577">
        <v>60000000</v>
      </c>
      <c r="P1577">
        <f t="shared" si="24"/>
        <v>-48197944</v>
      </c>
      <c r="Q1577">
        <v>4.9000000000000004</v>
      </c>
    </row>
    <row r="1578" spans="1:17" x14ac:dyDescent="0.3">
      <c r="A1578" t="s">
        <v>1983</v>
      </c>
      <c r="B1578">
        <v>90</v>
      </c>
      <c r="C1578">
        <v>160762022</v>
      </c>
      <c r="D1578" t="s">
        <v>953</v>
      </c>
      <c r="E1578" t="s">
        <v>11526</v>
      </c>
      <c r="F1578" t="s">
        <v>1671</v>
      </c>
      <c r="G1578" t="s">
        <v>18089</v>
      </c>
      <c r="L1578" t="s">
        <v>3072</v>
      </c>
      <c r="M1578" t="s">
        <v>37</v>
      </c>
      <c r="N1578" t="s">
        <v>38</v>
      </c>
      <c r="O1578">
        <v>75000000</v>
      </c>
      <c r="P1578">
        <f t="shared" si="24"/>
        <v>85762022</v>
      </c>
      <c r="Q1578">
        <v>6</v>
      </c>
    </row>
    <row r="1579" spans="1:17" x14ac:dyDescent="0.3">
      <c r="A1579" t="s">
        <v>146</v>
      </c>
      <c r="B1579">
        <v>90</v>
      </c>
      <c r="C1579">
        <v>267652016</v>
      </c>
      <c r="D1579" t="s">
        <v>953</v>
      </c>
      <c r="E1579" t="s">
        <v>11526</v>
      </c>
      <c r="F1579" t="s">
        <v>1671</v>
      </c>
      <c r="G1579" t="s">
        <v>18089</v>
      </c>
      <c r="H1579" t="s">
        <v>1266</v>
      </c>
      <c r="L1579" t="s">
        <v>4997</v>
      </c>
      <c r="M1579" t="s">
        <v>37</v>
      </c>
      <c r="N1579" t="s">
        <v>38</v>
      </c>
      <c r="O1579">
        <v>60000000</v>
      </c>
      <c r="P1579">
        <f t="shared" si="24"/>
        <v>207652016</v>
      </c>
      <c r="Q1579">
        <v>7.9</v>
      </c>
    </row>
    <row r="1580" spans="1:17" x14ac:dyDescent="0.3">
      <c r="A1580" t="s">
        <v>9789</v>
      </c>
      <c r="B1580">
        <v>90</v>
      </c>
      <c r="C1580">
        <v>15091542</v>
      </c>
      <c r="D1580" t="s">
        <v>953</v>
      </c>
      <c r="E1580" t="s">
        <v>18089</v>
      </c>
      <c r="F1580" t="s">
        <v>1266</v>
      </c>
      <c r="G1580" t="s">
        <v>17378</v>
      </c>
      <c r="L1580" t="s">
        <v>9791</v>
      </c>
      <c r="M1580" t="s">
        <v>9795</v>
      </c>
      <c r="N1580" t="s">
        <v>56</v>
      </c>
      <c r="O1580">
        <v>25000000</v>
      </c>
      <c r="P1580">
        <f t="shared" si="24"/>
        <v>-9908458</v>
      </c>
      <c r="Q1580">
        <v>5.3</v>
      </c>
    </row>
    <row r="1581" spans="1:17" hidden="1" x14ac:dyDescent="0.3">
      <c r="A1581" t="s">
        <v>18292</v>
      </c>
      <c r="B1581">
        <v>96</v>
      </c>
      <c r="D1581" t="s">
        <v>1671</v>
      </c>
      <c r="E1581" t="s">
        <v>24164</v>
      </c>
      <c r="F1581" t="s">
        <v>3409</v>
      </c>
      <c r="L1581" t="s">
        <v>20537</v>
      </c>
      <c r="M1581" t="s">
        <v>37</v>
      </c>
      <c r="N1581" t="s">
        <v>38</v>
      </c>
      <c r="O1581">
        <v>2000000</v>
      </c>
      <c r="P1581">
        <f t="shared" si="24"/>
        <v>-2000000</v>
      </c>
      <c r="Q1581">
        <v>6.1</v>
      </c>
    </row>
    <row r="1582" spans="1:17" x14ac:dyDescent="0.3">
      <c r="A1582" t="s">
        <v>969</v>
      </c>
      <c r="B1582">
        <v>90</v>
      </c>
      <c r="C1582">
        <v>16647384</v>
      </c>
      <c r="D1582" t="s">
        <v>953</v>
      </c>
      <c r="E1582" t="s">
        <v>1671</v>
      </c>
      <c r="F1582" t="s">
        <v>18089</v>
      </c>
      <c r="G1582" t="s">
        <v>19711</v>
      </c>
      <c r="L1582" t="s">
        <v>9782</v>
      </c>
      <c r="M1582" t="s">
        <v>37</v>
      </c>
      <c r="N1582" t="s">
        <v>38</v>
      </c>
      <c r="O1582">
        <v>26000000</v>
      </c>
      <c r="P1582">
        <f t="shared" si="24"/>
        <v>-9352616</v>
      </c>
      <c r="Q1582">
        <v>5.0999999999999996</v>
      </c>
    </row>
    <row r="1583" spans="1:17" x14ac:dyDescent="0.3">
      <c r="A1583" t="s">
        <v>3613</v>
      </c>
      <c r="B1583">
        <v>91</v>
      </c>
      <c r="C1583">
        <v>2850263</v>
      </c>
      <c r="D1583" t="s">
        <v>953</v>
      </c>
      <c r="E1583" t="s">
        <v>1671</v>
      </c>
      <c r="F1583" t="s">
        <v>24167</v>
      </c>
      <c r="L1583" t="s">
        <v>21402</v>
      </c>
      <c r="M1583" t="s">
        <v>37</v>
      </c>
      <c r="N1583" t="s">
        <v>38</v>
      </c>
      <c r="O1583">
        <v>2600000</v>
      </c>
      <c r="P1583">
        <f t="shared" si="24"/>
        <v>250263</v>
      </c>
      <c r="Q1583">
        <v>6.2</v>
      </c>
    </row>
    <row r="1584" spans="1:17" x14ac:dyDescent="0.3">
      <c r="A1584" t="s">
        <v>21784</v>
      </c>
      <c r="B1584">
        <v>91</v>
      </c>
      <c r="C1584">
        <v>287761</v>
      </c>
      <c r="D1584" t="s">
        <v>953</v>
      </c>
      <c r="E1584" t="s">
        <v>13307</v>
      </c>
      <c r="F1584" t="s">
        <v>68</v>
      </c>
      <c r="G1584" t="s">
        <v>3409</v>
      </c>
      <c r="L1584" t="s">
        <v>21788</v>
      </c>
      <c r="M1584" t="s">
        <v>37</v>
      </c>
      <c r="N1584" t="s">
        <v>179</v>
      </c>
      <c r="O1584">
        <v>1000000</v>
      </c>
      <c r="P1584">
        <f t="shared" si="24"/>
        <v>-712239</v>
      </c>
      <c r="Q1584">
        <v>7.6</v>
      </c>
    </row>
    <row r="1585" spans="1:17" x14ac:dyDescent="0.3">
      <c r="A1585" t="s">
        <v>900</v>
      </c>
      <c r="B1585">
        <v>91</v>
      </c>
      <c r="C1585">
        <v>126597121</v>
      </c>
      <c r="D1585" t="s">
        <v>953</v>
      </c>
      <c r="E1585" t="s">
        <v>11526</v>
      </c>
      <c r="F1585" t="s">
        <v>1671</v>
      </c>
      <c r="G1585" t="s">
        <v>18089</v>
      </c>
      <c r="L1585" t="s">
        <v>903</v>
      </c>
      <c r="M1585" t="s">
        <v>37</v>
      </c>
      <c r="N1585" t="s">
        <v>38</v>
      </c>
      <c r="O1585">
        <v>150000000</v>
      </c>
      <c r="P1585">
        <f t="shared" si="24"/>
        <v>-23402879</v>
      </c>
      <c r="Q1585">
        <v>6.2</v>
      </c>
    </row>
    <row r="1586" spans="1:17" x14ac:dyDescent="0.3">
      <c r="A1586" t="s">
        <v>1575</v>
      </c>
      <c r="B1586">
        <v>91</v>
      </c>
      <c r="C1586">
        <v>94497271</v>
      </c>
      <c r="D1586" t="s">
        <v>953</v>
      </c>
      <c r="E1586" t="s">
        <v>1671</v>
      </c>
      <c r="F1586" t="s">
        <v>3409</v>
      </c>
      <c r="G1586" t="s">
        <v>18089</v>
      </c>
      <c r="H1586" t="s">
        <v>19711</v>
      </c>
      <c r="L1586" t="s">
        <v>10680</v>
      </c>
      <c r="M1586" t="s">
        <v>37</v>
      </c>
      <c r="N1586" t="s">
        <v>38</v>
      </c>
      <c r="O1586">
        <v>20000000</v>
      </c>
      <c r="P1586">
        <f t="shared" si="24"/>
        <v>74497271</v>
      </c>
      <c r="Q1586">
        <v>3.7</v>
      </c>
    </row>
    <row r="1587" spans="1:17" hidden="1" x14ac:dyDescent="0.3">
      <c r="A1587" t="s">
        <v>5139</v>
      </c>
      <c r="B1587">
        <v>96</v>
      </c>
      <c r="D1587" t="s">
        <v>1325</v>
      </c>
      <c r="E1587" t="s">
        <v>24164</v>
      </c>
      <c r="F1587" t="s">
        <v>10413</v>
      </c>
      <c r="L1587" t="s">
        <v>11537</v>
      </c>
      <c r="M1587" t="s">
        <v>37</v>
      </c>
      <c r="N1587" t="s">
        <v>38</v>
      </c>
      <c r="O1587">
        <v>20000000</v>
      </c>
      <c r="P1587">
        <f t="shared" si="24"/>
        <v>-20000000</v>
      </c>
      <c r="Q1587">
        <v>5.6</v>
      </c>
    </row>
    <row r="1588" spans="1:17" hidden="1" x14ac:dyDescent="0.3">
      <c r="A1588" t="s">
        <v>16271</v>
      </c>
      <c r="B1588">
        <v>96</v>
      </c>
      <c r="D1588" t="s">
        <v>1325</v>
      </c>
      <c r="E1588" t="s">
        <v>24164</v>
      </c>
      <c r="F1588" t="s">
        <v>3409</v>
      </c>
      <c r="G1588" t="s">
        <v>10413</v>
      </c>
      <c r="L1588" t="s">
        <v>16273</v>
      </c>
      <c r="M1588" t="s">
        <v>37</v>
      </c>
      <c r="N1588" t="s">
        <v>38</v>
      </c>
      <c r="O1588">
        <v>8000000</v>
      </c>
      <c r="P1588">
        <f t="shared" si="24"/>
        <v>-8000000</v>
      </c>
      <c r="Q1588">
        <v>4.5999999999999996</v>
      </c>
    </row>
    <row r="1589" spans="1:17" x14ac:dyDescent="0.3">
      <c r="A1589" t="s">
        <v>1495</v>
      </c>
      <c r="B1589">
        <v>91</v>
      </c>
      <c r="C1589">
        <v>38916903</v>
      </c>
      <c r="D1589" t="s">
        <v>953</v>
      </c>
      <c r="E1589" t="s">
        <v>18089</v>
      </c>
      <c r="F1589" t="s">
        <v>12332</v>
      </c>
      <c r="L1589" t="s">
        <v>13763</v>
      </c>
      <c r="M1589" t="s">
        <v>37</v>
      </c>
      <c r="N1589" t="s">
        <v>38</v>
      </c>
      <c r="O1589">
        <v>13000000</v>
      </c>
      <c r="P1589">
        <f t="shared" si="24"/>
        <v>25916903</v>
      </c>
      <c r="Q1589">
        <v>5.8</v>
      </c>
    </row>
    <row r="1590" spans="1:17" x14ac:dyDescent="0.3">
      <c r="A1590" t="s">
        <v>4693</v>
      </c>
      <c r="B1590">
        <v>91</v>
      </c>
      <c r="C1590">
        <v>55747724</v>
      </c>
      <c r="D1590" t="s">
        <v>953</v>
      </c>
      <c r="E1590" t="s">
        <v>11526</v>
      </c>
      <c r="F1590" t="s">
        <v>1671</v>
      </c>
      <c r="G1590" t="s">
        <v>18089</v>
      </c>
      <c r="L1590" t="s">
        <v>4695</v>
      </c>
      <c r="M1590" t="s">
        <v>37</v>
      </c>
      <c r="N1590" t="s">
        <v>38</v>
      </c>
      <c r="O1590">
        <v>55000000</v>
      </c>
      <c r="P1590">
        <f t="shared" si="24"/>
        <v>747724</v>
      </c>
      <c r="Q1590">
        <v>5.9</v>
      </c>
    </row>
    <row r="1591" spans="1:17" x14ac:dyDescent="0.3">
      <c r="A1591" t="s">
        <v>1217</v>
      </c>
      <c r="B1591">
        <v>91</v>
      </c>
      <c r="C1591">
        <v>274084951</v>
      </c>
      <c r="D1591" t="s">
        <v>953</v>
      </c>
      <c r="E1591" t="s">
        <v>3409</v>
      </c>
      <c r="F1591" t="s">
        <v>12332</v>
      </c>
      <c r="G1591" t="s">
        <v>10413</v>
      </c>
      <c r="L1591" t="s">
        <v>1485</v>
      </c>
      <c r="M1591" t="s">
        <v>37</v>
      </c>
      <c r="N1591" t="s">
        <v>56</v>
      </c>
      <c r="O1591">
        <v>100000000</v>
      </c>
      <c r="P1591">
        <f t="shared" si="24"/>
        <v>174084951</v>
      </c>
      <c r="Q1591">
        <v>7.8</v>
      </c>
    </row>
    <row r="1592" spans="1:17" hidden="1" x14ac:dyDescent="0.3">
      <c r="A1592" t="s">
        <v>23213</v>
      </c>
      <c r="B1592">
        <v>96</v>
      </c>
      <c r="D1592" t="s">
        <v>6403</v>
      </c>
      <c r="L1592" t="s">
        <v>23215</v>
      </c>
      <c r="M1592" t="s">
        <v>37</v>
      </c>
      <c r="N1592" t="s">
        <v>38</v>
      </c>
      <c r="O1592">
        <v>300000</v>
      </c>
      <c r="P1592">
        <f t="shared" si="24"/>
        <v>-300000</v>
      </c>
      <c r="Q1592">
        <v>4.3</v>
      </c>
    </row>
    <row r="1593" spans="1:17" x14ac:dyDescent="0.3">
      <c r="A1593" t="s">
        <v>13109</v>
      </c>
      <c r="B1593">
        <v>91</v>
      </c>
      <c r="C1593">
        <v>8080116</v>
      </c>
      <c r="D1593" t="s">
        <v>953</v>
      </c>
      <c r="E1593" t="s">
        <v>1671</v>
      </c>
      <c r="F1593" t="s">
        <v>18089</v>
      </c>
      <c r="L1593" t="s">
        <v>13110</v>
      </c>
      <c r="M1593" t="s">
        <v>37</v>
      </c>
      <c r="N1593" t="s">
        <v>38</v>
      </c>
      <c r="O1593">
        <v>15000000</v>
      </c>
      <c r="P1593">
        <f t="shared" si="24"/>
        <v>-6919884</v>
      </c>
      <c r="Q1593">
        <v>5.6</v>
      </c>
    </row>
    <row r="1594" spans="1:17" x14ac:dyDescent="0.3">
      <c r="A1594" t="s">
        <v>6767</v>
      </c>
      <c r="B1594">
        <v>91</v>
      </c>
      <c r="C1594">
        <v>27087695</v>
      </c>
      <c r="D1594" t="s">
        <v>953</v>
      </c>
      <c r="E1594" t="s">
        <v>1671</v>
      </c>
      <c r="F1594" t="s">
        <v>3409</v>
      </c>
      <c r="L1594" t="s">
        <v>12445</v>
      </c>
      <c r="M1594" t="s">
        <v>37</v>
      </c>
      <c r="N1594" t="s">
        <v>38</v>
      </c>
      <c r="O1594">
        <v>17700000</v>
      </c>
      <c r="P1594">
        <f t="shared" si="24"/>
        <v>9387695</v>
      </c>
      <c r="Q1594">
        <v>5.9</v>
      </c>
    </row>
    <row r="1595" spans="1:17" x14ac:dyDescent="0.3">
      <c r="A1595" t="s">
        <v>2843</v>
      </c>
      <c r="B1595">
        <v>91</v>
      </c>
      <c r="C1595">
        <v>20950820</v>
      </c>
      <c r="D1595" t="s">
        <v>953</v>
      </c>
      <c r="E1595" t="s">
        <v>11526</v>
      </c>
      <c r="F1595" t="s">
        <v>1671</v>
      </c>
      <c r="G1595" t="s">
        <v>18089</v>
      </c>
      <c r="H1595" t="s">
        <v>1266</v>
      </c>
      <c r="I1595" t="s">
        <v>12332</v>
      </c>
      <c r="L1595" t="s">
        <v>2845</v>
      </c>
      <c r="M1595" t="s">
        <v>37</v>
      </c>
      <c r="N1595" t="s">
        <v>767</v>
      </c>
      <c r="O1595">
        <v>80000000</v>
      </c>
      <c r="P1595">
        <f t="shared" si="24"/>
        <v>-59049180</v>
      </c>
      <c r="Q1595">
        <v>5.7</v>
      </c>
    </row>
    <row r="1596" spans="1:17" hidden="1" x14ac:dyDescent="0.3">
      <c r="A1596" t="s">
        <v>79</v>
      </c>
      <c r="B1596">
        <v>96</v>
      </c>
      <c r="D1596" t="s">
        <v>1266</v>
      </c>
      <c r="E1596" t="s">
        <v>6403</v>
      </c>
      <c r="L1596" t="s">
        <v>22952</v>
      </c>
      <c r="M1596" t="s">
        <v>37</v>
      </c>
      <c r="N1596" t="s">
        <v>38</v>
      </c>
      <c r="O1596">
        <v>375000</v>
      </c>
      <c r="P1596">
        <f t="shared" si="24"/>
        <v>-375000</v>
      </c>
      <c r="Q1596">
        <v>7.6</v>
      </c>
    </row>
    <row r="1597" spans="1:17" x14ac:dyDescent="0.3">
      <c r="A1597" t="s">
        <v>2791</v>
      </c>
      <c r="B1597">
        <v>91</v>
      </c>
      <c r="C1597">
        <v>1229197</v>
      </c>
      <c r="D1597" t="s">
        <v>953</v>
      </c>
      <c r="E1597" t="s">
        <v>1671</v>
      </c>
      <c r="F1597" t="s">
        <v>1266</v>
      </c>
      <c r="L1597" t="s">
        <v>22848</v>
      </c>
      <c r="M1597" t="s">
        <v>37</v>
      </c>
      <c r="N1597" t="s">
        <v>56</v>
      </c>
      <c r="O1597">
        <v>229575</v>
      </c>
      <c r="P1597">
        <f t="shared" si="24"/>
        <v>999622</v>
      </c>
      <c r="Q1597">
        <v>8.3000000000000007</v>
      </c>
    </row>
    <row r="1598" spans="1:17" x14ac:dyDescent="0.3">
      <c r="A1598" t="s">
        <v>4252</v>
      </c>
      <c r="B1598">
        <v>91</v>
      </c>
      <c r="C1598">
        <v>42194060</v>
      </c>
      <c r="D1598" t="s">
        <v>953</v>
      </c>
      <c r="E1598" t="s">
        <v>11526</v>
      </c>
      <c r="F1598" t="s">
        <v>1671</v>
      </c>
      <c r="G1598" t="s">
        <v>18089</v>
      </c>
      <c r="H1598" t="s">
        <v>12332</v>
      </c>
      <c r="L1598" t="s">
        <v>4253</v>
      </c>
      <c r="M1598" t="s">
        <v>37</v>
      </c>
      <c r="N1598" t="s">
        <v>3571</v>
      </c>
      <c r="O1598">
        <v>70000000</v>
      </c>
      <c r="P1598">
        <f t="shared" si="24"/>
        <v>-27805940</v>
      </c>
      <c r="Q1598">
        <v>6.1</v>
      </c>
    </row>
    <row r="1599" spans="1:17" x14ac:dyDescent="0.3">
      <c r="A1599" t="s">
        <v>1807</v>
      </c>
      <c r="B1599">
        <v>91</v>
      </c>
      <c r="C1599">
        <v>128200012</v>
      </c>
      <c r="D1599" t="s">
        <v>953</v>
      </c>
      <c r="E1599" t="s">
        <v>11526</v>
      </c>
      <c r="F1599" t="s">
        <v>1671</v>
      </c>
      <c r="G1599" t="s">
        <v>18089</v>
      </c>
      <c r="H1599" t="s">
        <v>12332</v>
      </c>
      <c r="L1599" t="s">
        <v>2605</v>
      </c>
      <c r="M1599" t="s">
        <v>37</v>
      </c>
      <c r="N1599" t="s">
        <v>38</v>
      </c>
      <c r="O1599">
        <v>75000000</v>
      </c>
      <c r="P1599">
        <f t="shared" si="24"/>
        <v>53200012</v>
      </c>
      <c r="Q1599">
        <v>6.3</v>
      </c>
    </row>
    <row r="1600" spans="1:17" x14ac:dyDescent="0.3">
      <c r="A1600" t="s">
        <v>2166</v>
      </c>
      <c r="B1600">
        <v>92</v>
      </c>
      <c r="C1600">
        <v>85884815</v>
      </c>
      <c r="D1600" t="s">
        <v>953</v>
      </c>
      <c r="E1600" t="s">
        <v>11526</v>
      </c>
      <c r="F1600" t="s">
        <v>1671</v>
      </c>
      <c r="G1600" t="s">
        <v>18089</v>
      </c>
      <c r="H1600" t="s">
        <v>1266</v>
      </c>
      <c r="I1600" t="s">
        <v>12038</v>
      </c>
      <c r="L1600" t="s">
        <v>2170</v>
      </c>
      <c r="M1600" t="s">
        <v>37</v>
      </c>
      <c r="N1600" t="s">
        <v>38</v>
      </c>
      <c r="O1600">
        <v>90000000</v>
      </c>
      <c r="P1600">
        <f t="shared" si="24"/>
        <v>-4115185</v>
      </c>
      <c r="Q1600">
        <v>5</v>
      </c>
    </row>
    <row r="1601" spans="1:17" x14ac:dyDescent="0.3">
      <c r="A1601" t="s">
        <v>5930</v>
      </c>
      <c r="B1601">
        <v>92</v>
      </c>
      <c r="C1601">
        <v>25590119</v>
      </c>
      <c r="D1601" t="s">
        <v>953</v>
      </c>
      <c r="E1601" t="s">
        <v>1671</v>
      </c>
      <c r="F1601" t="s">
        <v>24164</v>
      </c>
      <c r="L1601" t="s">
        <v>9698</v>
      </c>
      <c r="M1601" t="s">
        <v>37</v>
      </c>
      <c r="N1601" t="s">
        <v>370</v>
      </c>
      <c r="O1601">
        <v>21150000</v>
      </c>
      <c r="P1601">
        <f t="shared" si="24"/>
        <v>4440119</v>
      </c>
      <c r="Q1601">
        <v>4.8</v>
      </c>
    </row>
    <row r="1602" spans="1:17" x14ac:dyDescent="0.3">
      <c r="A1602" t="s">
        <v>10259</v>
      </c>
      <c r="B1602">
        <v>92</v>
      </c>
      <c r="C1602">
        <v>20763013</v>
      </c>
      <c r="D1602" t="s">
        <v>953</v>
      </c>
      <c r="E1602" t="s">
        <v>6403</v>
      </c>
      <c r="F1602" t="s">
        <v>10413</v>
      </c>
      <c r="L1602" t="s">
        <v>10261</v>
      </c>
      <c r="M1602" t="s">
        <v>37</v>
      </c>
      <c r="N1602" t="s">
        <v>38</v>
      </c>
      <c r="O1602">
        <v>23000000</v>
      </c>
      <c r="P1602">
        <f t="shared" ref="P1602:P1665" si="25">+C1602-O1602</f>
        <v>-2236987</v>
      </c>
      <c r="Q1602">
        <v>2.8</v>
      </c>
    </row>
    <row r="1603" spans="1:17" x14ac:dyDescent="0.3">
      <c r="A1603" t="s">
        <v>469</v>
      </c>
      <c r="B1603">
        <v>92</v>
      </c>
      <c r="C1603">
        <v>289907418</v>
      </c>
      <c r="D1603" t="s">
        <v>953</v>
      </c>
      <c r="E1603" t="s">
        <v>11526</v>
      </c>
      <c r="F1603" t="s">
        <v>1671</v>
      </c>
      <c r="G1603" t="s">
        <v>18089</v>
      </c>
      <c r="H1603" t="s">
        <v>1266</v>
      </c>
      <c r="L1603" t="s">
        <v>1440</v>
      </c>
      <c r="M1603" t="s">
        <v>37</v>
      </c>
      <c r="N1603" t="s">
        <v>38</v>
      </c>
      <c r="O1603">
        <v>115000000</v>
      </c>
      <c r="P1603">
        <f t="shared" si="25"/>
        <v>174907418</v>
      </c>
      <c r="Q1603">
        <v>8.1</v>
      </c>
    </row>
    <row r="1604" spans="1:17" x14ac:dyDescent="0.3">
      <c r="A1604" t="s">
        <v>946</v>
      </c>
      <c r="B1604">
        <v>92</v>
      </c>
      <c r="C1604">
        <v>111505642</v>
      </c>
      <c r="D1604" t="s">
        <v>953</v>
      </c>
      <c r="E1604" t="s">
        <v>11526</v>
      </c>
      <c r="F1604" t="s">
        <v>1671</v>
      </c>
      <c r="G1604" t="s">
        <v>18089</v>
      </c>
      <c r="H1604" t="s">
        <v>12332</v>
      </c>
      <c r="L1604" t="s">
        <v>949</v>
      </c>
      <c r="M1604" t="s">
        <v>37</v>
      </c>
      <c r="N1604" t="s">
        <v>38</v>
      </c>
      <c r="O1604">
        <v>145000000</v>
      </c>
      <c r="P1604">
        <f t="shared" si="25"/>
        <v>-33494358</v>
      </c>
      <c r="Q1604">
        <v>6.9</v>
      </c>
    </row>
    <row r="1605" spans="1:17" hidden="1" x14ac:dyDescent="0.3">
      <c r="A1605" t="s">
        <v>22432</v>
      </c>
      <c r="B1605">
        <v>96</v>
      </c>
      <c r="D1605" t="s">
        <v>68</v>
      </c>
      <c r="L1605" t="s">
        <v>22690</v>
      </c>
      <c r="M1605" t="s">
        <v>37</v>
      </c>
      <c r="N1605" t="s">
        <v>38</v>
      </c>
      <c r="O1605">
        <v>500000</v>
      </c>
      <c r="P1605">
        <f t="shared" si="25"/>
        <v>-500000</v>
      </c>
      <c r="Q1605">
        <v>7.2</v>
      </c>
    </row>
    <row r="1606" spans="1:17" x14ac:dyDescent="0.3">
      <c r="A1606" t="s">
        <v>4122</v>
      </c>
      <c r="B1606">
        <v>92</v>
      </c>
      <c r="C1606">
        <v>55994557</v>
      </c>
      <c r="D1606" t="s">
        <v>953</v>
      </c>
      <c r="E1606" t="s">
        <v>11526</v>
      </c>
      <c r="F1606" t="s">
        <v>1671</v>
      </c>
      <c r="G1606" t="s">
        <v>18089</v>
      </c>
      <c r="H1606" t="s">
        <v>1266</v>
      </c>
      <c r="L1606" t="s">
        <v>4123</v>
      </c>
      <c r="M1606" t="s">
        <v>37</v>
      </c>
      <c r="N1606" t="s">
        <v>38</v>
      </c>
      <c r="O1606">
        <v>60000000</v>
      </c>
      <c r="P1606">
        <f t="shared" si="25"/>
        <v>-4005443</v>
      </c>
      <c r="Q1606">
        <v>7</v>
      </c>
    </row>
    <row r="1607" spans="1:17" x14ac:dyDescent="0.3">
      <c r="A1607" t="s">
        <v>801</v>
      </c>
      <c r="B1607">
        <v>92</v>
      </c>
      <c r="C1607">
        <v>83348920</v>
      </c>
      <c r="D1607" t="s">
        <v>953</v>
      </c>
      <c r="E1607" t="s">
        <v>11526</v>
      </c>
      <c r="F1607" t="s">
        <v>1671</v>
      </c>
      <c r="G1607" t="s">
        <v>18089</v>
      </c>
      <c r="L1607" t="s">
        <v>1151</v>
      </c>
      <c r="M1607" t="s">
        <v>37</v>
      </c>
      <c r="N1607" t="s">
        <v>38</v>
      </c>
      <c r="O1607">
        <v>132000000</v>
      </c>
      <c r="P1607">
        <f t="shared" si="25"/>
        <v>-48651080</v>
      </c>
      <c r="Q1607">
        <v>6.7</v>
      </c>
    </row>
    <row r="1608" spans="1:17" x14ac:dyDescent="0.3">
      <c r="A1608" t="s">
        <v>2959</v>
      </c>
      <c r="B1608">
        <v>92</v>
      </c>
      <c r="C1608">
        <v>26000610</v>
      </c>
      <c r="D1608" t="s">
        <v>953</v>
      </c>
      <c r="E1608" t="s">
        <v>11526</v>
      </c>
      <c r="F1608" t="s">
        <v>1671</v>
      </c>
      <c r="G1608" t="s">
        <v>18089</v>
      </c>
      <c r="H1608" t="s">
        <v>1266</v>
      </c>
      <c r="L1608" t="s">
        <v>2960</v>
      </c>
      <c r="M1608" t="s">
        <v>37</v>
      </c>
      <c r="N1608" t="s">
        <v>38</v>
      </c>
      <c r="O1608">
        <v>76000000</v>
      </c>
      <c r="P1608">
        <f t="shared" si="25"/>
        <v>-49999390</v>
      </c>
      <c r="Q1608">
        <v>4.0999999999999996</v>
      </c>
    </row>
    <row r="1609" spans="1:17" x14ac:dyDescent="0.3">
      <c r="A1609" t="s">
        <v>3313</v>
      </c>
      <c r="B1609">
        <v>92</v>
      </c>
      <c r="C1609">
        <v>162495848</v>
      </c>
      <c r="D1609" t="s">
        <v>953</v>
      </c>
      <c r="E1609" t="s">
        <v>11526</v>
      </c>
      <c r="F1609" t="s">
        <v>1671</v>
      </c>
      <c r="G1609" t="s">
        <v>18089</v>
      </c>
      <c r="H1609" t="s">
        <v>1266</v>
      </c>
      <c r="L1609" t="s">
        <v>3316</v>
      </c>
      <c r="M1609" t="s">
        <v>37</v>
      </c>
      <c r="N1609" t="s">
        <v>38</v>
      </c>
      <c r="O1609">
        <v>74000000</v>
      </c>
      <c r="P1609">
        <f t="shared" si="25"/>
        <v>88495848</v>
      </c>
      <c r="Q1609">
        <v>6</v>
      </c>
    </row>
    <row r="1610" spans="1:17" x14ac:dyDescent="0.3">
      <c r="A1610" t="s">
        <v>5111</v>
      </c>
      <c r="B1610">
        <v>93</v>
      </c>
      <c r="C1610">
        <v>38037513</v>
      </c>
      <c r="D1610" t="s">
        <v>953</v>
      </c>
      <c r="E1610" t="s">
        <v>1671</v>
      </c>
      <c r="F1610" t="s">
        <v>1266</v>
      </c>
      <c r="G1610" t="s">
        <v>12038</v>
      </c>
      <c r="H1610" t="s">
        <v>12332</v>
      </c>
      <c r="L1610" t="s">
        <v>10828</v>
      </c>
      <c r="M1610" t="s">
        <v>37</v>
      </c>
      <c r="N1610" t="s">
        <v>38</v>
      </c>
      <c r="O1610">
        <v>20000000</v>
      </c>
      <c r="P1610">
        <f t="shared" si="25"/>
        <v>18037513</v>
      </c>
      <c r="Q1610">
        <v>6.2</v>
      </c>
    </row>
    <row r="1611" spans="1:17" x14ac:dyDescent="0.3">
      <c r="A1611" t="s">
        <v>402</v>
      </c>
      <c r="B1611">
        <v>93</v>
      </c>
      <c r="C1611">
        <v>237282182</v>
      </c>
      <c r="D1611" t="s">
        <v>953</v>
      </c>
      <c r="E1611" t="s">
        <v>11526</v>
      </c>
      <c r="F1611" t="s">
        <v>1671</v>
      </c>
      <c r="G1611" t="s">
        <v>18089</v>
      </c>
      <c r="H1611" t="s">
        <v>1266</v>
      </c>
      <c r="L1611" t="s">
        <v>404</v>
      </c>
      <c r="M1611" t="s">
        <v>37</v>
      </c>
      <c r="N1611" t="s">
        <v>38</v>
      </c>
      <c r="O1611">
        <v>185000000</v>
      </c>
      <c r="P1611">
        <f t="shared" si="25"/>
        <v>52282182</v>
      </c>
      <c r="Q1611">
        <v>7.2</v>
      </c>
    </row>
    <row r="1612" spans="1:17" x14ac:dyDescent="0.3">
      <c r="A1612" t="s">
        <v>15798</v>
      </c>
      <c r="B1612">
        <v>93</v>
      </c>
      <c r="C1612">
        <v>174635000</v>
      </c>
      <c r="D1612" t="s">
        <v>953</v>
      </c>
      <c r="E1612" t="s">
        <v>1671</v>
      </c>
      <c r="L1612" t="s">
        <v>15799</v>
      </c>
      <c r="M1612" t="s">
        <v>37</v>
      </c>
      <c r="N1612" t="s">
        <v>370</v>
      </c>
      <c r="O1612">
        <v>8800000</v>
      </c>
      <c r="P1612">
        <f t="shared" si="25"/>
        <v>165835000</v>
      </c>
      <c r="Q1612">
        <v>6.5</v>
      </c>
    </row>
    <row r="1613" spans="1:17" x14ac:dyDescent="0.3">
      <c r="A1613" t="s">
        <v>8382</v>
      </c>
      <c r="B1613">
        <v>93</v>
      </c>
      <c r="C1613">
        <v>39737645</v>
      </c>
      <c r="D1613" t="s">
        <v>953</v>
      </c>
      <c r="E1613" t="s">
        <v>1671</v>
      </c>
      <c r="L1613" t="s">
        <v>10807</v>
      </c>
      <c r="M1613" t="s">
        <v>37</v>
      </c>
      <c r="N1613" t="s">
        <v>38</v>
      </c>
      <c r="O1613">
        <v>20000000</v>
      </c>
      <c r="P1613">
        <f t="shared" si="25"/>
        <v>19737645</v>
      </c>
      <c r="Q1613">
        <v>2.2999999999999998</v>
      </c>
    </row>
    <row r="1614" spans="1:17" x14ac:dyDescent="0.3">
      <c r="A1614" t="s">
        <v>801</v>
      </c>
      <c r="B1614">
        <v>93</v>
      </c>
      <c r="C1614">
        <v>216366733</v>
      </c>
      <c r="D1614" t="s">
        <v>953</v>
      </c>
      <c r="E1614" t="s">
        <v>11526</v>
      </c>
      <c r="F1614" t="s">
        <v>1671</v>
      </c>
      <c r="G1614" t="s">
        <v>18089</v>
      </c>
      <c r="L1614" t="s">
        <v>959</v>
      </c>
      <c r="M1614" t="s">
        <v>37</v>
      </c>
      <c r="N1614" t="s">
        <v>38</v>
      </c>
      <c r="O1614">
        <v>145000000</v>
      </c>
      <c r="P1614">
        <f t="shared" si="25"/>
        <v>71366733</v>
      </c>
      <c r="Q1614">
        <v>6.9</v>
      </c>
    </row>
    <row r="1615" spans="1:17" x14ac:dyDescent="0.3">
      <c r="A1615" t="s">
        <v>1575</v>
      </c>
      <c r="B1615">
        <v>93</v>
      </c>
      <c r="C1615">
        <v>84185387</v>
      </c>
      <c r="D1615" t="s">
        <v>953</v>
      </c>
      <c r="E1615" t="s">
        <v>1671</v>
      </c>
      <c r="F1615" t="s">
        <v>18089</v>
      </c>
      <c r="G1615" t="s">
        <v>1266</v>
      </c>
      <c r="H1615" t="s">
        <v>6403</v>
      </c>
      <c r="I1615" t="s">
        <v>24165</v>
      </c>
      <c r="L1615" t="s">
        <v>9415</v>
      </c>
      <c r="M1615" t="s">
        <v>37</v>
      </c>
      <c r="N1615" t="s">
        <v>38</v>
      </c>
      <c r="O1615">
        <v>80000000</v>
      </c>
      <c r="P1615">
        <f t="shared" si="25"/>
        <v>4185387</v>
      </c>
      <c r="Q1615">
        <v>4.9000000000000004</v>
      </c>
    </row>
    <row r="1616" spans="1:17" hidden="1" x14ac:dyDescent="0.3">
      <c r="A1616" t="s">
        <v>21972</v>
      </c>
      <c r="B1616">
        <v>96</v>
      </c>
      <c r="D1616" t="s">
        <v>6403</v>
      </c>
      <c r="E1616" t="s">
        <v>24165</v>
      </c>
      <c r="L1616" t="s">
        <v>21975</v>
      </c>
      <c r="M1616" t="s">
        <v>37</v>
      </c>
      <c r="N1616" t="s">
        <v>56</v>
      </c>
      <c r="O1616">
        <v>1000000</v>
      </c>
      <c r="P1616">
        <f t="shared" si="25"/>
        <v>-1000000</v>
      </c>
      <c r="Q1616">
        <v>5.6</v>
      </c>
    </row>
    <row r="1617" spans="1:17" x14ac:dyDescent="0.3">
      <c r="A1617" t="s">
        <v>146</v>
      </c>
      <c r="B1617">
        <v>93</v>
      </c>
      <c r="C1617">
        <v>436471036</v>
      </c>
      <c r="D1617" t="s">
        <v>953</v>
      </c>
      <c r="E1617" t="s">
        <v>11526</v>
      </c>
      <c r="F1617" t="s">
        <v>1671</v>
      </c>
      <c r="G1617" t="s">
        <v>18089</v>
      </c>
      <c r="H1617" t="s">
        <v>1266</v>
      </c>
      <c r="I1617" t="s">
        <v>19711</v>
      </c>
      <c r="L1617" t="s">
        <v>3294</v>
      </c>
      <c r="M1617" t="s">
        <v>37</v>
      </c>
      <c r="N1617" t="s">
        <v>38</v>
      </c>
      <c r="O1617">
        <v>150000000</v>
      </c>
      <c r="P1617">
        <f t="shared" si="25"/>
        <v>286471036</v>
      </c>
      <c r="Q1617">
        <v>7.2</v>
      </c>
    </row>
    <row r="1618" spans="1:17" hidden="1" x14ac:dyDescent="0.3">
      <c r="A1618" t="s">
        <v>16785</v>
      </c>
      <c r="B1618">
        <v>96</v>
      </c>
      <c r="D1618" t="s">
        <v>3409</v>
      </c>
      <c r="E1618" t="s">
        <v>19711</v>
      </c>
      <c r="L1618" t="s">
        <v>16788</v>
      </c>
      <c r="M1618" t="s">
        <v>37</v>
      </c>
      <c r="N1618" t="s">
        <v>268</v>
      </c>
      <c r="O1618">
        <v>8700000</v>
      </c>
      <c r="P1618">
        <f t="shared" si="25"/>
        <v>-8700000</v>
      </c>
      <c r="Q1618">
        <v>7.2</v>
      </c>
    </row>
    <row r="1619" spans="1:17" x14ac:dyDescent="0.3">
      <c r="A1619" t="s">
        <v>597</v>
      </c>
      <c r="B1619">
        <v>93</v>
      </c>
      <c r="C1619">
        <v>238371987</v>
      </c>
      <c r="D1619" t="s">
        <v>953</v>
      </c>
      <c r="E1619" t="s">
        <v>11526</v>
      </c>
      <c r="F1619" t="s">
        <v>1671</v>
      </c>
      <c r="G1619" t="s">
        <v>18089</v>
      </c>
      <c r="H1619" t="s">
        <v>1266</v>
      </c>
      <c r="L1619" t="s">
        <v>600</v>
      </c>
      <c r="M1619" t="s">
        <v>37</v>
      </c>
      <c r="N1619" t="s">
        <v>38</v>
      </c>
      <c r="O1619">
        <v>165000000</v>
      </c>
      <c r="P1619">
        <f t="shared" si="25"/>
        <v>73371987</v>
      </c>
      <c r="Q1619">
        <v>6.4</v>
      </c>
    </row>
    <row r="1620" spans="1:17" x14ac:dyDescent="0.3">
      <c r="A1620" t="s">
        <v>721</v>
      </c>
      <c r="B1620">
        <v>93</v>
      </c>
      <c r="C1620">
        <v>320706665</v>
      </c>
      <c r="D1620" t="s">
        <v>953</v>
      </c>
      <c r="E1620" t="s">
        <v>11526</v>
      </c>
      <c r="F1620" t="s">
        <v>1671</v>
      </c>
      <c r="G1620" t="s">
        <v>18089</v>
      </c>
      <c r="H1620" t="s">
        <v>1266</v>
      </c>
      <c r="L1620" t="s">
        <v>724</v>
      </c>
      <c r="M1620" t="s">
        <v>37</v>
      </c>
      <c r="N1620" t="s">
        <v>38</v>
      </c>
      <c r="O1620">
        <v>160000000</v>
      </c>
      <c r="P1620">
        <f t="shared" si="25"/>
        <v>160706665</v>
      </c>
      <c r="Q1620">
        <v>6.1</v>
      </c>
    </row>
    <row r="1621" spans="1:17" x14ac:dyDescent="0.3">
      <c r="A1621" t="s">
        <v>8569</v>
      </c>
      <c r="B1621">
        <v>93</v>
      </c>
      <c r="C1621">
        <v>14888028</v>
      </c>
      <c r="D1621" t="s">
        <v>953</v>
      </c>
      <c r="E1621" t="s">
        <v>6403</v>
      </c>
      <c r="F1621" t="s">
        <v>10413</v>
      </c>
      <c r="L1621" t="s">
        <v>8572</v>
      </c>
      <c r="M1621" t="s">
        <v>37</v>
      </c>
      <c r="N1621" t="s">
        <v>38</v>
      </c>
      <c r="O1621">
        <v>30000000</v>
      </c>
      <c r="P1621">
        <f t="shared" si="25"/>
        <v>-15111972</v>
      </c>
      <c r="Q1621">
        <v>5.0999999999999996</v>
      </c>
    </row>
    <row r="1622" spans="1:17" x14ac:dyDescent="0.3">
      <c r="A1622" t="s">
        <v>809</v>
      </c>
      <c r="B1622">
        <v>93</v>
      </c>
      <c r="C1622">
        <v>82226474</v>
      </c>
      <c r="D1622" t="s">
        <v>953</v>
      </c>
      <c r="E1622" t="s">
        <v>1671</v>
      </c>
      <c r="F1622" t="s">
        <v>24164</v>
      </c>
      <c r="G1622" t="s">
        <v>18089</v>
      </c>
      <c r="H1622" t="s">
        <v>24165</v>
      </c>
      <c r="L1622" t="s">
        <v>2678</v>
      </c>
      <c r="M1622" t="s">
        <v>37</v>
      </c>
      <c r="N1622" t="s">
        <v>38</v>
      </c>
      <c r="O1622">
        <v>65000000</v>
      </c>
      <c r="P1622">
        <f t="shared" si="25"/>
        <v>17226474</v>
      </c>
      <c r="Q1622">
        <v>5.6</v>
      </c>
    </row>
    <row r="1623" spans="1:17" x14ac:dyDescent="0.3">
      <c r="A1623" t="s">
        <v>4139</v>
      </c>
      <c r="B1623">
        <v>93</v>
      </c>
      <c r="C1623">
        <v>50818750</v>
      </c>
      <c r="D1623" t="s">
        <v>953</v>
      </c>
      <c r="E1623" t="s">
        <v>11526</v>
      </c>
      <c r="F1623" t="s">
        <v>1671</v>
      </c>
      <c r="G1623" t="s">
        <v>18089</v>
      </c>
      <c r="H1623" t="s">
        <v>1266</v>
      </c>
      <c r="L1623" t="s">
        <v>4140</v>
      </c>
      <c r="M1623" t="s">
        <v>37</v>
      </c>
      <c r="N1623" t="s">
        <v>56</v>
      </c>
      <c r="O1623">
        <v>60000000</v>
      </c>
      <c r="P1623">
        <f t="shared" si="25"/>
        <v>-9181250</v>
      </c>
      <c r="Q1623">
        <v>6.1</v>
      </c>
    </row>
    <row r="1624" spans="1:17" x14ac:dyDescent="0.3">
      <c r="A1624" t="s">
        <v>5289</v>
      </c>
      <c r="B1624">
        <v>94</v>
      </c>
      <c r="C1624">
        <v>18329466</v>
      </c>
      <c r="D1624" t="s">
        <v>953</v>
      </c>
      <c r="E1624" t="s">
        <v>13307</v>
      </c>
      <c r="F1624" t="s">
        <v>3409</v>
      </c>
      <c r="G1624" t="s">
        <v>10413</v>
      </c>
      <c r="L1624" t="s">
        <v>11875</v>
      </c>
      <c r="M1624" t="s">
        <v>37</v>
      </c>
      <c r="N1624" t="s">
        <v>38</v>
      </c>
      <c r="O1624">
        <v>18000000</v>
      </c>
      <c r="P1624">
        <f t="shared" si="25"/>
        <v>329466</v>
      </c>
      <c r="Q1624">
        <v>7.6</v>
      </c>
    </row>
    <row r="1625" spans="1:17" x14ac:dyDescent="0.3">
      <c r="A1625" t="s">
        <v>3154</v>
      </c>
      <c r="B1625">
        <v>94</v>
      </c>
      <c r="C1625">
        <v>58297830</v>
      </c>
      <c r="D1625" t="s">
        <v>953</v>
      </c>
      <c r="E1625" t="s">
        <v>11526</v>
      </c>
      <c r="F1625" t="s">
        <v>3409</v>
      </c>
      <c r="G1625" t="s">
        <v>18089</v>
      </c>
      <c r="H1625" t="s">
        <v>1266</v>
      </c>
      <c r="I1625" t="s">
        <v>17378</v>
      </c>
      <c r="J1625" t="s">
        <v>24165</v>
      </c>
      <c r="K1625" t="s">
        <v>19711</v>
      </c>
      <c r="L1625" t="s">
        <v>4881</v>
      </c>
      <c r="M1625" t="s">
        <v>37</v>
      </c>
      <c r="N1625" t="s">
        <v>38</v>
      </c>
      <c r="O1625">
        <v>50000000</v>
      </c>
      <c r="P1625">
        <f t="shared" si="25"/>
        <v>8297830</v>
      </c>
      <c r="Q1625">
        <v>7.1</v>
      </c>
    </row>
    <row r="1626" spans="1:17" x14ac:dyDescent="0.3">
      <c r="A1626" t="s">
        <v>1971</v>
      </c>
      <c r="B1626">
        <v>94</v>
      </c>
      <c r="C1626">
        <v>15131330</v>
      </c>
      <c r="D1626" t="s">
        <v>953</v>
      </c>
      <c r="E1626" t="s">
        <v>11526</v>
      </c>
      <c r="F1626" t="s">
        <v>18089</v>
      </c>
      <c r="G1626" t="s">
        <v>1266</v>
      </c>
      <c r="L1626" t="s">
        <v>2884</v>
      </c>
      <c r="M1626" t="s">
        <v>37</v>
      </c>
      <c r="N1626" t="s">
        <v>1465</v>
      </c>
      <c r="O1626">
        <v>86000000</v>
      </c>
      <c r="P1626">
        <f t="shared" si="25"/>
        <v>-70868670</v>
      </c>
      <c r="Q1626">
        <v>6</v>
      </c>
    </row>
    <row r="1627" spans="1:17" hidden="1" x14ac:dyDescent="0.3">
      <c r="A1627" t="s">
        <v>14787</v>
      </c>
      <c r="B1627">
        <v>97</v>
      </c>
      <c r="D1627" t="s">
        <v>6403</v>
      </c>
      <c r="E1627" t="s">
        <v>17378</v>
      </c>
      <c r="L1627" t="s">
        <v>22731</v>
      </c>
      <c r="M1627" t="s">
        <v>37</v>
      </c>
      <c r="N1627" t="s">
        <v>38</v>
      </c>
      <c r="O1627">
        <v>500000</v>
      </c>
      <c r="P1627">
        <f t="shared" si="25"/>
        <v>-500000</v>
      </c>
      <c r="Q1627">
        <v>7.4</v>
      </c>
    </row>
    <row r="1628" spans="1:17" x14ac:dyDescent="0.3">
      <c r="A1628" t="s">
        <v>2612</v>
      </c>
      <c r="B1628">
        <v>94</v>
      </c>
      <c r="C1628">
        <v>82569532</v>
      </c>
      <c r="D1628" t="s">
        <v>953</v>
      </c>
      <c r="E1628" t="s">
        <v>1671</v>
      </c>
      <c r="F1628" t="s">
        <v>18089</v>
      </c>
      <c r="L1628" t="s">
        <v>4017</v>
      </c>
      <c r="M1628" t="s">
        <v>37</v>
      </c>
      <c r="N1628" t="s">
        <v>38</v>
      </c>
      <c r="O1628">
        <v>60000000</v>
      </c>
      <c r="P1628">
        <f t="shared" si="25"/>
        <v>22569532</v>
      </c>
      <c r="Q1628">
        <v>5.4</v>
      </c>
    </row>
    <row r="1629" spans="1:17" hidden="1" x14ac:dyDescent="0.3">
      <c r="A1629" t="s">
        <v>20059</v>
      </c>
      <c r="B1629">
        <v>97</v>
      </c>
      <c r="D1629" t="s">
        <v>1671</v>
      </c>
      <c r="E1629" t="s">
        <v>12038</v>
      </c>
      <c r="F1629" t="s">
        <v>19711</v>
      </c>
      <c r="L1629" t="s">
        <v>20060</v>
      </c>
      <c r="M1629" t="s">
        <v>37</v>
      </c>
      <c r="N1629" t="s">
        <v>38</v>
      </c>
      <c r="O1629">
        <v>2400000</v>
      </c>
      <c r="P1629">
        <f t="shared" si="25"/>
        <v>-2400000</v>
      </c>
      <c r="Q1629">
        <v>5.3</v>
      </c>
    </row>
    <row r="1630" spans="1:17" x14ac:dyDescent="0.3">
      <c r="A1630" t="s">
        <v>6844</v>
      </c>
      <c r="B1630">
        <v>94</v>
      </c>
      <c r="C1630">
        <v>511920</v>
      </c>
      <c r="D1630" t="s">
        <v>953</v>
      </c>
      <c r="E1630" t="s">
        <v>11526</v>
      </c>
      <c r="F1630" t="s">
        <v>1671</v>
      </c>
      <c r="G1630" t="s">
        <v>1266</v>
      </c>
      <c r="H1630" t="s">
        <v>19711</v>
      </c>
      <c r="L1630" t="s">
        <v>6846</v>
      </c>
      <c r="M1630" t="s">
        <v>37</v>
      </c>
      <c r="N1630" t="s">
        <v>38</v>
      </c>
      <c r="O1630">
        <v>40000000</v>
      </c>
      <c r="P1630">
        <f t="shared" si="25"/>
        <v>-39488080</v>
      </c>
      <c r="Q1630">
        <v>4.4000000000000004</v>
      </c>
    </row>
    <row r="1631" spans="1:17" x14ac:dyDescent="0.3">
      <c r="A1631" t="s">
        <v>1175</v>
      </c>
      <c r="B1631">
        <v>94</v>
      </c>
      <c r="C1631">
        <v>177343675</v>
      </c>
      <c r="D1631" t="s">
        <v>953</v>
      </c>
      <c r="E1631" t="s">
        <v>11526</v>
      </c>
      <c r="F1631" t="s">
        <v>1671</v>
      </c>
      <c r="G1631" t="s">
        <v>18089</v>
      </c>
      <c r="H1631" t="s">
        <v>1266</v>
      </c>
      <c r="I1631" t="s">
        <v>12332</v>
      </c>
      <c r="L1631" t="s">
        <v>1179</v>
      </c>
      <c r="M1631" t="s">
        <v>37</v>
      </c>
      <c r="N1631" t="s">
        <v>38</v>
      </c>
      <c r="O1631">
        <v>135000000</v>
      </c>
      <c r="P1631">
        <f t="shared" si="25"/>
        <v>42343675</v>
      </c>
      <c r="Q1631">
        <v>6.7</v>
      </c>
    </row>
    <row r="1632" spans="1:17" x14ac:dyDescent="0.3">
      <c r="A1632" t="s">
        <v>21117</v>
      </c>
      <c r="B1632">
        <v>94</v>
      </c>
      <c r="C1632">
        <v>36830</v>
      </c>
      <c r="D1632" t="s">
        <v>953</v>
      </c>
      <c r="E1632" t="s">
        <v>1671</v>
      </c>
      <c r="F1632" t="s">
        <v>6403</v>
      </c>
      <c r="L1632" t="s">
        <v>21120</v>
      </c>
      <c r="M1632" t="s">
        <v>37</v>
      </c>
      <c r="N1632" t="s">
        <v>56</v>
      </c>
      <c r="O1632">
        <v>1400000</v>
      </c>
      <c r="P1632">
        <f t="shared" si="25"/>
        <v>-1363170</v>
      </c>
      <c r="Q1632">
        <v>6.6</v>
      </c>
    </row>
    <row r="1633" spans="1:17" x14ac:dyDescent="0.3">
      <c r="A1633" t="s">
        <v>5382</v>
      </c>
      <c r="B1633">
        <v>94</v>
      </c>
      <c r="C1633">
        <v>45507053</v>
      </c>
      <c r="D1633" t="s">
        <v>953</v>
      </c>
      <c r="E1633" t="s">
        <v>1671</v>
      </c>
      <c r="F1633" t="s">
        <v>3409</v>
      </c>
      <c r="G1633" t="s">
        <v>19711</v>
      </c>
      <c r="L1633" t="s">
        <v>12408</v>
      </c>
      <c r="M1633" t="s">
        <v>37</v>
      </c>
      <c r="N1633" t="s">
        <v>38</v>
      </c>
      <c r="O1633">
        <v>16000000</v>
      </c>
      <c r="P1633">
        <f t="shared" si="25"/>
        <v>29507053</v>
      </c>
      <c r="Q1633">
        <v>7.8</v>
      </c>
    </row>
    <row r="1634" spans="1:17" x14ac:dyDescent="0.3">
      <c r="A1634" t="s">
        <v>1198</v>
      </c>
      <c r="B1634">
        <v>94</v>
      </c>
      <c r="C1634">
        <v>6165429</v>
      </c>
      <c r="D1634" t="s">
        <v>953</v>
      </c>
      <c r="E1634" t="s">
        <v>13307</v>
      </c>
      <c r="F1634" t="s">
        <v>3409</v>
      </c>
      <c r="G1634" t="s">
        <v>22704</v>
      </c>
      <c r="L1634" t="s">
        <v>16606</v>
      </c>
      <c r="M1634" t="s">
        <v>2221</v>
      </c>
      <c r="N1634" t="s">
        <v>370</v>
      </c>
      <c r="O1634">
        <v>6000000</v>
      </c>
      <c r="P1634">
        <f t="shared" si="25"/>
        <v>165429</v>
      </c>
      <c r="Q1634">
        <v>7.5</v>
      </c>
    </row>
    <row r="1635" spans="1:17" x14ac:dyDescent="0.3">
      <c r="A1635" t="s">
        <v>12767</v>
      </c>
      <c r="B1635">
        <v>94</v>
      </c>
      <c r="C1635">
        <v>42672630</v>
      </c>
      <c r="D1635" t="s">
        <v>953</v>
      </c>
      <c r="E1635" t="s">
        <v>1671</v>
      </c>
      <c r="F1635" t="s">
        <v>18089</v>
      </c>
      <c r="G1635" t="s">
        <v>12038</v>
      </c>
      <c r="H1635" t="s">
        <v>19711</v>
      </c>
      <c r="L1635" t="s">
        <v>12771</v>
      </c>
      <c r="M1635" t="s">
        <v>37</v>
      </c>
      <c r="N1635" t="s">
        <v>38</v>
      </c>
      <c r="O1635">
        <v>17000000</v>
      </c>
      <c r="P1635">
        <f t="shared" si="25"/>
        <v>25672630</v>
      </c>
      <c r="Q1635">
        <v>5.3</v>
      </c>
    </row>
    <row r="1636" spans="1:17" x14ac:dyDescent="0.3">
      <c r="A1636" t="s">
        <v>306</v>
      </c>
      <c r="B1636">
        <v>95</v>
      </c>
      <c r="C1636">
        <v>162792677</v>
      </c>
      <c r="D1636" t="s">
        <v>953</v>
      </c>
      <c r="E1636" t="s">
        <v>11526</v>
      </c>
      <c r="F1636" t="s">
        <v>1671</v>
      </c>
      <c r="G1636" t="s">
        <v>18089</v>
      </c>
      <c r="H1636" t="s">
        <v>1266</v>
      </c>
      <c r="L1636" t="s">
        <v>5798</v>
      </c>
      <c r="M1636" t="s">
        <v>37</v>
      </c>
      <c r="N1636" t="s">
        <v>38</v>
      </c>
      <c r="O1636">
        <v>120000000</v>
      </c>
      <c r="P1636">
        <f t="shared" si="25"/>
        <v>42792677</v>
      </c>
      <c r="Q1636">
        <v>7.2</v>
      </c>
    </row>
    <row r="1637" spans="1:17" x14ac:dyDescent="0.3">
      <c r="A1637" t="s">
        <v>4107</v>
      </c>
      <c r="B1637">
        <v>95</v>
      </c>
      <c r="C1637">
        <v>82301521</v>
      </c>
      <c r="D1637" t="s">
        <v>953</v>
      </c>
      <c r="E1637" t="s">
        <v>1671</v>
      </c>
      <c r="F1637" t="s">
        <v>18089</v>
      </c>
      <c r="G1637" t="s">
        <v>19711</v>
      </c>
      <c r="L1637" t="s">
        <v>10688</v>
      </c>
      <c r="M1637" t="s">
        <v>37</v>
      </c>
      <c r="N1637" t="s">
        <v>38</v>
      </c>
      <c r="O1637">
        <v>32000000</v>
      </c>
      <c r="P1637">
        <f t="shared" si="25"/>
        <v>50301521</v>
      </c>
      <c r="Q1637">
        <v>4.5999999999999996</v>
      </c>
    </row>
    <row r="1638" spans="1:17" x14ac:dyDescent="0.3">
      <c r="A1638" t="s">
        <v>7439</v>
      </c>
      <c r="B1638">
        <v>95</v>
      </c>
      <c r="C1638">
        <v>33422806</v>
      </c>
      <c r="D1638" t="s">
        <v>953</v>
      </c>
      <c r="E1638" t="s">
        <v>1671</v>
      </c>
      <c r="F1638" t="s">
        <v>1266</v>
      </c>
      <c r="L1638" t="s">
        <v>7440</v>
      </c>
      <c r="M1638" t="s">
        <v>37</v>
      </c>
      <c r="N1638" t="s">
        <v>38</v>
      </c>
      <c r="O1638">
        <v>50000000</v>
      </c>
      <c r="P1638">
        <f t="shared" si="25"/>
        <v>-16577194</v>
      </c>
      <c r="Q1638">
        <v>4.8</v>
      </c>
    </row>
    <row r="1639" spans="1:17" x14ac:dyDescent="0.3">
      <c r="A1639" t="s">
        <v>12923</v>
      </c>
      <c r="B1639">
        <v>95</v>
      </c>
      <c r="C1639">
        <v>20998709</v>
      </c>
      <c r="D1639" t="s">
        <v>953</v>
      </c>
      <c r="E1639" t="s">
        <v>3409</v>
      </c>
      <c r="F1639" t="s">
        <v>18089</v>
      </c>
      <c r="L1639" t="s">
        <v>12925</v>
      </c>
      <c r="M1639" t="s">
        <v>37</v>
      </c>
      <c r="N1639" t="s">
        <v>38</v>
      </c>
      <c r="O1639">
        <v>15000000</v>
      </c>
      <c r="P1639">
        <f t="shared" si="25"/>
        <v>5998709</v>
      </c>
      <c r="Q1639">
        <v>6.2</v>
      </c>
    </row>
    <row r="1640" spans="1:17" hidden="1" x14ac:dyDescent="0.3">
      <c r="A1640" t="s">
        <v>7875</v>
      </c>
      <c r="B1640">
        <v>97</v>
      </c>
      <c r="C1640">
        <v>122288</v>
      </c>
      <c r="D1640" t="s">
        <v>1325</v>
      </c>
      <c r="E1640" t="s">
        <v>953</v>
      </c>
      <c r="F1640" t="s">
        <v>3409</v>
      </c>
      <c r="G1640" t="s">
        <v>22704</v>
      </c>
      <c r="H1640" t="s">
        <v>10413</v>
      </c>
      <c r="I1640" t="s">
        <v>24163</v>
      </c>
      <c r="L1640" t="s">
        <v>13250</v>
      </c>
      <c r="M1640" t="s">
        <v>37</v>
      </c>
      <c r="N1640" t="s">
        <v>56</v>
      </c>
      <c r="P1640">
        <f t="shared" si="25"/>
        <v>122288</v>
      </c>
      <c r="Q1640">
        <v>6.4</v>
      </c>
    </row>
    <row r="1641" spans="1:17" x14ac:dyDescent="0.3">
      <c r="A1641" t="s">
        <v>9351</v>
      </c>
      <c r="B1641">
        <v>95</v>
      </c>
      <c r="C1641">
        <v>20047715</v>
      </c>
      <c r="D1641" t="s">
        <v>953</v>
      </c>
      <c r="E1641" t="s">
        <v>18089</v>
      </c>
      <c r="L1641" t="s">
        <v>9355</v>
      </c>
      <c r="M1641" t="s">
        <v>37</v>
      </c>
      <c r="N1641" t="s">
        <v>38</v>
      </c>
      <c r="O1641">
        <v>25530000</v>
      </c>
      <c r="P1641">
        <f t="shared" si="25"/>
        <v>-5482285</v>
      </c>
      <c r="Q1641">
        <v>5.2</v>
      </c>
    </row>
    <row r="1642" spans="1:17" hidden="1" x14ac:dyDescent="0.3">
      <c r="A1642" t="s">
        <v>2561</v>
      </c>
      <c r="B1642">
        <v>97</v>
      </c>
      <c r="C1642">
        <v>82506325</v>
      </c>
      <c r="D1642" t="s">
        <v>1671</v>
      </c>
      <c r="E1642" t="s">
        <v>18089</v>
      </c>
      <c r="F1642" t="s">
        <v>1266</v>
      </c>
      <c r="L1642" t="s">
        <v>2562</v>
      </c>
      <c r="M1642" t="s">
        <v>37</v>
      </c>
      <c r="N1642" t="s">
        <v>38</v>
      </c>
      <c r="P1642">
        <f t="shared" si="25"/>
        <v>82506325</v>
      </c>
      <c r="Q1642">
        <v>6.4</v>
      </c>
    </row>
    <row r="1643" spans="1:17" hidden="1" x14ac:dyDescent="0.3">
      <c r="A1643" t="s">
        <v>21084</v>
      </c>
      <c r="B1643">
        <v>97</v>
      </c>
      <c r="D1643" t="s">
        <v>1325</v>
      </c>
      <c r="E1643" t="s">
        <v>24164</v>
      </c>
      <c r="F1643" t="s">
        <v>10413</v>
      </c>
      <c r="L1643" t="s">
        <v>21086</v>
      </c>
      <c r="M1643" t="s">
        <v>37</v>
      </c>
      <c r="N1643" t="s">
        <v>38</v>
      </c>
      <c r="O1643">
        <v>1500000</v>
      </c>
      <c r="P1643">
        <f t="shared" si="25"/>
        <v>-1500000</v>
      </c>
      <c r="Q1643">
        <v>3.1</v>
      </c>
    </row>
    <row r="1644" spans="1:17" x14ac:dyDescent="0.3">
      <c r="A1644" t="s">
        <v>3917</v>
      </c>
      <c r="B1644">
        <v>95</v>
      </c>
      <c r="C1644">
        <v>108012170</v>
      </c>
      <c r="D1644" t="s">
        <v>953</v>
      </c>
      <c r="E1644" t="s">
        <v>11526</v>
      </c>
      <c r="F1644" t="s">
        <v>1671</v>
      </c>
      <c r="G1644" t="s">
        <v>18089</v>
      </c>
      <c r="H1644" t="s">
        <v>1266</v>
      </c>
      <c r="L1644" t="s">
        <v>3919</v>
      </c>
      <c r="M1644" t="s">
        <v>37</v>
      </c>
      <c r="N1644" t="s">
        <v>38</v>
      </c>
      <c r="O1644">
        <v>63000000</v>
      </c>
      <c r="P1644">
        <f t="shared" si="25"/>
        <v>45012170</v>
      </c>
      <c r="Q1644">
        <v>5.5</v>
      </c>
    </row>
    <row r="1645" spans="1:17" x14ac:dyDescent="0.3">
      <c r="A1645" t="s">
        <v>469</v>
      </c>
      <c r="B1645">
        <v>95</v>
      </c>
      <c r="C1645">
        <v>356454367</v>
      </c>
      <c r="D1645" t="s">
        <v>953</v>
      </c>
      <c r="E1645" t="s">
        <v>11526</v>
      </c>
      <c r="F1645" t="s">
        <v>1671</v>
      </c>
      <c r="G1645" t="s">
        <v>3409</v>
      </c>
      <c r="H1645" t="s">
        <v>18089</v>
      </c>
      <c r="I1645" t="s">
        <v>1266</v>
      </c>
      <c r="L1645" t="s">
        <v>543</v>
      </c>
      <c r="M1645" t="s">
        <v>37</v>
      </c>
      <c r="N1645" t="s">
        <v>38</v>
      </c>
      <c r="O1645">
        <v>175000000</v>
      </c>
      <c r="P1645">
        <f t="shared" si="25"/>
        <v>181454367</v>
      </c>
      <c r="Q1645">
        <v>8.3000000000000007</v>
      </c>
    </row>
    <row r="1646" spans="1:17" x14ac:dyDescent="0.3">
      <c r="A1646" t="s">
        <v>11076</v>
      </c>
      <c r="B1646">
        <v>95</v>
      </c>
      <c r="C1646">
        <v>17529157</v>
      </c>
      <c r="D1646" t="s">
        <v>953</v>
      </c>
      <c r="E1646" t="s">
        <v>3409</v>
      </c>
      <c r="F1646" t="s">
        <v>6403</v>
      </c>
      <c r="G1646" t="s">
        <v>24165</v>
      </c>
      <c r="H1646" t="s">
        <v>10413</v>
      </c>
      <c r="L1646" t="s">
        <v>11078</v>
      </c>
      <c r="M1646" t="s">
        <v>37</v>
      </c>
      <c r="N1646" t="s">
        <v>1465</v>
      </c>
      <c r="O1646">
        <v>20000000</v>
      </c>
      <c r="P1646">
        <f t="shared" si="25"/>
        <v>-2470843</v>
      </c>
      <c r="Q1646">
        <v>5</v>
      </c>
    </row>
    <row r="1647" spans="1:17" x14ac:dyDescent="0.3">
      <c r="A1647" t="s">
        <v>5199</v>
      </c>
      <c r="B1647">
        <v>95</v>
      </c>
      <c r="C1647">
        <v>50150619</v>
      </c>
      <c r="D1647" t="s">
        <v>953</v>
      </c>
      <c r="E1647" t="s">
        <v>11526</v>
      </c>
      <c r="F1647" t="s">
        <v>1671</v>
      </c>
      <c r="G1647" t="s">
        <v>18089</v>
      </c>
      <c r="H1647" t="s">
        <v>1266</v>
      </c>
      <c r="I1647" t="s">
        <v>19711</v>
      </c>
      <c r="L1647" t="s">
        <v>5200</v>
      </c>
      <c r="M1647" t="s">
        <v>37</v>
      </c>
      <c r="N1647" t="s">
        <v>38</v>
      </c>
      <c r="O1647">
        <v>50000000</v>
      </c>
      <c r="P1647">
        <f t="shared" si="25"/>
        <v>150619</v>
      </c>
      <c r="Q1647">
        <v>7.3</v>
      </c>
    </row>
    <row r="1648" spans="1:17" hidden="1" x14ac:dyDescent="0.3">
      <c r="A1648" t="s">
        <v>17054</v>
      </c>
      <c r="B1648">
        <v>97</v>
      </c>
      <c r="D1648" t="s">
        <v>1325</v>
      </c>
      <c r="E1648" t="s">
        <v>1671</v>
      </c>
      <c r="L1648" t="s">
        <v>21408</v>
      </c>
      <c r="M1648" t="s">
        <v>37</v>
      </c>
      <c r="N1648" t="s">
        <v>38</v>
      </c>
      <c r="O1648">
        <v>1200000</v>
      </c>
      <c r="P1648">
        <f t="shared" si="25"/>
        <v>-1200000</v>
      </c>
      <c r="Q1648">
        <v>6.6</v>
      </c>
    </row>
    <row r="1649" spans="1:17" x14ac:dyDescent="0.3">
      <c r="A1649" t="s">
        <v>10453</v>
      </c>
      <c r="B1649">
        <v>95</v>
      </c>
      <c r="C1649">
        <v>13555988</v>
      </c>
      <c r="D1649" t="s">
        <v>953</v>
      </c>
      <c r="E1649" t="s">
        <v>1671</v>
      </c>
      <c r="F1649" t="s">
        <v>18089</v>
      </c>
      <c r="G1649" t="s">
        <v>1266</v>
      </c>
      <c r="L1649" t="s">
        <v>10454</v>
      </c>
      <c r="M1649" t="s">
        <v>37</v>
      </c>
      <c r="N1649" t="s">
        <v>767</v>
      </c>
      <c r="O1649">
        <v>22000000</v>
      </c>
      <c r="P1649">
        <f t="shared" si="25"/>
        <v>-8444012</v>
      </c>
      <c r="Q1649">
        <v>5.7</v>
      </c>
    </row>
    <row r="1650" spans="1:17" x14ac:dyDescent="0.3">
      <c r="A1650" t="s">
        <v>1658</v>
      </c>
      <c r="B1650">
        <v>95</v>
      </c>
      <c r="C1650">
        <v>38120554</v>
      </c>
      <c r="D1650" t="s">
        <v>953</v>
      </c>
      <c r="E1650" t="s">
        <v>11526</v>
      </c>
      <c r="F1650" t="s">
        <v>18089</v>
      </c>
      <c r="G1650" t="s">
        <v>12332</v>
      </c>
      <c r="L1650" t="s">
        <v>1869</v>
      </c>
      <c r="M1650" t="s">
        <v>37</v>
      </c>
      <c r="N1650" t="s">
        <v>38</v>
      </c>
      <c r="O1650">
        <v>140000000</v>
      </c>
      <c r="P1650">
        <f t="shared" si="25"/>
        <v>-101879446</v>
      </c>
      <c r="Q1650">
        <v>7.1</v>
      </c>
    </row>
    <row r="1651" spans="1:17" hidden="1" x14ac:dyDescent="0.3">
      <c r="A1651" t="s">
        <v>8355</v>
      </c>
      <c r="B1651">
        <v>97</v>
      </c>
      <c r="C1651">
        <v>565592</v>
      </c>
      <c r="D1651" t="s">
        <v>1671</v>
      </c>
      <c r="E1651" t="s">
        <v>3409</v>
      </c>
      <c r="F1651" t="s">
        <v>18089</v>
      </c>
      <c r="L1651" t="s">
        <v>19986</v>
      </c>
      <c r="M1651" t="s">
        <v>37</v>
      </c>
      <c r="N1651" t="s">
        <v>38</v>
      </c>
      <c r="P1651">
        <f t="shared" si="25"/>
        <v>565592</v>
      </c>
      <c r="Q1651">
        <v>6.8</v>
      </c>
    </row>
    <row r="1652" spans="1:17" x14ac:dyDescent="0.3">
      <c r="A1652" t="s">
        <v>2785</v>
      </c>
      <c r="B1652">
        <v>95</v>
      </c>
      <c r="C1652">
        <v>58156435</v>
      </c>
      <c r="D1652" t="s">
        <v>953</v>
      </c>
      <c r="E1652" t="s">
        <v>1671</v>
      </c>
      <c r="F1652" t="s">
        <v>24165</v>
      </c>
      <c r="L1652" t="s">
        <v>8248</v>
      </c>
      <c r="M1652" t="s">
        <v>37</v>
      </c>
      <c r="N1652" t="s">
        <v>38</v>
      </c>
      <c r="O1652">
        <v>19000000</v>
      </c>
      <c r="P1652">
        <f t="shared" si="25"/>
        <v>39156435</v>
      </c>
      <c r="Q1652">
        <v>5.9</v>
      </c>
    </row>
    <row r="1653" spans="1:17" x14ac:dyDescent="0.3">
      <c r="A1653" t="s">
        <v>861</v>
      </c>
      <c r="B1653">
        <v>96</v>
      </c>
      <c r="C1653">
        <v>114053579</v>
      </c>
      <c r="D1653" t="s">
        <v>953</v>
      </c>
      <c r="E1653" t="s">
        <v>11526</v>
      </c>
      <c r="F1653" t="s">
        <v>1671</v>
      </c>
      <c r="G1653" t="s">
        <v>3409</v>
      </c>
      <c r="H1653" t="s">
        <v>18089</v>
      </c>
      <c r="L1653" t="s">
        <v>864</v>
      </c>
      <c r="M1653" t="s">
        <v>37</v>
      </c>
      <c r="N1653" t="s">
        <v>38</v>
      </c>
      <c r="O1653">
        <v>150000000</v>
      </c>
      <c r="P1653">
        <f t="shared" si="25"/>
        <v>-35946421</v>
      </c>
      <c r="Q1653">
        <v>6.9</v>
      </c>
    </row>
    <row r="1654" spans="1:17" x14ac:dyDescent="0.3">
      <c r="A1654" t="s">
        <v>9508</v>
      </c>
      <c r="B1654">
        <v>96</v>
      </c>
      <c r="C1654">
        <v>82234139</v>
      </c>
      <c r="D1654" t="s">
        <v>953</v>
      </c>
      <c r="E1654" t="s">
        <v>3409</v>
      </c>
      <c r="F1654" t="s">
        <v>18089</v>
      </c>
      <c r="G1654" t="s">
        <v>1266</v>
      </c>
      <c r="L1654" t="s">
        <v>9509</v>
      </c>
      <c r="M1654" t="s">
        <v>37</v>
      </c>
      <c r="N1654" t="s">
        <v>38</v>
      </c>
      <c r="O1654">
        <v>17000000</v>
      </c>
      <c r="P1654">
        <f t="shared" si="25"/>
        <v>65234139</v>
      </c>
      <c r="Q1654">
        <v>7.2</v>
      </c>
    </row>
    <row r="1655" spans="1:17" x14ac:dyDescent="0.3">
      <c r="A1655" t="s">
        <v>11012</v>
      </c>
      <c r="B1655">
        <v>96</v>
      </c>
      <c r="C1655">
        <v>28876924</v>
      </c>
      <c r="D1655" t="s">
        <v>953</v>
      </c>
      <c r="E1655" t="s">
        <v>24164</v>
      </c>
      <c r="F1655" t="s">
        <v>24165</v>
      </c>
      <c r="G1655" t="s">
        <v>12332</v>
      </c>
      <c r="H1655" t="s">
        <v>10413</v>
      </c>
      <c r="L1655" t="s">
        <v>11015</v>
      </c>
      <c r="M1655" t="s">
        <v>37</v>
      </c>
      <c r="N1655" t="s">
        <v>38</v>
      </c>
      <c r="O1655">
        <v>20000000</v>
      </c>
      <c r="P1655">
        <f t="shared" si="25"/>
        <v>8876924</v>
      </c>
      <c r="Q1655">
        <v>7.1</v>
      </c>
    </row>
    <row r="1656" spans="1:17" hidden="1" x14ac:dyDescent="0.3">
      <c r="A1656" t="s">
        <v>12967</v>
      </c>
      <c r="B1656">
        <v>97</v>
      </c>
      <c r="C1656">
        <v>2656324</v>
      </c>
      <c r="D1656" t="s">
        <v>1671</v>
      </c>
      <c r="E1656" t="s">
        <v>19711</v>
      </c>
      <c r="L1656" t="s">
        <v>13539</v>
      </c>
      <c r="M1656" t="s">
        <v>37</v>
      </c>
      <c r="N1656" t="s">
        <v>56</v>
      </c>
      <c r="P1656">
        <f t="shared" si="25"/>
        <v>2656324</v>
      </c>
      <c r="Q1656">
        <v>6.7</v>
      </c>
    </row>
    <row r="1657" spans="1:17" x14ac:dyDescent="0.3">
      <c r="A1657" t="s">
        <v>7117</v>
      </c>
      <c r="B1657">
        <v>96</v>
      </c>
      <c r="C1657">
        <v>48006503</v>
      </c>
      <c r="D1657" t="s">
        <v>953</v>
      </c>
      <c r="E1657" t="s">
        <v>1671</v>
      </c>
      <c r="F1657" t="s">
        <v>18089</v>
      </c>
      <c r="G1657" t="s">
        <v>1266</v>
      </c>
      <c r="L1657" t="s">
        <v>7119</v>
      </c>
      <c r="M1657" t="s">
        <v>37</v>
      </c>
      <c r="N1657" t="s">
        <v>38</v>
      </c>
      <c r="O1657">
        <v>37000000</v>
      </c>
      <c r="P1657">
        <f t="shared" si="25"/>
        <v>11006503</v>
      </c>
      <c r="Q1657">
        <v>6</v>
      </c>
    </row>
    <row r="1658" spans="1:17" hidden="1" x14ac:dyDescent="0.3">
      <c r="A1658" t="s">
        <v>8671</v>
      </c>
      <c r="B1658">
        <v>97</v>
      </c>
      <c r="D1658" t="s">
        <v>1671</v>
      </c>
      <c r="E1658" t="s">
        <v>3409</v>
      </c>
      <c r="F1658" t="s">
        <v>19711</v>
      </c>
      <c r="L1658" t="s">
        <v>15378</v>
      </c>
      <c r="M1658" t="s">
        <v>37</v>
      </c>
      <c r="N1658" t="s">
        <v>38</v>
      </c>
      <c r="O1658">
        <v>10000000</v>
      </c>
      <c r="P1658">
        <f t="shared" si="25"/>
        <v>-10000000</v>
      </c>
      <c r="Q1658">
        <v>6.5</v>
      </c>
    </row>
    <row r="1659" spans="1:17" x14ac:dyDescent="0.3">
      <c r="A1659" t="s">
        <v>1278</v>
      </c>
      <c r="B1659">
        <v>96</v>
      </c>
      <c r="C1659">
        <v>143618384</v>
      </c>
      <c r="D1659" t="s">
        <v>953</v>
      </c>
      <c r="E1659" t="s">
        <v>11526</v>
      </c>
      <c r="F1659" t="s">
        <v>1671</v>
      </c>
      <c r="G1659" t="s">
        <v>18089</v>
      </c>
      <c r="H1659" t="s">
        <v>17378</v>
      </c>
      <c r="L1659" t="s">
        <v>2252</v>
      </c>
      <c r="M1659" t="s">
        <v>37</v>
      </c>
      <c r="N1659" t="s">
        <v>38</v>
      </c>
      <c r="O1659">
        <v>90000000</v>
      </c>
      <c r="P1659">
        <f t="shared" si="25"/>
        <v>53618384</v>
      </c>
      <c r="Q1659">
        <v>7</v>
      </c>
    </row>
    <row r="1660" spans="1:17" hidden="1" x14ac:dyDescent="0.3">
      <c r="A1660" t="s">
        <v>19793</v>
      </c>
      <c r="B1660">
        <v>97</v>
      </c>
      <c r="D1660" t="s">
        <v>68</v>
      </c>
      <c r="L1660" t="s">
        <v>19795</v>
      </c>
      <c r="M1660" t="s">
        <v>37</v>
      </c>
      <c r="N1660" t="s">
        <v>370</v>
      </c>
      <c r="O1660">
        <v>2500000</v>
      </c>
      <c r="P1660">
        <f t="shared" si="25"/>
        <v>-2500000</v>
      </c>
      <c r="Q1660">
        <v>7.6</v>
      </c>
    </row>
    <row r="1661" spans="1:17" hidden="1" x14ac:dyDescent="0.3">
      <c r="A1661" t="s">
        <v>18820</v>
      </c>
      <c r="B1661">
        <v>97</v>
      </c>
      <c r="C1661">
        <v>304137</v>
      </c>
      <c r="D1661" t="s">
        <v>1671</v>
      </c>
      <c r="E1661" t="s">
        <v>24164</v>
      </c>
      <c r="F1661" t="s">
        <v>3409</v>
      </c>
      <c r="L1661" t="s">
        <v>18821</v>
      </c>
      <c r="M1661" t="s">
        <v>37</v>
      </c>
      <c r="N1661" t="s">
        <v>56</v>
      </c>
      <c r="P1661">
        <f t="shared" si="25"/>
        <v>304137</v>
      </c>
      <c r="Q1661">
        <v>7.3</v>
      </c>
    </row>
    <row r="1662" spans="1:17" x14ac:dyDescent="0.3">
      <c r="A1662" t="s">
        <v>10325</v>
      </c>
      <c r="B1662">
        <v>96</v>
      </c>
      <c r="C1662">
        <v>38119483</v>
      </c>
      <c r="D1662" t="s">
        <v>953</v>
      </c>
      <c r="E1662" t="s">
        <v>1671</v>
      </c>
      <c r="F1662" t="s">
        <v>12332</v>
      </c>
      <c r="L1662" t="s">
        <v>10328</v>
      </c>
      <c r="M1662" t="s">
        <v>37</v>
      </c>
      <c r="N1662" t="s">
        <v>38</v>
      </c>
      <c r="O1662">
        <v>22700000</v>
      </c>
      <c r="P1662">
        <f t="shared" si="25"/>
        <v>15419483</v>
      </c>
      <c r="Q1662">
        <v>7.1</v>
      </c>
    </row>
    <row r="1663" spans="1:17" x14ac:dyDescent="0.3">
      <c r="A1663" t="s">
        <v>4188</v>
      </c>
      <c r="B1663">
        <v>96</v>
      </c>
      <c r="C1663">
        <v>50807639</v>
      </c>
      <c r="D1663" t="s">
        <v>953</v>
      </c>
      <c r="E1663" t="s">
        <v>11526</v>
      </c>
      <c r="F1663" t="s">
        <v>1671</v>
      </c>
      <c r="G1663" t="s">
        <v>18089</v>
      </c>
      <c r="H1663" t="s">
        <v>1266</v>
      </c>
      <c r="L1663" t="s">
        <v>4190</v>
      </c>
      <c r="M1663" t="s">
        <v>37</v>
      </c>
      <c r="N1663" t="s">
        <v>38</v>
      </c>
      <c r="O1663">
        <v>60000000</v>
      </c>
      <c r="P1663">
        <f t="shared" si="25"/>
        <v>-9192361</v>
      </c>
      <c r="Q1663">
        <v>6.8</v>
      </c>
    </row>
    <row r="1664" spans="1:17" x14ac:dyDescent="0.3">
      <c r="A1664" t="s">
        <v>1139</v>
      </c>
      <c r="B1664">
        <v>96</v>
      </c>
      <c r="C1664">
        <v>83024900</v>
      </c>
      <c r="D1664" t="s">
        <v>953</v>
      </c>
      <c r="E1664" t="s">
        <v>11526</v>
      </c>
      <c r="F1664" t="s">
        <v>1671</v>
      </c>
      <c r="G1664" t="s">
        <v>18089</v>
      </c>
      <c r="H1664" t="s">
        <v>24167</v>
      </c>
      <c r="L1664" t="s">
        <v>1141</v>
      </c>
      <c r="M1664" t="s">
        <v>37</v>
      </c>
      <c r="N1664" t="s">
        <v>38</v>
      </c>
      <c r="O1664">
        <v>135000000</v>
      </c>
      <c r="P1664">
        <f t="shared" si="25"/>
        <v>-51975100</v>
      </c>
      <c r="Q1664">
        <v>6.5</v>
      </c>
    </row>
    <row r="1665" spans="1:17" x14ac:dyDescent="0.3">
      <c r="A1665" t="s">
        <v>469</v>
      </c>
      <c r="B1665">
        <v>96</v>
      </c>
      <c r="C1665">
        <v>292979556</v>
      </c>
      <c r="D1665" t="s">
        <v>953</v>
      </c>
      <c r="E1665" t="s">
        <v>11526</v>
      </c>
      <c r="F1665" t="s">
        <v>1671</v>
      </c>
      <c r="G1665" t="s">
        <v>18089</v>
      </c>
      <c r="L1665" t="s">
        <v>472</v>
      </c>
      <c r="M1665" t="s">
        <v>37</v>
      </c>
      <c r="N1665" t="s">
        <v>38</v>
      </c>
      <c r="O1665">
        <v>175000000</v>
      </c>
      <c r="P1665">
        <f t="shared" si="25"/>
        <v>117979556</v>
      </c>
      <c r="Q1665">
        <v>8.3000000000000007</v>
      </c>
    </row>
    <row r="1666" spans="1:17" x14ac:dyDescent="0.3">
      <c r="A1666" t="s">
        <v>2423</v>
      </c>
      <c r="B1666">
        <v>97</v>
      </c>
      <c r="C1666">
        <v>46440491</v>
      </c>
      <c r="D1666" t="s">
        <v>953</v>
      </c>
      <c r="E1666" t="s">
        <v>11526</v>
      </c>
      <c r="F1666" t="s">
        <v>1671</v>
      </c>
      <c r="G1666" t="s">
        <v>18089</v>
      </c>
      <c r="H1666" t="s">
        <v>1266</v>
      </c>
      <c r="L1666" t="s">
        <v>2425</v>
      </c>
      <c r="M1666" t="s">
        <v>37</v>
      </c>
      <c r="N1666" t="s">
        <v>56</v>
      </c>
      <c r="O1666">
        <v>100000000</v>
      </c>
      <c r="P1666">
        <f t="shared" ref="P1666:P1729" si="26">+C1666-O1666</f>
        <v>-53559509</v>
      </c>
      <c r="Q1666">
        <v>7.1</v>
      </c>
    </row>
    <row r="1667" spans="1:17" x14ac:dyDescent="0.3">
      <c r="A1667" t="s">
        <v>845</v>
      </c>
      <c r="B1667">
        <v>97</v>
      </c>
      <c r="C1667">
        <v>18318000</v>
      </c>
      <c r="D1667" t="s">
        <v>953</v>
      </c>
      <c r="E1667" t="s">
        <v>1671</v>
      </c>
      <c r="F1667" t="s">
        <v>3409</v>
      </c>
      <c r="G1667" t="s">
        <v>18089</v>
      </c>
      <c r="H1667" t="s">
        <v>1266</v>
      </c>
      <c r="L1667" t="s">
        <v>2866</v>
      </c>
      <c r="M1667" t="s">
        <v>37</v>
      </c>
      <c r="N1667" t="s">
        <v>370</v>
      </c>
      <c r="O1667">
        <v>80000000</v>
      </c>
      <c r="P1667">
        <f t="shared" si="26"/>
        <v>-61682000</v>
      </c>
      <c r="Q1667">
        <v>5.8</v>
      </c>
    </row>
    <row r="1668" spans="1:17" x14ac:dyDescent="0.3">
      <c r="A1668" t="s">
        <v>1001</v>
      </c>
      <c r="B1668">
        <v>97</v>
      </c>
      <c r="C1668">
        <v>103400692</v>
      </c>
      <c r="D1668" t="s">
        <v>953</v>
      </c>
      <c r="E1668" t="s">
        <v>11526</v>
      </c>
      <c r="F1668" t="s">
        <v>18089</v>
      </c>
      <c r="G1668" t="s">
        <v>1266</v>
      </c>
      <c r="L1668" t="s">
        <v>1003</v>
      </c>
      <c r="M1668" t="s">
        <v>37</v>
      </c>
      <c r="N1668" t="s">
        <v>38</v>
      </c>
      <c r="O1668">
        <v>145000000</v>
      </c>
      <c r="P1668">
        <f t="shared" si="26"/>
        <v>-41599308</v>
      </c>
      <c r="Q1668">
        <v>7.3</v>
      </c>
    </row>
    <row r="1669" spans="1:17" hidden="1" x14ac:dyDescent="0.3">
      <c r="A1669" t="s">
        <v>17432</v>
      </c>
      <c r="B1669">
        <v>97</v>
      </c>
      <c r="D1669" t="s">
        <v>24164</v>
      </c>
      <c r="E1669" t="s">
        <v>3409</v>
      </c>
      <c r="L1669" t="s">
        <v>20533</v>
      </c>
      <c r="M1669" t="s">
        <v>37</v>
      </c>
      <c r="N1669" t="s">
        <v>38</v>
      </c>
      <c r="O1669">
        <v>14000000</v>
      </c>
      <c r="P1669">
        <f t="shared" si="26"/>
        <v>-14000000</v>
      </c>
      <c r="Q1669">
        <v>6.3</v>
      </c>
    </row>
    <row r="1670" spans="1:17" x14ac:dyDescent="0.3">
      <c r="A1670" t="s">
        <v>12295</v>
      </c>
      <c r="B1670">
        <v>97</v>
      </c>
      <c r="C1670">
        <v>2315683</v>
      </c>
      <c r="D1670" t="s">
        <v>953</v>
      </c>
      <c r="E1670" t="s">
        <v>24164</v>
      </c>
      <c r="F1670" t="s">
        <v>3409</v>
      </c>
      <c r="G1670" t="s">
        <v>19711</v>
      </c>
      <c r="L1670" t="s">
        <v>12297</v>
      </c>
      <c r="M1670" t="s">
        <v>37</v>
      </c>
      <c r="N1670" t="s">
        <v>56</v>
      </c>
      <c r="O1670">
        <v>17000000</v>
      </c>
      <c r="P1670">
        <f t="shared" si="26"/>
        <v>-14684317</v>
      </c>
      <c r="Q1670">
        <v>3</v>
      </c>
    </row>
    <row r="1671" spans="1:17" hidden="1" x14ac:dyDescent="0.3">
      <c r="A1671" t="s">
        <v>19596</v>
      </c>
      <c r="B1671">
        <v>97</v>
      </c>
      <c r="D1671" t="s">
        <v>953</v>
      </c>
      <c r="E1671" t="s">
        <v>24164</v>
      </c>
      <c r="F1671" t="s">
        <v>3409</v>
      </c>
      <c r="L1671" t="s">
        <v>19599</v>
      </c>
      <c r="M1671" t="s">
        <v>37</v>
      </c>
      <c r="N1671" t="s">
        <v>7090</v>
      </c>
      <c r="O1671">
        <v>3000000</v>
      </c>
      <c r="P1671">
        <f t="shared" si="26"/>
        <v>-3000000</v>
      </c>
      <c r="Q1671">
        <v>6.2</v>
      </c>
    </row>
    <row r="1672" spans="1:17" x14ac:dyDescent="0.3">
      <c r="A1672" t="s">
        <v>3891</v>
      </c>
      <c r="B1672">
        <v>97</v>
      </c>
      <c r="C1672">
        <v>93452056</v>
      </c>
      <c r="D1672" t="s">
        <v>953</v>
      </c>
      <c r="E1672" t="s">
        <v>1671</v>
      </c>
      <c r="F1672" t="s">
        <v>3409</v>
      </c>
      <c r="L1672" t="s">
        <v>5732</v>
      </c>
      <c r="M1672" t="s">
        <v>37</v>
      </c>
      <c r="N1672" t="s">
        <v>38</v>
      </c>
      <c r="O1672">
        <v>45000000</v>
      </c>
      <c r="P1672">
        <f t="shared" si="26"/>
        <v>48452056</v>
      </c>
      <c r="Q1672">
        <v>7.4</v>
      </c>
    </row>
    <row r="1673" spans="1:17" x14ac:dyDescent="0.3">
      <c r="A1673" t="s">
        <v>703</v>
      </c>
      <c r="B1673">
        <v>98</v>
      </c>
      <c r="C1673">
        <v>68856263</v>
      </c>
      <c r="D1673" t="s">
        <v>953</v>
      </c>
      <c r="E1673" t="s">
        <v>1671</v>
      </c>
      <c r="F1673" t="s">
        <v>18089</v>
      </c>
      <c r="G1673" t="s">
        <v>24167</v>
      </c>
      <c r="L1673" t="s">
        <v>13382</v>
      </c>
      <c r="M1673" t="s">
        <v>37</v>
      </c>
      <c r="N1673" t="s">
        <v>38</v>
      </c>
      <c r="O1673">
        <v>15000000</v>
      </c>
      <c r="P1673">
        <f t="shared" si="26"/>
        <v>53856263</v>
      </c>
      <c r="Q1673">
        <v>6.9</v>
      </c>
    </row>
    <row r="1674" spans="1:17" x14ac:dyDescent="0.3">
      <c r="A1674" t="s">
        <v>639</v>
      </c>
      <c r="B1674">
        <v>98</v>
      </c>
      <c r="C1674">
        <v>217387997</v>
      </c>
      <c r="D1674" t="s">
        <v>953</v>
      </c>
      <c r="E1674" t="s">
        <v>11526</v>
      </c>
      <c r="F1674" t="s">
        <v>18089</v>
      </c>
      <c r="G1674" t="s">
        <v>1266</v>
      </c>
      <c r="L1674" t="s">
        <v>642</v>
      </c>
      <c r="M1674" t="s">
        <v>37</v>
      </c>
      <c r="N1674" t="s">
        <v>38</v>
      </c>
      <c r="O1674">
        <v>165000000</v>
      </c>
      <c r="P1674">
        <f t="shared" si="26"/>
        <v>52387997</v>
      </c>
      <c r="Q1674">
        <v>8.1999999999999993</v>
      </c>
    </row>
    <row r="1675" spans="1:17" hidden="1" x14ac:dyDescent="0.3">
      <c r="A1675" t="s">
        <v>22619</v>
      </c>
      <c r="B1675">
        <v>97</v>
      </c>
      <c r="D1675" t="s">
        <v>1671</v>
      </c>
      <c r="E1675" t="s">
        <v>12038</v>
      </c>
      <c r="F1675" t="s">
        <v>19711</v>
      </c>
      <c r="L1675" t="s">
        <v>22621</v>
      </c>
      <c r="M1675" t="s">
        <v>37</v>
      </c>
      <c r="N1675" t="s">
        <v>8746</v>
      </c>
      <c r="O1675">
        <v>500000</v>
      </c>
      <c r="P1675">
        <f t="shared" si="26"/>
        <v>-500000</v>
      </c>
      <c r="Q1675">
        <v>5.8</v>
      </c>
    </row>
    <row r="1676" spans="1:17" x14ac:dyDescent="0.3">
      <c r="A1676" t="s">
        <v>163</v>
      </c>
      <c r="B1676">
        <v>98</v>
      </c>
      <c r="C1676">
        <v>250147615</v>
      </c>
      <c r="D1676" t="s">
        <v>953</v>
      </c>
      <c r="E1676" t="s">
        <v>1671</v>
      </c>
      <c r="F1676" t="s">
        <v>18089</v>
      </c>
      <c r="G1676" t="s">
        <v>24165</v>
      </c>
      <c r="H1676" t="s">
        <v>12332</v>
      </c>
      <c r="L1676" t="s">
        <v>2076</v>
      </c>
      <c r="M1676" t="s">
        <v>37</v>
      </c>
      <c r="N1676" t="s">
        <v>38</v>
      </c>
      <c r="O1676">
        <v>90000000</v>
      </c>
      <c r="P1676">
        <f t="shared" si="26"/>
        <v>160147615</v>
      </c>
      <c r="Q1676">
        <v>7.3</v>
      </c>
    </row>
    <row r="1677" spans="1:17" x14ac:dyDescent="0.3">
      <c r="A1677" t="s">
        <v>4218</v>
      </c>
      <c r="B1677">
        <v>98</v>
      </c>
      <c r="C1677">
        <v>61400000</v>
      </c>
      <c r="D1677" t="s">
        <v>953</v>
      </c>
      <c r="E1677" t="s">
        <v>1671</v>
      </c>
      <c r="L1677" t="s">
        <v>12723</v>
      </c>
      <c r="M1677" t="s">
        <v>37</v>
      </c>
      <c r="N1677" t="s">
        <v>38</v>
      </c>
      <c r="O1677">
        <v>15000000</v>
      </c>
      <c r="P1677">
        <f t="shared" si="26"/>
        <v>46400000</v>
      </c>
      <c r="Q1677">
        <v>7.4</v>
      </c>
    </row>
    <row r="1678" spans="1:17" x14ac:dyDescent="0.3">
      <c r="A1678" t="s">
        <v>809</v>
      </c>
      <c r="B1678">
        <v>98</v>
      </c>
      <c r="C1678">
        <v>113733726</v>
      </c>
      <c r="D1678" t="s">
        <v>953</v>
      </c>
      <c r="E1678" t="s">
        <v>1671</v>
      </c>
      <c r="F1678" t="s">
        <v>18089</v>
      </c>
      <c r="G1678" t="s">
        <v>1266</v>
      </c>
      <c r="L1678" t="s">
        <v>1243</v>
      </c>
      <c r="M1678" t="s">
        <v>37</v>
      </c>
      <c r="N1678" t="s">
        <v>38</v>
      </c>
      <c r="O1678">
        <v>127000000</v>
      </c>
      <c r="P1678">
        <f t="shared" si="26"/>
        <v>-13266274</v>
      </c>
      <c r="Q1678">
        <v>6.2</v>
      </c>
    </row>
    <row r="1679" spans="1:17" x14ac:dyDescent="0.3">
      <c r="A1679" t="s">
        <v>13186</v>
      </c>
      <c r="B1679">
        <v>98</v>
      </c>
      <c r="C1679">
        <v>1953732</v>
      </c>
      <c r="D1679" t="s">
        <v>953</v>
      </c>
      <c r="E1679" t="s">
        <v>3409</v>
      </c>
      <c r="F1679" t="s">
        <v>1266</v>
      </c>
      <c r="L1679" t="s">
        <v>13187</v>
      </c>
      <c r="M1679" t="s">
        <v>37</v>
      </c>
      <c r="N1679" t="s">
        <v>38</v>
      </c>
      <c r="O1679">
        <v>15000000</v>
      </c>
      <c r="P1679">
        <f t="shared" si="26"/>
        <v>-13046268</v>
      </c>
      <c r="Q1679">
        <v>5.3</v>
      </c>
    </row>
    <row r="1680" spans="1:17" x14ac:dyDescent="0.3">
      <c r="A1680" t="s">
        <v>1453</v>
      </c>
      <c r="B1680">
        <v>98</v>
      </c>
      <c r="C1680">
        <v>187165546</v>
      </c>
      <c r="D1680" t="s">
        <v>953</v>
      </c>
      <c r="E1680" t="s">
        <v>11526</v>
      </c>
      <c r="F1680" t="s">
        <v>1671</v>
      </c>
      <c r="G1680" t="s">
        <v>18089</v>
      </c>
      <c r="H1680" t="s">
        <v>1266</v>
      </c>
      <c r="L1680" t="s">
        <v>1454</v>
      </c>
      <c r="M1680" t="s">
        <v>37</v>
      </c>
      <c r="N1680" t="s">
        <v>38</v>
      </c>
      <c r="O1680">
        <v>135000000</v>
      </c>
      <c r="P1680">
        <f t="shared" si="26"/>
        <v>52165546</v>
      </c>
      <c r="Q1680">
        <v>7.3</v>
      </c>
    </row>
    <row r="1681" spans="1:17" x14ac:dyDescent="0.3">
      <c r="A1681" t="s">
        <v>3891</v>
      </c>
      <c r="B1681">
        <v>98</v>
      </c>
      <c r="C1681">
        <v>30857814</v>
      </c>
      <c r="D1681" t="s">
        <v>953</v>
      </c>
      <c r="E1681" t="s">
        <v>18089</v>
      </c>
      <c r="F1681" t="s">
        <v>1266</v>
      </c>
      <c r="G1681" t="s">
        <v>19711</v>
      </c>
      <c r="L1681" t="s">
        <v>12842</v>
      </c>
      <c r="M1681" t="s">
        <v>37</v>
      </c>
      <c r="N1681" t="s">
        <v>38</v>
      </c>
      <c r="O1681">
        <v>16000000</v>
      </c>
      <c r="P1681">
        <f t="shared" si="26"/>
        <v>14857814</v>
      </c>
      <c r="Q1681">
        <v>8.1</v>
      </c>
    </row>
    <row r="1682" spans="1:17" hidden="1" x14ac:dyDescent="0.3">
      <c r="A1682" t="s">
        <v>14884</v>
      </c>
      <c r="B1682">
        <v>97</v>
      </c>
      <c r="D1682" t="s">
        <v>1671</v>
      </c>
      <c r="E1682" t="s">
        <v>3409</v>
      </c>
      <c r="F1682" t="s">
        <v>12038</v>
      </c>
      <c r="L1682" t="s">
        <v>19286</v>
      </c>
      <c r="M1682" t="s">
        <v>37</v>
      </c>
      <c r="N1682" t="s">
        <v>38</v>
      </c>
      <c r="O1682">
        <v>3000000</v>
      </c>
      <c r="P1682">
        <f t="shared" si="26"/>
        <v>-3000000</v>
      </c>
      <c r="Q1682">
        <v>6.6</v>
      </c>
    </row>
    <row r="1683" spans="1:17" x14ac:dyDescent="0.3">
      <c r="A1683" t="s">
        <v>71</v>
      </c>
      <c r="B1683">
        <v>98</v>
      </c>
      <c r="C1683">
        <v>223806889</v>
      </c>
      <c r="D1683" t="s">
        <v>953</v>
      </c>
      <c r="E1683" t="s">
        <v>11526</v>
      </c>
      <c r="F1683" t="s">
        <v>18089</v>
      </c>
      <c r="G1683" t="s">
        <v>12332</v>
      </c>
      <c r="L1683" t="s">
        <v>417</v>
      </c>
      <c r="M1683" t="s">
        <v>37</v>
      </c>
      <c r="N1683" t="s">
        <v>38</v>
      </c>
      <c r="O1683">
        <v>180000000</v>
      </c>
      <c r="P1683">
        <f t="shared" si="26"/>
        <v>43806889</v>
      </c>
      <c r="Q1683">
        <v>8.4</v>
      </c>
    </row>
    <row r="1684" spans="1:17" x14ac:dyDescent="0.3">
      <c r="A1684" t="s">
        <v>5433</v>
      </c>
      <c r="B1684">
        <v>99</v>
      </c>
      <c r="C1684">
        <v>16671505</v>
      </c>
      <c r="D1684" t="s">
        <v>953</v>
      </c>
      <c r="E1684" t="s">
        <v>1671</v>
      </c>
      <c r="F1684" t="s">
        <v>24164</v>
      </c>
      <c r="G1684" t="s">
        <v>3409</v>
      </c>
      <c r="H1684" t="s">
        <v>18089</v>
      </c>
      <c r="L1684" t="s">
        <v>5436</v>
      </c>
      <c r="M1684" t="s">
        <v>37</v>
      </c>
      <c r="N1684" t="s">
        <v>38</v>
      </c>
      <c r="O1684">
        <v>50000000</v>
      </c>
      <c r="P1684">
        <f t="shared" si="26"/>
        <v>-33328495</v>
      </c>
      <c r="Q1684">
        <v>5.9</v>
      </c>
    </row>
    <row r="1685" spans="1:17" hidden="1" x14ac:dyDescent="0.3">
      <c r="A1685" t="s">
        <v>13959</v>
      </c>
      <c r="B1685">
        <v>97</v>
      </c>
      <c r="C1685">
        <v>4595000</v>
      </c>
      <c r="D1685" t="s">
        <v>1671</v>
      </c>
      <c r="E1685" t="s">
        <v>3409</v>
      </c>
      <c r="F1685" t="s">
        <v>12038</v>
      </c>
      <c r="G1685" t="s">
        <v>19711</v>
      </c>
      <c r="L1685" t="s">
        <v>17140</v>
      </c>
      <c r="M1685" t="s">
        <v>37</v>
      </c>
      <c r="N1685" t="s">
        <v>56</v>
      </c>
      <c r="P1685">
        <f t="shared" si="26"/>
        <v>4595000</v>
      </c>
      <c r="Q1685">
        <v>7</v>
      </c>
    </row>
    <row r="1686" spans="1:17" hidden="1" x14ac:dyDescent="0.3">
      <c r="A1686" t="s">
        <v>14691</v>
      </c>
      <c r="B1686">
        <v>97</v>
      </c>
      <c r="D1686" t="s">
        <v>1671</v>
      </c>
      <c r="E1686" t="s">
        <v>3409</v>
      </c>
      <c r="F1686" t="s">
        <v>19711</v>
      </c>
      <c r="L1686" t="s">
        <v>14693</v>
      </c>
      <c r="M1686" t="s">
        <v>37</v>
      </c>
      <c r="N1686" t="s">
        <v>38</v>
      </c>
      <c r="O1686">
        <v>11000000</v>
      </c>
      <c r="P1686">
        <f t="shared" si="26"/>
        <v>-11000000</v>
      </c>
      <c r="Q1686">
        <v>4.3</v>
      </c>
    </row>
    <row r="1687" spans="1:17" x14ac:dyDescent="0.3">
      <c r="A1687" t="s">
        <v>7109</v>
      </c>
      <c r="B1687">
        <v>99</v>
      </c>
      <c r="C1687">
        <v>8855646</v>
      </c>
      <c r="D1687" t="s">
        <v>953</v>
      </c>
      <c r="E1687" t="s">
        <v>3409</v>
      </c>
      <c r="L1687" t="s">
        <v>11259</v>
      </c>
      <c r="M1687" t="s">
        <v>37</v>
      </c>
      <c r="N1687" t="s">
        <v>38</v>
      </c>
      <c r="O1687">
        <v>21000000</v>
      </c>
      <c r="P1687">
        <f t="shared" si="26"/>
        <v>-12144354</v>
      </c>
      <c r="Q1687">
        <v>7.2</v>
      </c>
    </row>
    <row r="1688" spans="1:17" hidden="1" x14ac:dyDescent="0.3">
      <c r="A1688" t="s">
        <v>22881</v>
      </c>
      <c r="B1688">
        <v>97</v>
      </c>
      <c r="D1688" t="s">
        <v>1671</v>
      </c>
      <c r="E1688" t="s">
        <v>6403</v>
      </c>
      <c r="L1688" t="s">
        <v>22883</v>
      </c>
      <c r="M1688" t="s">
        <v>37</v>
      </c>
      <c r="N1688" t="s">
        <v>38</v>
      </c>
      <c r="O1688">
        <v>500000</v>
      </c>
      <c r="P1688">
        <f t="shared" si="26"/>
        <v>-500000</v>
      </c>
      <c r="Q1688">
        <v>5.4</v>
      </c>
    </row>
    <row r="1689" spans="1:17" x14ac:dyDescent="0.3">
      <c r="A1689" t="s">
        <v>4107</v>
      </c>
      <c r="B1689">
        <v>99</v>
      </c>
      <c r="C1689">
        <v>81150692</v>
      </c>
      <c r="D1689" t="s">
        <v>953</v>
      </c>
      <c r="E1689" t="s">
        <v>1671</v>
      </c>
      <c r="F1689" t="s">
        <v>18089</v>
      </c>
      <c r="G1689" t="s">
        <v>24167</v>
      </c>
      <c r="L1689" t="s">
        <v>7898</v>
      </c>
      <c r="M1689" t="s">
        <v>37</v>
      </c>
      <c r="N1689" t="s">
        <v>268</v>
      </c>
      <c r="O1689">
        <v>35000000</v>
      </c>
      <c r="P1689">
        <f t="shared" si="26"/>
        <v>46150692</v>
      </c>
      <c r="Q1689">
        <v>5.0999999999999996</v>
      </c>
    </row>
    <row r="1690" spans="1:17" x14ac:dyDescent="0.3">
      <c r="A1690" t="s">
        <v>5382</v>
      </c>
      <c r="B1690">
        <v>99</v>
      </c>
      <c r="C1690">
        <v>59073773</v>
      </c>
      <c r="D1690" t="s">
        <v>953</v>
      </c>
      <c r="E1690" t="s">
        <v>1671</v>
      </c>
      <c r="F1690" t="s">
        <v>24164</v>
      </c>
      <c r="G1690" t="s">
        <v>3409</v>
      </c>
      <c r="L1690" t="s">
        <v>8057</v>
      </c>
      <c r="M1690" t="s">
        <v>37</v>
      </c>
      <c r="N1690" t="s">
        <v>38</v>
      </c>
      <c r="O1690">
        <v>25000000</v>
      </c>
      <c r="P1690">
        <f t="shared" si="26"/>
        <v>34073773</v>
      </c>
      <c r="Q1690">
        <v>8.1</v>
      </c>
    </row>
    <row r="1691" spans="1:17" x14ac:dyDescent="0.3">
      <c r="A1691" t="s">
        <v>3973</v>
      </c>
      <c r="B1691">
        <v>99</v>
      </c>
      <c r="C1691">
        <v>101217900</v>
      </c>
      <c r="D1691" t="s">
        <v>953</v>
      </c>
      <c r="E1691" t="s">
        <v>11526</v>
      </c>
      <c r="F1691" t="s">
        <v>13307</v>
      </c>
      <c r="G1691" t="s">
        <v>3409</v>
      </c>
      <c r="H1691" t="s">
        <v>18089</v>
      </c>
      <c r="I1691" t="s">
        <v>1266</v>
      </c>
      <c r="J1691" t="s">
        <v>17378</v>
      </c>
      <c r="L1691" t="s">
        <v>3976</v>
      </c>
      <c r="M1691" t="s">
        <v>37</v>
      </c>
      <c r="N1691" t="s">
        <v>38</v>
      </c>
      <c r="O1691">
        <v>70000000</v>
      </c>
      <c r="P1691">
        <f t="shared" si="26"/>
        <v>31217900</v>
      </c>
      <c r="Q1691">
        <v>7</v>
      </c>
    </row>
    <row r="1692" spans="1:17" x14ac:dyDescent="0.3">
      <c r="A1692" t="s">
        <v>8075</v>
      </c>
      <c r="B1692">
        <v>99</v>
      </c>
      <c r="C1692">
        <v>58879132</v>
      </c>
      <c r="D1692" t="s">
        <v>953</v>
      </c>
      <c r="E1692" t="s">
        <v>1671</v>
      </c>
      <c r="L1692" t="s">
        <v>8076</v>
      </c>
      <c r="M1692" t="s">
        <v>37</v>
      </c>
      <c r="N1692" t="s">
        <v>38</v>
      </c>
      <c r="O1692">
        <v>31000000</v>
      </c>
      <c r="P1692">
        <f t="shared" si="26"/>
        <v>27879132</v>
      </c>
      <c r="Q1692">
        <v>6.1</v>
      </c>
    </row>
    <row r="1693" spans="1:17" x14ac:dyDescent="0.3">
      <c r="A1693" t="s">
        <v>2339</v>
      </c>
      <c r="B1693">
        <v>100</v>
      </c>
      <c r="C1693">
        <v>66941559</v>
      </c>
      <c r="D1693" t="s">
        <v>953</v>
      </c>
      <c r="E1693" t="s">
        <v>1671</v>
      </c>
      <c r="F1693" t="s">
        <v>18089</v>
      </c>
      <c r="L1693" t="s">
        <v>2359</v>
      </c>
      <c r="M1693" t="s">
        <v>37</v>
      </c>
      <c r="N1693" t="s">
        <v>38</v>
      </c>
      <c r="O1693">
        <v>85000000</v>
      </c>
      <c r="P1693">
        <f t="shared" si="26"/>
        <v>-18058441</v>
      </c>
      <c r="Q1693">
        <v>4.8</v>
      </c>
    </row>
    <row r="1694" spans="1:17" x14ac:dyDescent="0.3">
      <c r="A1694" t="s">
        <v>14356</v>
      </c>
      <c r="B1694">
        <v>100</v>
      </c>
      <c r="C1694">
        <v>860002</v>
      </c>
      <c r="D1694" t="s">
        <v>953</v>
      </c>
      <c r="E1694" t="s">
        <v>3409</v>
      </c>
      <c r="F1694" t="s">
        <v>18089</v>
      </c>
      <c r="L1694" t="s">
        <v>14358</v>
      </c>
      <c r="M1694" t="s">
        <v>37</v>
      </c>
      <c r="N1694" t="s">
        <v>38</v>
      </c>
      <c r="O1694">
        <v>12000000</v>
      </c>
      <c r="P1694">
        <f t="shared" si="26"/>
        <v>-11139998</v>
      </c>
      <c r="Q1694">
        <v>7.3</v>
      </c>
    </row>
    <row r="1695" spans="1:17" hidden="1" x14ac:dyDescent="0.3">
      <c r="A1695" t="s">
        <v>16655</v>
      </c>
      <c r="B1695">
        <v>97</v>
      </c>
      <c r="C1695">
        <v>267194</v>
      </c>
      <c r="D1695" t="s">
        <v>3409</v>
      </c>
      <c r="L1695" t="s">
        <v>17213</v>
      </c>
      <c r="M1695" t="s">
        <v>37</v>
      </c>
      <c r="N1695" t="s">
        <v>56</v>
      </c>
      <c r="P1695">
        <f t="shared" si="26"/>
        <v>267194</v>
      </c>
      <c r="Q1695">
        <v>6.7</v>
      </c>
    </row>
    <row r="1696" spans="1:17" hidden="1" x14ac:dyDescent="0.3">
      <c r="A1696" t="s">
        <v>5647</v>
      </c>
      <c r="B1696">
        <v>97</v>
      </c>
      <c r="D1696" t="s">
        <v>1671</v>
      </c>
      <c r="E1696" t="s">
        <v>3409</v>
      </c>
      <c r="F1696" t="s">
        <v>19711</v>
      </c>
      <c r="L1696" t="s">
        <v>22912</v>
      </c>
      <c r="M1696" t="s">
        <v>37</v>
      </c>
      <c r="N1696" t="s">
        <v>56</v>
      </c>
      <c r="O1696">
        <v>650000</v>
      </c>
      <c r="P1696">
        <f t="shared" si="26"/>
        <v>-650000</v>
      </c>
      <c r="Q1696">
        <v>6.9</v>
      </c>
    </row>
    <row r="1697" spans="1:17" x14ac:dyDescent="0.3">
      <c r="A1697" t="s">
        <v>71</v>
      </c>
      <c r="B1697">
        <v>100</v>
      </c>
      <c r="C1697">
        <v>380838870</v>
      </c>
      <c r="D1697" t="s">
        <v>953</v>
      </c>
      <c r="E1697" t="s">
        <v>11526</v>
      </c>
      <c r="F1697" t="s">
        <v>1671</v>
      </c>
      <c r="G1697" t="s">
        <v>18089</v>
      </c>
      <c r="L1697" t="s">
        <v>2007</v>
      </c>
      <c r="M1697" t="s">
        <v>37</v>
      </c>
      <c r="N1697" t="s">
        <v>38</v>
      </c>
      <c r="O1697">
        <v>94000000</v>
      </c>
      <c r="P1697">
        <f t="shared" si="26"/>
        <v>286838870</v>
      </c>
      <c r="Q1697">
        <v>8.1999999999999993</v>
      </c>
    </row>
    <row r="1698" spans="1:17" hidden="1" x14ac:dyDescent="0.3">
      <c r="A1698" t="s">
        <v>18096</v>
      </c>
      <c r="B1698">
        <v>97</v>
      </c>
      <c r="D1698" t="s">
        <v>1325</v>
      </c>
      <c r="E1698" t="s">
        <v>6403</v>
      </c>
      <c r="L1698" t="s">
        <v>18099</v>
      </c>
      <c r="M1698" t="s">
        <v>37</v>
      </c>
      <c r="N1698" t="s">
        <v>38</v>
      </c>
      <c r="P1698">
        <f t="shared" si="26"/>
        <v>0</v>
      </c>
      <c r="Q1698">
        <v>3.4</v>
      </c>
    </row>
    <row r="1699" spans="1:17" x14ac:dyDescent="0.3">
      <c r="A1699" t="s">
        <v>17698</v>
      </c>
      <c r="B1699">
        <v>100</v>
      </c>
      <c r="C1699">
        <v>14343976</v>
      </c>
      <c r="D1699" t="s">
        <v>953</v>
      </c>
      <c r="E1699" t="s">
        <v>6403</v>
      </c>
      <c r="L1699" t="s">
        <v>17701</v>
      </c>
      <c r="M1699" t="s">
        <v>37</v>
      </c>
      <c r="N1699" t="s">
        <v>38</v>
      </c>
      <c r="O1699">
        <v>5000000</v>
      </c>
      <c r="P1699">
        <f t="shared" si="26"/>
        <v>9343976</v>
      </c>
      <c r="Q1699">
        <v>4.5</v>
      </c>
    </row>
    <row r="1700" spans="1:17" x14ac:dyDescent="0.3">
      <c r="A1700" t="s">
        <v>597</v>
      </c>
      <c r="B1700">
        <v>100</v>
      </c>
      <c r="C1700">
        <v>63939454</v>
      </c>
      <c r="D1700" t="s">
        <v>953</v>
      </c>
      <c r="E1700" t="s">
        <v>1671</v>
      </c>
      <c r="F1700" t="s">
        <v>18089</v>
      </c>
      <c r="G1700" t="s">
        <v>12332</v>
      </c>
      <c r="L1700" t="s">
        <v>7316</v>
      </c>
      <c r="M1700" t="s">
        <v>37</v>
      </c>
      <c r="N1700" t="s">
        <v>38</v>
      </c>
      <c r="O1700">
        <v>35000000</v>
      </c>
      <c r="P1700">
        <f t="shared" si="26"/>
        <v>28939454</v>
      </c>
      <c r="Q1700">
        <v>6.2</v>
      </c>
    </row>
    <row r="1701" spans="1:17" x14ac:dyDescent="0.3">
      <c r="A1701" t="s">
        <v>5433</v>
      </c>
      <c r="B1701">
        <v>100</v>
      </c>
      <c r="C1701">
        <v>15369573</v>
      </c>
      <c r="D1701" t="s">
        <v>953</v>
      </c>
      <c r="E1701" t="s">
        <v>1671</v>
      </c>
      <c r="F1701" t="s">
        <v>12332</v>
      </c>
      <c r="L1701" t="s">
        <v>19251</v>
      </c>
      <c r="M1701" t="s">
        <v>37</v>
      </c>
      <c r="N1701" t="s">
        <v>38</v>
      </c>
      <c r="O1701">
        <v>3000000</v>
      </c>
      <c r="P1701">
        <f t="shared" si="26"/>
        <v>12369573</v>
      </c>
      <c r="Q1701">
        <v>5.3</v>
      </c>
    </row>
    <row r="1702" spans="1:17" x14ac:dyDescent="0.3">
      <c r="A1702" t="s">
        <v>87</v>
      </c>
      <c r="B1702">
        <v>100</v>
      </c>
      <c r="C1702">
        <v>200807262</v>
      </c>
      <c r="D1702" t="s">
        <v>953</v>
      </c>
      <c r="E1702" t="s">
        <v>11526</v>
      </c>
      <c r="F1702" t="s">
        <v>1671</v>
      </c>
      <c r="G1702" t="s">
        <v>18089</v>
      </c>
      <c r="H1702" t="s">
        <v>1266</v>
      </c>
      <c r="I1702" t="s">
        <v>17378</v>
      </c>
      <c r="J1702" t="s">
        <v>19711</v>
      </c>
      <c r="L1702" t="s">
        <v>91</v>
      </c>
      <c r="M1702" t="s">
        <v>37</v>
      </c>
      <c r="N1702" t="s">
        <v>38</v>
      </c>
      <c r="O1702">
        <v>260000000</v>
      </c>
      <c r="P1702">
        <f t="shared" si="26"/>
        <v>-59192738</v>
      </c>
      <c r="Q1702">
        <v>7.8</v>
      </c>
    </row>
    <row r="1703" spans="1:17" x14ac:dyDescent="0.3">
      <c r="A1703" t="s">
        <v>10240</v>
      </c>
      <c r="B1703">
        <v>100</v>
      </c>
      <c r="C1703">
        <v>4756</v>
      </c>
      <c r="D1703" t="s">
        <v>953</v>
      </c>
      <c r="E1703" t="s">
        <v>18089</v>
      </c>
      <c r="F1703" t="s">
        <v>1266</v>
      </c>
      <c r="L1703" t="s">
        <v>10242</v>
      </c>
      <c r="M1703" t="s">
        <v>37</v>
      </c>
      <c r="N1703" t="s">
        <v>56</v>
      </c>
      <c r="O1703">
        <v>25000000</v>
      </c>
      <c r="P1703">
        <f t="shared" si="26"/>
        <v>-24995244</v>
      </c>
      <c r="Q1703">
        <v>5.4</v>
      </c>
    </row>
    <row r="1704" spans="1:17" x14ac:dyDescent="0.3">
      <c r="A1704" t="s">
        <v>7875</v>
      </c>
      <c r="B1704">
        <v>100</v>
      </c>
      <c r="C1704">
        <v>26005908</v>
      </c>
      <c r="D1704" t="s">
        <v>953</v>
      </c>
      <c r="E1704" t="s">
        <v>6403</v>
      </c>
      <c r="F1704" t="s">
        <v>10413</v>
      </c>
      <c r="L1704" t="s">
        <v>16523</v>
      </c>
      <c r="M1704" t="s">
        <v>37</v>
      </c>
      <c r="N1704" t="s">
        <v>56</v>
      </c>
      <c r="O1704">
        <v>3500000</v>
      </c>
      <c r="P1704">
        <f t="shared" si="26"/>
        <v>22505908</v>
      </c>
      <c r="Q1704">
        <v>7.2</v>
      </c>
    </row>
    <row r="1705" spans="1:17" x14ac:dyDescent="0.3">
      <c r="A1705" t="s">
        <v>16339</v>
      </c>
      <c r="B1705">
        <v>100</v>
      </c>
      <c r="C1705">
        <v>7186670</v>
      </c>
      <c r="D1705" t="s">
        <v>953</v>
      </c>
      <c r="E1705" t="s">
        <v>6403</v>
      </c>
      <c r="L1705" t="s">
        <v>21610</v>
      </c>
      <c r="M1705" t="s">
        <v>37</v>
      </c>
      <c r="N1705" t="s">
        <v>38</v>
      </c>
      <c r="O1705">
        <v>6000000</v>
      </c>
      <c r="P1705">
        <f t="shared" si="26"/>
        <v>1186670</v>
      </c>
      <c r="Q1705">
        <v>5.4</v>
      </c>
    </row>
    <row r="1706" spans="1:17" x14ac:dyDescent="0.3">
      <c r="A1706" t="s">
        <v>435</v>
      </c>
      <c r="B1706">
        <v>100</v>
      </c>
      <c r="C1706">
        <v>665426</v>
      </c>
      <c r="D1706" t="s">
        <v>953</v>
      </c>
      <c r="E1706" t="s">
        <v>11526</v>
      </c>
      <c r="F1706" t="s">
        <v>18089</v>
      </c>
      <c r="G1706" t="s">
        <v>1266</v>
      </c>
      <c r="L1706" t="s">
        <v>629</v>
      </c>
      <c r="M1706" t="s">
        <v>37</v>
      </c>
      <c r="N1706" t="s">
        <v>38</v>
      </c>
      <c r="O1706">
        <v>165000000</v>
      </c>
      <c r="P1706">
        <f t="shared" si="26"/>
        <v>-164334574</v>
      </c>
      <c r="Q1706">
        <v>6.6</v>
      </c>
    </row>
    <row r="1707" spans="1:17" hidden="1" x14ac:dyDescent="0.3">
      <c r="A1707" t="s">
        <v>20432</v>
      </c>
      <c r="B1707">
        <v>97</v>
      </c>
      <c r="D1707" t="s">
        <v>6403</v>
      </c>
      <c r="E1707" t="s">
        <v>19711</v>
      </c>
      <c r="F1707" t="s">
        <v>12332</v>
      </c>
      <c r="L1707" t="s">
        <v>20435</v>
      </c>
      <c r="M1707" t="s">
        <v>37</v>
      </c>
      <c r="N1707" t="s">
        <v>38</v>
      </c>
      <c r="O1707">
        <v>2000000</v>
      </c>
      <c r="P1707">
        <f t="shared" si="26"/>
        <v>-2000000</v>
      </c>
      <c r="Q1707">
        <v>5.9</v>
      </c>
    </row>
    <row r="1708" spans="1:17" x14ac:dyDescent="0.3">
      <c r="A1708" t="s">
        <v>4218</v>
      </c>
      <c r="B1708">
        <v>100</v>
      </c>
      <c r="C1708">
        <v>43337279</v>
      </c>
      <c r="D1708" t="s">
        <v>953</v>
      </c>
      <c r="E1708" t="s">
        <v>1671</v>
      </c>
      <c r="L1708" t="s">
        <v>4220</v>
      </c>
      <c r="M1708" t="s">
        <v>37</v>
      </c>
      <c r="N1708" t="s">
        <v>38</v>
      </c>
      <c r="O1708">
        <v>60000000</v>
      </c>
      <c r="P1708">
        <f t="shared" si="26"/>
        <v>-16662721</v>
      </c>
      <c r="Q1708">
        <v>4.9000000000000004</v>
      </c>
    </row>
    <row r="1709" spans="1:17" x14ac:dyDescent="0.3">
      <c r="A1709" t="s">
        <v>5158</v>
      </c>
      <c r="B1709">
        <v>101</v>
      </c>
      <c r="C1709">
        <v>66002004</v>
      </c>
      <c r="D1709" t="s">
        <v>953</v>
      </c>
      <c r="E1709" t="s">
        <v>1671</v>
      </c>
      <c r="F1709" t="s">
        <v>18089</v>
      </c>
      <c r="G1709" t="s">
        <v>1266</v>
      </c>
      <c r="H1709" t="s">
        <v>19711</v>
      </c>
      <c r="I1709" t="s">
        <v>24167</v>
      </c>
      <c r="L1709" t="s">
        <v>5160</v>
      </c>
      <c r="M1709" t="s">
        <v>37</v>
      </c>
      <c r="N1709" t="s">
        <v>38</v>
      </c>
      <c r="O1709">
        <v>50000000</v>
      </c>
      <c r="P1709">
        <f t="shared" si="26"/>
        <v>16002004</v>
      </c>
      <c r="Q1709">
        <v>4.7</v>
      </c>
    </row>
    <row r="1710" spans="1:17" x14ac:dyDescent="0.3">
      <c r="A1710" t="s">
        <v>18600</v>
      </c>
      <c r="B1710">
        <v>101</v>
      </c>
      <c r="C1710">
        <v>864959</v>
      </c>
      <c r="D1710" t="s">
        <v>953</v>
      </c>
      <c r="E1710" t="s">
        <v>1266</v>
      </c>
      <c r="L1710" t="s">
        <v>18602</v>
      </c>
      <c r="M1710" t="s">
        <v>37</v>
      </c>
      <c r="N1710" t="s">
        <v>56</v>
      </c>
      <c r="O1710">
        <v>4000000</v>
      </c>
      <c r="P1710">
        <f t="shared" si="26"/>
        <v>-3135041</v>
      </c>
      <c r="Q1710">
        <v>6.9</v>
      </c>
    </row>
    <row r="1711" spans="1:17" hidden="1" x14ac:dyDescent="0.3">
      <c r="A1711" t="s">
        <v>18960</v>
      </c>
      <c r="B1711">
        <v>97</v>
      </c>
      <c r="D1711" t="s">
        <v>6403</v>
      </c>
      <c r="L1711" t="s">
        <v>18961</v>
      </c>
      <c r="M1711" t="s">
        <v>37</v>
      </c>
      <c r="N1711" t="s">
        <v>38</v>
      </c>
      <c r="O1711">
        <v>1000000</v>
      </c>
      <c r="P1711">
        <f t="shared" si="26"/>
        <v>-1000000</v>
      </c>
      <c r="Q1711">
        <v>3.3</v>
      </c>
    </row>
    <row r="1712" spans="1:17" hidden="1" x14ac:dyDescent="0.3">
      <c r="A1712" t="s">
        <v>22921</v>
      </c>
      <c r="B1712">
        <v>97</v>
      </c>
      <c r="D1712" t="s">
        <v>3409</v>
      </c>
      <c r="E1712" t="s">
        <v>10413</v>
      </c>
      <c r="L1712" t="s">
        <v>22922</v>
      </c>
      <c r="M1712" t="s">
        <v>1464</v>
      </c>
      <c r="N1712" t="s">
        <v>268</v>
      </c>
      <c r="O1712">
        <v>900000</v>
      </c>
      <c r="P1712">
        <f t="shared" si="26"/>
        <v>-900000</v>
      </c>
      <c r="Q1712">
        <v>6</v>
      </c>
    </row>
    <row r="1713" spans="1:17" x14ac:dyDescent="0.3">
      <c r="A1713" t="s">
        <v>2467</v>
      </c>
      <c r="B1713">
        <v>101</v>
      </c>
      <c r="C1713">
        <v>22294341</v>
      </c>
      <c r="D1713" t="s">
        <v>953</v>
      </c>
      <c r="E1713" t="s">
        <v>1671</v>
      </c>
      <c r="L1713" t="s">
        <v>10534</v>
      </c>
      <c r="M1713" t="s">
        <v>37</v>
      </c>
      <c r="N1713" t="s">
        <v>38</v>
      </c>
      <c r="O1713">
        <v>21500000</v>
      </c>
      <c r="P1713">
        <f t="shared" si="26"/>
        <v>794341</v>
      </c>
      <c r="Q1713">
        <v>6.5</v>
      </c>
    </row>
    <row r="1714" spans="1:17" x14ac:dyDescent="0.3">
      <c r="A1714" t="s">
        <v>7778</v>
      </c>
      <c r="B1714">
        <v>101</v>
      </c>
      <c r="C1714">
        <v>15081783</v>
      </c>
      <c r="D1714" t="s">
        <v>953</v>
      </c>
      <c r="E1714" t="s">
        <v>11526</v>
      </c>
      <c r="F1714" t="s">
        <v>18089</v>
      </c>
      <c r="G1714" t="s">
        <v>1266</v>
      </c>
      <c r="L1714" t="s">
        <v>7781</v>
      </c>
      <c r="M1714" t="s">
        <v>676</v>
      </c>
      <c r="N1714" t="s">
        <v>677</v>
      </c>
      <c r="O1714">
        <v>34000000</v>
      </c>
      <c r="P1714">
        <f t="shared" si="26"/>
        <v>-18918217</v>
      </c>
      <c r="Q1714">
        <v>7.7</v>
      </c>
    </row>
    <row r="1715" spans="1:17" hidden="1" x14ac:dyDescent="0.3">
      <c r="A1715" t="s">
        <v>23136</v>
      </c>
      <c r="B1715">
        <v>97</v>
      </c>
      <c r="D1715" t="s">
        <v>1671</v>
      </c>
      <c r="E1715" t="s">
        <v>24164</v>
      </c>
      <c r="F1715" t="s">
        <v>3409</v>
      </c>
      <c r="G1715" t="s">
        <v>6403</v>
      </c>
      <c r="H1715" t="s">
        <v>24165</v>
      </c>
      <c r="I1715" t="s">
        <v>10413</v>
      </c>
      <c r="L1715" t="s">
        <v>23138</v>
      </c>
      <c r="M1715" t="s">
        <v>37</v>
      </c>
      <c r="N1715" t="s">
        <v>38</v>
      </c>
      <c r="O1715">
        <v>300000</v>
      </c>
      <c r="P1715">
        <f t="shared" si="26"/>
        <v>-300000</v>
      </c>
      <c r="Q1715">
        <v>6.4</v>
      </c>
    </row>
    <row r="1716" spans="1:17" x14ac:dyDescent="0.3">
      <c r="A1716" t="s">
        <v>1278</v>
      </c>
      <c r="B1716">
        <v>101</v>
      </c>
      <c r="C1716">
        <v>131536019</v>
      </c>
      <c r="D1716" t="s">
        <v>953</v>
      </c>
      <c r="E1716" t="s">
        <v>11526</v>
      </c>
      <c r="F1716" t="s">
        <v>1671</v>
      </c>
      <c r="G1716" t="s">
        <v>18089</v>
      </c>
      <c r="H1716" t="s">
        <v>17378</v>
      </c>
      <c r="L1716" t="s">
        <v>1282</v>
      </c>
      <c r="M1716" t="s">
        <v>37</v>
      </c>
      <c r="N1716" t="s">
        <v>38</v>
      </c>
      <c r="O1716">
        <v>103000000</v>
      </c>
      <c r="P1716">
        <f t="shared" si="26"/>
        <v>28536019</v>
      </c>
      <c r="Q1716">
        <v>6.4</v>
      </c>
    </row>
    <row r="1717" spans="1:17" x14ac:dyDescent="0.3">
      <c r="A1717" t="s">
        <v>15101</v>
      </c>
      <c r="B1717">
        <v>101</v>
      </c>
      <c r="C1717">
        <v>6619173</v>
      </c>
      <c r="D1717" t="s">
        <v>953</v>
      </c>
      <c r="E1717" t="s">
        <v>1671</v>
      </c>
      <c r="F1717" t="s">
        <v>3409</v>
      </c>
      <c r="G1717" t="s">
        <v>19711</v>
      </c>
      <c r="H1717" t="s">
        <v>12332</v>
      </c>
      <c r="L1717" t="s">
        <v>15103</v>
      </c>
      <c r="M1717" t="s">
        <v>37</v>
      </c>
      <c r="N1717" t="s">
        <v>38</v>
      </c>
      <c r="O1717">
        <v>10000000</v>
      </c>
      <c r="P1717">
        <f t="shared" si="26"/>
        <v>-3380827</v>
      </c>
      <c r="Q1717">
        <v>6.7</v>
      </c>
    </row>
    <row r="1718" spans="1:17" hidden="1" x14ac:dyDescent="0.3">
      <c r="A1718" t="s">
        <v>16772</v>
      </c>
      <c r="B1718">
        <v>97</v>
      </c>
      <c r="D1718" t="s">
        <v>1325</v>
      </c>
      <c r="E1718" t="s">
        <v>953</v>
      </c>
      <c r="F1718" t="s">
        <v>3409</v>
      </c>
      <c r="G1718" t="s">
        <v>1266</v>
      </c>
      <c r="H1718" t="s">
        <v>12332</v>
      </c>
      <c r="L1718" t="s">
        <v>16775</v>
      </c>
      <c r="M1718" t="s">
        <v>37</v>
      </c>
      <c r="N1718" t="s">
        <v>38</v>
      </c>
      <c r="P1718">
        <f t="shared" si="26"/>
        <v>0</v>
      </c>
      <c r="Q1718">
        <v>7.4</v>
      </c>
    </row>
    <row r="1719" spans="1:17" x14ac:dyDescent="0.3">
      <c r="A1719" t="s">
        <v>6868</v>
      </c>
      <c r="B1719">
        <v>101</v>
      </c>
      <c r="C1719">
        <v>876671</v>
      </c>
      <c r="D1719" t="s">
        <v>953</v>
      </c>
      <c r="E1719" t="s">
        <v>1671</v>
      </c>
      <c r="F1719" t="s">
        <v>3409</v>
      </c>
      <c r="G1719" t="s">
        <v>19711</v>
      </c>
      <c r="H1719" t="s">
        <v>10413</v>
      </c>
      <c r="I1719" t="s">
        <v>24163</v>
      </c>
      <c r="L1719" t="s">
        <v>6872</v>
      </c>
      <c r="M1719" t="s">
        <v>37</v>
      </c>
      <c r="N1719" t="s">
        <v>38</v>
      </c>
      <c r="O1719">
        <v>25000000</v>
      </c>
      <c r="P1719">
        <f t="shared" si="26"/>
        <v>-24123329</v>
      </c>
      <c r="Q1719">
        <v>6.9</v>
      </c>
    </row>
    <row r="1720" spans="1:17" hidden="1" x14ac:dyDescent="0.3">
      <c r="A1720" t="s">
        <v>20617</v>
      </c>
      <c r="B1720">
        <v>97</v>
      </c>
      <c r="C1720">
        <v>466702</v>
      </c>
      <c r="D1720" t="s">
        <v>1671</v>
      </c>
      <c r="E1720" t="s">
        <v>3409</v>
      </c>
      <c r="F1720" t="s">
        <v>19711</v>
      </c>
      <c r="L1720" t="s">
        <v>20618</v>
      </c>
      <c r="M1720" t="s">
        <v>37</v>
      </c>
      <c r="N1720" t="s">
        <v>56</v>
      </c>
      <c r="P1720">
        <f t="shared" si="26"/>
        <v>466702</v>
      </c>
      <c r="Q1720">
        <v>7.3</v>
      </c>
    </row>
    <row r="1721" spans="1:17" x14ac:dyDescent="0.3">
      <c r="A1721" t="s">
        <v>1800</v>
      </c>
      <c r="B1721">
        <v>101</v>
      </c>
      <c r="C1721">
        <v>77222184</v>
      </c>
      <c r="D1721" t="s">
        <v>953</v>
      </c>
      <c r="E1721" t="s">
        <v>3409</v>
      </c>
      <c r="F1721" t="s">
        <v>18089</v>
      </c>
      <c r="G1721" t="s">
        <v>1266</v>
      </c>
      <c r="L1721" t="s">
        <v>1803</v>
      </c>
      <c r="M1721" t="s">
        <v>37</v>
      </c>
      <c r="N1721" t="s">
        <v>767</v>
      </c>
      <c r="O1721">
        <v>100000000</v>
      </c>
      <c r="P1721">
        <f t="shared" si="26"/>
        <v>-22777816</v>
      </c>
      <c r="Q1721">
        <v>6.8</v>
      </c>
    </row>
    <row r="1722" spans="1:17" x14ac:dyDescent="0.3">
      <c r="A1722" t="s">
        <v>619</v>
      </c>
      <c r="B1722">
        <v>101</v>
      </c>
      <c r="C1722">
        <v>189412677</v>
      </c>
      <c r="D1722" t="s">
        <v>953</v>
      </c>
      <c r="E1722" t="s">
        <v>11526</v>
      </c>
      <c r="F1722" t="s">
        <v>1671</v>
      </c>
      <c r="G1722" t="s">
        <v>18089</v>
      </c>
      <c r="H1722" t="s">
        <v>12332</v>
      </c>
      <c r="L1722" t="s">
        <v>623</v>
      </c>
      <c r="M1722" t="s">
        <v>37</v>
      </c>
      <c r="N1722" t="s">
        <v>38</v>
      </c>
      <c r="O1722">
        <v>165000000</v>
      </c>
      <c r="P1722">
        <f t="shared" si="26"/>
        <v>24412677</v>
      </c>
      <c r="Q1722">
        <v>7.8</v>
      </c>
    </row>
    <row r="1723" spans="1:17" x14ac:dyDescent="0.3">
      <c r="A1723" t="s">
        <v>1807</v>
      </c>
      <c r="B1723">
        <v>102</v>
      </c>
      <c r="C1723">
        <v>107515297</v>
      </c>
      <c r="D1723" t="s">
        <v>953</v>
      </c>
      <c r="E1723" t="s">
        <v>11526</v>
      </c>
      <c r="F1723" t="s">
        <v>18089</v>
      </c>
      <c r="G1723" t="s">
        <v>1266</v>
      </c>
      <c r="L1723" t="s">
        <v>1809</v>
      </c>
      <c r="M1723" t="s">
        <v>37</v>
      </c>
      <c r="N1723" t="s">
        <v>38</v>
      </c>
      <c r="O1723">
        <v>100000000</v>
      </c>
      <c r="P1723">
        <f t="shared" si="26"/>
        <v>7515297</v>
      </c>
      <c r="Q1723">
        <v>6.7</v>
      </c>
    </row>
    <row r="1724" spans="1:17" x14ac:dyDescent="0.3">
      <c r="A1724" t="s">
        <v>827</v>
      </c>
      <c r="B1724">
        <v>102</v>
      </c>
      <c r="C1724">
        <v>400736600</v>
      </c>
      <c r="D1724" t="s">
        <v>953</v>
      </c>
      <c r="E1724" t="s">
        <v>11526</v>
      </c>
      <c r="F1724" t="s">
        <v>1671</v>
      </c>
      <c r="G1724" t="s">
        <v>18089</v>
      </c>
      <c r="H1724" t="s">
        <v>1266</v>
      </c>
      <c r="I1724" t="s">
        <v>17378</v>
      </c>
      <c r="L1724" t="s">
        <v>831</v>
      </c>
      <c r="M1724" t="s">
        <v>37</v>
      </c>
      <c r="N1724" t="s">
        <v>38</v>
      </c>
      <c r="O1724">
        <v>150000000</v>
      </c>
      <c r="P1724">
        <f t="shared" si="26"/>
        <v>250736600</v>
      </c>
      <c r="Q1724">
        <v>7.6</v>
      </c>
    </row>
    <row r="1725" spans="1:17" hidden="1" x14ac:dyDescent="0.3">
      <c r="A1725" t="s">
        <v>14739</v>
      </c>
      <c r="B1725">
        <v>97</v>
      </c>
      <c r="D1725" t="s">
        <v>953</v>
      </c>
      <c r="E1725" t="s">
        <v>3409</v>
      </c>
      <c r="L1725" t="s">
        <v>14740</v>
      </c>
      <c r="M1725" t="s">
        <v>37</v>
      </c>
      <c r="N1725" t="s">
        <v>268</v>
      </c>
      <c r="O1725">
        <v>12500000</v>
      </c>
      <c r="P1725">
        <f t="shared" si="26"/>
        <v>-12500000</v>
      </c>
      <c r="Q1725">
        <v>6.3</v>
      </c>
    </row>
    <row r="1726" spans="1:17" x14ac:dyDescent="0.3">
      <c r="A1726" t="s">
        <v>1007</v>
      </c>
      <c r="B1726">
        <v>102</v>
      </c>
      <c r="C1726">
        <v>71423726</v>
      </c>
      <c r="D1726" t="s">
        <v>953</v>
      </c>
      <c r="E1726" t="s">
        <v>1671</v>
      </c>
      <c r="F1726" t="s">
        <v>12332</v>
      </c>
      <c r="L1726" t="s">
        <v>5751</v>
      </c>
      <c r="M1726" t="s">
        <v>37</v>
      </c>
      <c r="N1726" t="s">
        <v>38</v>
      </c>
      <c r="O1726">
        <v>45000000</v>
      </c>
      <c r="P1726">
        <f t="shared" si="26"/>
        <v>26423726</v>
      </c>
      <c r="Q1726">
        <v>7.3</v>
      </c>
    </row>
    <row r="1727" spans="1:17" x14ac:dyDescent="0.3">
      <c r="A1727" t="s">
        <v>5230</v>
      </c>
      <c r="B1727">
        <v>102</v>
      </c>
      <c r="C1727">
        <v>38087366</v>
      </c>
      <c r="D1727" t="s">
        <v>953</v>
      </c>
      <c r="E1727" t="s">
        <v>1671</v>
      </c>
      <c r="L1727" t="s">
        <v>14070</v>
      </c>
      <c r="M1727" t="s">
        <v>37</v>
      </c>
      <c r="N1727" t="s">
        <v>38</v>
      </c>
      <c r="O1727">
        <v>12000000</v>
      </c>
      <c r="P1727">
        <f t="shared" si="26"/>
        <v>26087366</v>
      </c>
      <c r="Q1727">
        <v>6.6</v>
      </c>
    </row>
    <row r="1728" spans="1:17" x14ac:dyDescent="0.3">
      <c r="A1728" t="s">
        <v>1873</v>
      </c>
      <c r="B1728">
        <v>102</v>
      </c>
      <c r="C1728">
        <v>49392095</v>
      </c>
      <c r="D1728" t="s">
        <v>953</v>
      </c>
      <c r="E1728" t="s">
        <v>1671</v>
      </c>
      <c r="F1728" t="s">
        <v>12332</v>
      </c>
      <c r="L1728" t="s">
        <v>1876</v>
      </c>
      <c r="M1728" t="s">
        <v>37</v>
      </c>
      <c r="N1728" t="s">
        <v>38</v>
      </c>
      <c r="O1728">
        <v>100000000</v>
      </c>
      <c r="P1728">
        <f t="shared" si="26"/>
        <v>-50607905</v>
      </c>
      <c r="Q1728">
        <v>5.4</v>
      </c>
    </row>
    <row r="1729" spans="1:17" hidden="1" x14ac:dyDescent="0.3">
      <c r="A1729" t="s">
        <v>12519</v>
      </c>
      <c r="B1729">
        <v>97</v>
      </c>
      <c r="C1729">
        <v>11540112</v>
      </c>
      <c r="D1729" t="s">
        <v>1671</v>
      </c>
      <c r="L1729" t="s">
        <v>12521</v>
      </c>
      <c r="M1729" t="s">
        <v>37</v>
      </c>
      <c r="N1729" t="s">
        <v>38</v>
      </c>
      <c r="P1729">
        <f t="shared" si="26"/>
        <v>11540112</v>
      </c>
      <c r="Q1729">
        <v>3.6</v>
      </c>
    </row>
    <row r="1730" spans="1:17" x14ac:dyDescent="0.3">
      <c r="A1730" t="s">
        <v>14654</v>
      </c>
      <c r="B1730">
        <v>102</v>
      </c>
      <c r="C1730">
        <v>2807854</v>
      </c>
      <c r="D1730" t="s">
        <v>953</v>
      </c>
      <c r="E1730" t="s">
        <v>3409</v>
      </c>
      <c r="F1730" t="s">
        <v>19711</v>
      </c>
      <c r="L1730" t="s">
        <v>14656</v>
      </c>
      <c r="M1730" t="s">
        <v>37</v>
      </c>
      <c r="N1730" t="s">
        <v>38</v>
      </c>
      <c r="O1730">
        <v>11000000</v>
      </c>
      <c r="P1730">
        <f t="shared" ref="P1730:P1793" si="27">+C1730-O1730</f>
        <v>-8192146</v>
      </c>
      <c r="Q1730">
        <v>5.0999999999999996</v>
      </c>
    </row>
    <row r="1731" spans="1:17" hidden="1" x14ac:dyDescent="0.3">
      <c r="A1731" t="s">
        <v>6152</v>
      </c>
      <c r="B1731">
        <v>97</v>
      </c>
      <c r="D1731" t="s">
        <v>1325</v>
      </c>
      <c r="E1731" t="s">
        <v>24164</v>
      </c>
      <c r="F1731" t="s">
        <v>10413</v>
      </c>
      <c r="L1731" t="s">
        <v>16262</v>
      </c>
      <c r="M1731" t="s">
        <v>37</v>
      </c>
      <c r="N1731" t="s">
        <v>38</v>
      </c>
      <c r="O1731">
        <v>22000000</v>
      </c>
      <c r="P1731">
        <f t="shared" si="27"/>
        <v>-22000000</v>
      </c>
      <c r="Q1731">
        <v>5.9</v>
      </c>
    </row>
    <row r="1732" spans="1:17" x14ac:dyDescent="0.3">
      <c r="A1732" t="s">
        <v>12305</v>
      </c>
      <c r="B1732">
        <v>102</v>
      </c>
      <c r="C1732">
        <v>2000000</v>
      </c>
      <c r="D1732" t="s">
        <v>953</v>
      </c>
      <c r="E1732" t="s">
        <v>6403</v>
      </c>
      <c r="F1732" t="s">
        <v>10413</v>
      </c>
      <c r="L1732" t="s">
        <v>12307</v>
      </c>
      <c r="M1732" t="s">
        <v>37</v>
      </c>
      <c r="N1732" t="s">
        <v>38</v>
      </c>
      <c r="O1732">
        <v>17000000</v>
      </c>
      <c r="P1732">
        <f t="shared" si="27"/>
        <v>-15000000</v>
      </c>
      <c r="Q1732">
        <v>6.4</v>
      </c>
    </row>
    <row r="1733" spans="1:17" hidden="1" x14ac:dyDescent="0.3">
      <c r="A1733" t="s">
        <v>21865</v>
      </c>
      <c r="B1733">
        <v>97</v>
      </c>
      <c r="D1733" t="s">
        <v>1325</v>
      </c>
      <c r="E1733" t="s">
        <v>953</v>
      </c>
      <c r="F1733" t="s">
        <v>1671</v>
      </c>
      <c r="G1733" t="s">
        <v>1266</v>
      </c>
      <c r="H1733" t="s">
        <v>12332</v>
      </c>
      <c r="L1733" t="s">
        <v>21869</v>
      </c>
      <c r="M1733" t="s">
        <v>37</v>
      </c>
      <c r="N1733" t="s">
        <v>38</v>
      </c>
      <c r="O1733">
        <v>1000000</v>
      </c>
      <c r="P1733">
        <f t="shared" si="27"/>
        <v>-1000000</v>
      </c>
      <c r="Q1733">
        <v>1.9</v>
      </c>
    </row>
    <row r="1734" spans="1:17" hidden="1" x14ac:dyDescent="0.3">
      <c r="A1734" t="s">
        <v>22057</v>
      </c>
      <c r="B1734">
        <v>97</v>
      </c>
      <c r="D1734" t="s">
        <v>6403</v>
      </c>
      <c r="L1734" t="s">
        <v>22058</v>
      </c>
      <c r="M1734" t="s">
        <v>37</v>
      </c>
      <c r="N1734" t="s">
        <v>38</v>
      </c>
      <c r="O1734">
        <v>3000000</v>
      </c>
      <c r="P1734">
        <f t="shared" si="27"/>
        <v>-3000000</v>
      </c>
      <c r="Q1734">
        <v>7.3</v>
      </c>
    </row>
    <row r="1735" spans="1:17" x14ac:dyDescent="0.3">
      <c r="A1735" t="s">
        <v>18836</v>
      </c>
      <c r="B1735">
        <v>102</v>
      </c>
      <c r="C1735">
        <v>2956000</v>
      </c>
      <c r="D1735" t="s">
        <v>953</v>
      </c>
      <c r="E1735" t="s">
        <v>1671</v>
      </c>
      <c r="F1735" t="s">
        <v>17378</v>
      </c>
      <c r="G1735" t="s">
        <v>19711</v>
      </c>
      <c r="L1735" t="s">
        <v>18840</v>
      </c>
      <c r="M1735" t="s">
        <v>37</v>
      </c>
      <c r="N1735" t="s">
        <v>38</v>
      </c>
      <c r="O1735">
        <v>3700000</v>
      </c>
      <c r="P1735">
        <f t="shared" si="27"/>
        <v>-744000</v>
      </c>
      <c r="Q1735">
        <v>7.1</v>
      </c>
    </row>
    <row r="1736" spans="1:17" x14ac:dyDescent="0.3">
      <c r="A1736" t="s">
        <v>18791</v>
      </c>
      <c r="B1736">
        <v>102</v>
      </c>
      <c r="C1736">
        <v>22202612</v>
      </c>
      <c r="D1736" t="s">
        <v>953</v>
      </c>
      <c r="E1736" t="s">
        <v>18089</v>
      </c>
      <c r="F1736" t="s">
        <v>1266</v>
      </c>
      <c r="G1736" t="s">
        <v>17378</v>
      </c>
      <c r="L1736" t="s">
        <v>19681</v>
      </c>
      <c r="M1736" t="s">
        <v>37</v>
      </c>
      <c r="N1736" t="s">
        <v>38</v>
      </c>
      <c r="O1736">
        <v>2800000</v>
      </c>
      <c r="P1736">
        <f t="shared" si="27"/>
        <v>19402612</v>
      </c>
      <c r="Q1736">
        <v>8.1</v>
      </c>
    </row>
    <row r="1737" spans="1:17" x14ac:dyDescent="0.3">
      <c r="A1737" t="s">
        <v>5418</v>
      </c>
      <c r="B1737">
        <v>102</v>
      </c>
      <c r="C1737">
        <v>21557240</v>
      </c>
      <c r="D1737" t="s">
        <v>953</v>
      </c>
      <c r="E1737" t="s">
        <v>1671</v>
      </c>
      <c r="F1737" t="s">
        <v>1266</v>
      </c>
      <c r="L1737" t="s">
        <v>5420</v>
      </c>
      <c r="M1737" t="s">
        <v>37</v>
      </c>
      <c r="N1737" t="s">
        <v>38</v>
      </c>
      <c r="O1737">
        <v>49900000</v>
      </c>
      <c r="P1737">
        <f t="shared" si="27"/>
        <v>-28342760</v>
      </c>
      <c r="Q1737">
        <v>5.6</v>
      </c>
    </row>
    <row r="1738" spans="1:17" hidden="1" x14ac:dyDescent="0.3">
      <c r="A1738" t="s">
        <v>1324</v>
      </c>
      <c r="B1738">
        <v>97</v>
      </c>
      <c r="C1738">
        <v>32222567</v>
      </c>
      <c r="D1738" t="s">
        <v>1671</v>
      </c>
      <c r="E1738" t="s">
        <v>1266</v>
      </c>
      <c r="F1738" t="s">
        <v>6403</v>
      </c>
      <c r="L1738" t="s">
        <v>15837</v>
      </c>
      <c r="M1738" t="s">
        <v>37</v>
      </c>
      <c r="N1738" t="s">
        <v>38</v>
      </c>
      <c r="P1738">
        <f t="shared" si="27"/>
        <v>32222567</v>
      </c>
      <c r="Q1738">
        <v>7.2</v>
      </c>
    </row>
    <row r="1739" spans="1:17" hidden="1" x14ac:dyDescent="0.3">
      <c r="A1739" t="s">
        <v>20419</v>
      </c>
      <c r="B1739">
        <v>97</v>
      </c>
      <c r="C1739">
        <v>549632</v>
      </c>
      <c r="D1739" t="s">
        <v>953</v>
      </c>
      <c r="E1739" t="s">
        <v>18089</v>
      </c>
      <c r="F1739" t="s">
        <v>1266</v>
      </c>
      <c r="L1739" t="s">
        <v>20421</v>
      </c>
      <c r="M1739" t="s">
        <v>37</v>
      </c>
      <c r="N1739" t="s">
        <v>13247</v>
      </c>
      <c r="P1739">
        <f t="shared" si="27"/>
        <v>549632</v>
      </c>
      <c r="Q1739">
        <v>4.8</v>
      </c>
    </row>
    <row r="1740" spans="1:17" x14ac:dyDescent="0.3">
      <c r="A1740" t="s">
        <v>6051</v>
      </c>
      <c r="B1740">
        <v>103</v>
      </c>
      <c r="C1740">
        <v>236266</v>
      </c>
      <c r="D1740" t="s">
        <v>953</v>
      </c>
      <c r="E1740" t="s">
        <v>3409</v>
      </c>
      <c r="F1740" t="s">
        <v>24165</v>
      </c>
      <c r="L1740" t="s">
        <v>16711</v>
      </c>
      <c r="M1740" t="s">
        <v>37</v>
      </c>
      <c r="N1740" t="s">
        <v>38</v>
      </c>
      <c r="O1740">
        <v>3500000</v>
      </c>
      <c r="P1740">
        <f t="shared" si="27"/>
        <v>-3263734</v>
      </c>
      <c r="Q1740">
        <v>6.2</v>
      </c>
    </row>
    <row r="1741" spans="1:17" hidden="1" x14ac:dyDescent="0.3">
      <c r="A1741" t="s">
        <v>19111</v>
      </c>
      <c r="B1741">
        <v>97</v>
      </c>
      <c r="D1741" t="s">
        <v>1671</v>
      </c>
      <c r="L1741" t="s">
        <v>19112</v>
      </c>
      <c r="M1741" t="s">
        <v>37</v>
      </c>
      <c r="N1741" t="s">
        <v>38</v>
      </c>
      <c r="O1741">
        <v>3300000</v>
      </c>
      <c r="P1741">
        <f t="shared" si="27"/>
        <v>-3300000</v>
      </c>
      <c r="Q1741">
        <v>4.5</v>
      </c>
    </row>
    <row r="1742" spans="1:17" x14ac:dyDescent="0.3">
      <c r="A1742" t="s">
        <v>476</v>
      </c>
      <c r="B1742">
        <v>103</v>
      </c>
      <c r="C1742">
        <v>80021740</v>
      </c>
      <c r="D1742" t="s">
        <v>953</v>
      </c>
      <c r="E1742" t="s">
        <v>1671</v>
      </c>
      <c r="F1742" t="s">
        <v>18089</v>
      </c>
      <c r="G1742" t="s">
        <v>1266</v>
      </c>
      <c r="H1742" t="s">
        <v>6403</v>
      </c>
      <c r="L1742" t="s">
        <v>4452</v>
      </c>
      <c r="M1742" t="s">
        <v>37</v>
      </c>
      <c r="N1742" t="s">
        <v>38</v>
      </c>
      <c r="O1742">
        <v>58000000</v>
      </c>
      <c r="P1742">
        <f t="shared" si="27"/>
        <v>22021740</v>
      </c>
      <c r="Q1742">
        <v>6.4</v>
      </c>
    </row>
    <row r="1743" spans="1:17" x14ac:dyDescent="0.3">
      <c r="A1743" t="s">
        <v>1807</v>
      </c>
      <c r="B1743">
        <v>103</v>
      </c>
      <c r="C1743">
        <v>176387405</v>
      </c>
      <c r="D1743" t="s">
        <v>953</v>
      </c>
      <c r="E1743" t="s">
        <v>11526</v>
      </c>
      <c r="F1743" t="s">
        <v>1671</v>
      </c>
      <c r="G1743" t="s">
        <v>18089</v>
      </c>
      <c r="L1743" t="s">
        <v>3636</v>
      </c>
      <c r="M1743" t="s">
        <v>37</v>
      </c>
      <c r="N1743" t="s">
        <v>38</v>
      </c>
      <c r="O1743">
        <v>59000000</v>
      </c>
      <c r="P1743">
        <f t="shared" si="27"/>
        <v>117387405</v>
      </c>
      <c r="Q1743">
        <v>7.6</v>
      </c>
    </row>
    <row r="1744" spans="1:17" hidden="1" x14ac:dyDescent="0.3">
      <c r="A1744" t="s">
        <v>23891</v>
      </c>
      <c r="B1744">
        <v>97</v>
      </c>
      <c r="D1744" t="s">
        <v>12332</v>
      </c>
      <c r="E1744" t="s">
        <v>10413</v>
      </c>
      <c r="L1744" t="s">
        <v>23893</v>
      </c>
      <c r="M1744" t="s">
        <v>37</v>
      </c>
      <c r="N1744" t="s">
        <v>38</v>
      </c>
      <c r="O1744">
        <v>4000000</v>
      </c>
      <c r="P1744">
        <f t="shared" si="27"/>
        <v>-4000000</v>
      </c>
      <c r="Q1744">
        <v>6.1</v>
      </c>
    </row>
    <row r="1745" spans="1:17" x14ac:dyDescent="0.3">
      <c r="A1745" t="s">
        <v>12904</v>
      </c>
      <c r="B1745">
        <v>103</v>
      </c>
      <c r="C1745">
        <v>26161406</v>
      </c>
      <c r="D1745" t="s">
        <v>953</v>
      </c>
      <c r="E1745" t="s">
        <v>1671</v>
      </c>
      <c r="F1745" t="s">
        <v>18089</v>
      </c>
      <c r="G1745" t="s">
        <v>1266</v>
      </c>
      <c r="L1745" t="s">
        <v>12907</v>
      </c>
      <c r="M1745" t="s">
        <v>37</v>
      </c>
      <c r="N1745" t="s">
        <v>38</v>
      </c>
      <c r="O1745">
        <v>15000000</v>
      </c>
      <c r="P1745">
        <f t="shared" si="27"/>
        <v>11161406</v>
      </c>
      <c r="Q1745">
        <v>6.7</v>
      </c>
    </row>
    <row r="1746" spans="1:17" x14ac:dyDescent="0.3">
      <c r="A1746" t="s">
        <v>717</v>
      </c>
      <c r="B1746">
        <v>103</v>
      </c>
      <c r="C1746">
        <v>88625922</v>
      </c>
      <c r="D1746" t="s">
        <v>953</v>
      </c>
      <c r="E1746" t="s">
        <v>1671</v>
      </c>
      <c r="F1746" t="s">
        <v>18089</v>
      </c>
      <c r="G1746" t="s">
        <v>17378</v>
      </c>
      <c r="L1746" t="s">
        <v>5760</v>
      </c>
      <c r="M1746" t="s">
        <v>37</v>
      </c>
      <c r="N1746" t="s">
        <v>38</v>
      </c>
      <c r="O1746">
        <v>45000000</v>
      </c>
      <c r="P1746">
        <f t="shared" si="27"/>
        <v>43625922</v>
      </c>
      <c r="Q1746">
        <v>7.1</v>
      </c>
    </row>
    <row r="1747" spans="1:17" x14ac:dyDescent="0.3">
      <c r="A1747" t="s">
        <v>1575</v>
      </c>
      <c r="B1747">
        <v>103</v>
      </c>
      <c r="C1747">
        <v>142614158</v>
      </c>
      <c r="D1747" t="s">
        <v>953</v>
      </c>
      <c r="E1747" t="s">
        <v>11526</v>
      </c>
      <c r="F1747" t="s">
        <v>1671</v>
      </c>
      <c r="G1747" t="s">
        <v>18089</v>
      </c>
      <c r="H1747" t="s">
        <v>1266</v>
      </c>
      <c r="L1747" t="s">
        <v>1578</v>
      </c>
      <c r="M1747" t="s">
        <v>37</v>
      </c>
      <c r="N1747" t="s">
        <v>38</v>
      </c>
      <c r="O1747">
        <v>110000000</v>
      </c>
      <c r="P1747">
        <f t="shared" si="27"/>
        <v>32614158</v>
      </c>
      <c r="Q1747">
        <v>5.5</v>
      </c>
    </row>
    <row r="1748" spans="1:17" hidden="1" x14ac:dyDescent="0.3">
      <c r="A1748" t="s">
        <v>7083</v>
      </c>
      <c r="B1748">
        <v>97</v>
      </c>
      <c r="D1748" t="s">
        <v>953</v>
      </c>
      <c r="E1748" t="s">
        <v>1671</v>
      </c>
      <c r="F1748" t="s">
        <v>22704</v>
      </c>
      <c r="G1748" t="s">
        <v>19711</v>
      </c>
      <c r="L1748" t="s">
        <v>7086</v>
      </c>
      <c r="M1748" t="s">
        <v>37</v>
      </c>
      <c r="N1748" t="s">
        <v>7090</v>
      </c>
      <c r="O1748">
        <v>38000000</v>
      </c>
      <c r="P1748">
        <f t="shared" si="27"/>
        <v>-38000000</v>
      </c>
      <c r="Q1748">
        <v>4.8</v>
      </c>
    </row>
    <row r="1749" spans="1:17" x14ac:dyDescent="0.3">
      <c r="A1749" t="s">
        <v>2791</v>
      </c>
      <c r="B1749">
        <v>103</v>
      </c>
      <c r="C1749">
        <v>42365600</v>
      </c>
      <c r="D1749" t="s">
        <v>953</v>
      </c>
      <c r="E1749" t="s">
        <v>1671</v>
      </c>
      <c r="F1749" t="s">
        <v>1266</v>
      </c>
      <c r="G1749" t="s">
        <v>12332</v>
      </c>
      <c r="L1749" t="s">
        <v>14083</v>
      </c>
      <c r="M1749" t="s">
        <v>37</v>
      </c>
      <c r="N1749" t="s">
        <v>56</v>
      </c>
      <c r="O1749">
        <v>5000000</v>
      </c>
      <c r="P1749">
        <f t="shared" si="27"/>
        <v>37365600</v>
      </c>
      <c r="Q1749">
        <v>7</v>
      </c>
    </row>
    <row r="1750" spans="1:17" x14ac:dyDescent="0.3">
      <c r="A1750" t="s">
        <v>320</v>
      </c>
      <c r="B1750">
        <v>103</v>
      </c>
      <c r="C1750">
        <v>414984497</v>
      </c>
      <c r="D1750" t="s">
        <v>953</v>
      </c>
      <c r="E1750" t="s">
        <v>11526</v>
      </c>
      <c r="F1750" t="s">
        <v>1671</v>
      </c>
      <c r="G1750" t="s">
        <v>18089</v>
      </c>
      <c r="H1750" t="s">
        <v>1266</v>
      </c>
      <c r="L1750" t="s">
        <v>323</v>
      </c>
      <c r="M1750" t="s">
        <v>37</v>
      </c>
      <c r="N1750" t="s">
        <v>38</v>
      </c>
      <c r="O1750">
        <v>200000000</v>
      </c>
      <c r="P1750">
        <f t="shared" si="27"/>
        <v>214984497</v>
      </c>
      <c r="Q1750">
        <v>8.3000000000000007</v>
      </c>
    </row>
    <row r="1751" spans="1:17" x14ac:dyDescent="0.3">
      <c r="A1751" t="s">
        <v>21568</v>
      </c>
      <c r="B1751">
        <v>103</v>
      </c>
      <c r="C1751">
        <v>9013113</v>
      </c>
      <c r="D1751" t="s">
        <v>953</v>
      </c>
      <c r="E1751" t="s">
        <v>1671</v>
      </c>
      <c r="F1751" t="s">
        <v>3409</v>
      </c>
      <c r="L1751" t="s">
        <v>21569</v>
      </c>
      <c r="M1751" t="s">
        <v>37</v>
      </c>
      <c r="N1751" t="s">
        <v>38</v>
      </c>
      <c r="O1751">
        <v>1000000</v>
      </c>
      <c r="P1751">
        <f t="shared" si="27"/>
        <v>8013113</v>
      </c>
      <c r="Q1751">
        <v>7.4</v>
      </c>
    </row>
    <row r="1752" spans="1:17" x14ac:dyDescent="0.3">
      <c r="A1752" t="s">
        <v>269</v>
      </c>
      <c r="B1752">
        <v>104</v>
      </c>
      <c r="C1752">
        <v>268488329</v>
      </c>
      <c r="D1752" t="s">
        <v>953</v>
      </c>
      <c r="E1752" t="s">
        <v>11526</v>
      </c>
      <c r="F1752" t="s">
        <v>1671</v>
      </c>
      <c r="G1752" t="s">
        <v>18089</v>
      </c>
      <c r="H1752" t="s">
        <v>1266</v>
      </c>
      <c r="L1752" t="s">
        <v>273</v>
      </c>
      <c r="M1752" t="s">
        <v>37</v>
      </c>
      <c r="N1752" t="s">
        <v>38</v>
      </c>
      <c r="O1752">
        <v>200000000</v>
      </c>
      <c r="P1752">
        <f t="shared" si="27"/>
        <v>68488329</v>
      </c>
      <c r="Q1752">
        <v>7.3</v>
      </c>
    </row>
    <row r="1753" spans="1:17" x14ac:dyDescent="0.3">
      <c r="A1753" t="s">
        <v>6156</v>
      </c>
      <c r="B1753">
        <v>104</v>
      </c>
      <c r="C1753">
        <v>20915465</v>
      </c>
      <c r="D1753" t="s">
        <v>953</v>
      </c>
      <c r="E1753" t="s">
        <v>1671</v>
      </c>
      <c r="F1753" t="s">
        <v>18089</v>
      </c>
      <c r="G1753" t="s">
        <v>1266</v>
      </c>
      <c r="H1753" t="s">
        <v>12332</v>
      </c>
      <c r="L1753" t="s">
        <v>6158</v>
      </c>
      <c r="M1753" t="s">
        <v>37</v>
      </c>
      <c r="N1753" t="s">
        <v>56</v>
      </c>
      <c r="O1753">
        <v>42000000</v>
      </c>
      <c r="P1753">
        <f t="shared" si="27"/>
        <v>-21084535</v>
      </c>
      <c r="Q1753">
        <v>4</v>
      </c>
    </row>
    <row r="1754" spans="1:17" x14ac:dyDescent="0.3">
      <c r="A1754" t="s">
        <v>13777</v>
      </c>
      <c r="B1754">
        <v>104</v>
      </c>
      <c r="C1754">
        <v>10996440</v>
      </c>
      <c r="D1754" t="s">
        <v>953</v>
      </c>
      <c r="E1754" t="s">
        <v>3409</v>
      </c>
      <c r="F1754" t="s">
        <v>12332</v>
      </c>
      <c r="L1754" t="s">
        <v>13778</v>
      </c>
      <c r="M1754" t="s">
        <v>37</v>
      </c>
      <c r="N1754" t="s">
        <v>38</v>
      </c>
      <c r="O1754">
        <v>13000000</v>
      </c>
      <c r="P1754">
        <f t="shared" si="27"/>
        <v>-2003560</v>
      </c>
      <c r="Q1754">
        <v>6.3</v>
      </c>
    </row>
    <row r="1755" spans="1:17" x14ac:dyDescent="0.3">
      <c r="A1755" t="s">
        <v>809</v>
      </c>
      <c r="B1755">
        <v>105</v>
      </c>
      <c r="C1755">
        <v>177243721</v>
      </c>
      <c r="D1755" t="s">
        <v>953</v>
      </c>
      <c r="E1755" t="s">
        <v>1671</v>
      </c>
      <c r="F1755" t="s">
        <v>18089</v>
      </c>
      <c r="G1755" t="s">
        <v>1266</v>
      </c>
      <c r="L1755" t="s">
        <v>812</v>
      </c>
      <c r="M1755" t="s">
        <v>37</v>
      </c>
      <c r="N1755" t="s">
        <v>38</v>
      </c>
      <c r="O1755">
        <v>150000000</v>
      </c>
      <c r="P1755">
        <f t="shared" si="27"/>
        <v>27243721</v>
      </c>
      <c r="Q1755">
        <v>5.9</v>
      </c>
    </row>
    <row r="1756" spans="1:17" x14ac:dyDescent="0.3">
      <c r="A1756" t="s">
        <v>1575</v>
      </c>
      <c r="B1756">
        <v>105</v>
      </c>
      <c r="C1756">
        <v>71017784</v>
      </c>
      <c r="D1756" t="s">
        <v>953</v>
      </c>
      <c r="E1756" t="s">
        <v>11526</v>
      </c>
      <c r="F1756" t="s">
        <v>1671</v>
      </c>
      <c r="G1756" t="s">
        <v>18089</v>
      </c>
      <c r="H1756" t="s">
        <v>1266</v>
      </c>
      <c r="L1756" t="s">
        <v>1601</v>
      </c>
      <c r="M1756" t="s">
        <v>37</v>
      </c>
      <c r="N1756" t="s">
        <v>38</v>
      </c>
      <c r="O1756">
        <v>105000000</v>
      </c>
      <c r="P1756">
        <f t="shared" si="27"/>
        <v>-33982216</v>
      </c>
      <c r="Q1756">
        <v>5.4</v>
      </c>
    </row>
    <row r="1757" spans="1:17" x14ac:dyDescent="0.3">
      <c r="A1757" t="s">
        <v>11940</v>
      </c>
      <c r="B1757">
        <v>105</v>
      </c>
      <c r="C1757">
        <v>8508843</v>
      </c>
      <c r="D1757" t="s">
        <v>953</v>
      </c>
      <c r="E1757" t="s">
        <v>1671</v>
      </c>
      <c r="L1757" t="s">
        <v>11942</v>
      </c>
      <c r="M1757" t="s">
        <v>37</v>
      </c>
      <c r="N1757" t="s">
        <v>38</v>
      </c>
      <c r="O1757">
        <v>18000000</v>
      </c>
      <c r="P1757">
        <f t="shared" si="27"/>
        <v>-9491157</v>
      </c>
      <c r="Q1757">
        <v>5.5</v>
      </c>
    </row>
    <row r="1758" spans="1:17" hidden="1" x14ac:dyDescent="0.3">
      <c r="A1758" t="s">
        <v>23118</v>
      </c>
      <c r="B1758">
        <v>98</v>
      </c>
      <c r="D1758" t="s">
        <v>1671</v>
      </c>
      <c r="E1758" t="s">
        <v>3409</v>
      </c>
      <c r="F1758" t="s">
        <v>19711</v>
      </c>
      <c r="L1758" t="s">
        <v>23120</v>
      </c>
      <c r="M1758" t="s">
        <v>37</v>
      </c>
      <c r="N1758" t="s">
        <v>38</v>
      </c>
      <c r="O1758">
        <v>300000</v>
      </c>
      <c r="P1758">
        <f t="shared" si="27"/>
        <v>-300000</v>
      </c>
      <c r="Q1758">
        <v>7.2</v>
      </c>
    </row>
    <row r="1759" spans="1:17" x14ac:dyDescent="0.3">
      <c r="A1759" t="s">
        <v>306</v>
      </c>
      <c r="B1759">
        <v>106</v>
      </c>
      <c r="C1759">
        <v>191450875</v>
      </c>
      <c r="D1759" t="s">
        <v>953</v>
      </c>
      <c r="E1759" t="s">
        <v>11526</v>
      </c>
      <c r="F1759" t="s">
        <v>1671</v>
      </c>
      <c r="G1759" t="s">
        <v>18089</v>
      </c>
      <c r="H1759" t="s">
        <v>24167</v>
      </c>
      <c r="L1759" t="s">
        <v>309</v>
      </c>
      <c r="M1759" t="s">
        <v>37</v>
      </c>
      <c r="N1759" t="s">
        <v>38</v>
      </c>
      <c r="O1759">
        <v>200000000</v>
      </c>
      <c r="P1759">
        <f t="shared" si="27"/>
        <v>-8549125</v>
      </c>
      <c r="Q1759">
        <v>6.3</v>
      </c>
    </row>
    <row r="1760" spans="1:17" x14ac:dyDescent="0.3">
      <c r="A1760" t="s">
        <v>4392</v>
      </c>
      <c r="B1760">
        <v>106</v>
      </c>
      <c r="C1760">
        <v>17281832</v>
      </c>
      <c r="D1760" t="s">
        <v>953</v>
      </c>
      <c r="E1760" t="s">
        <v>18089</v>
      </c>
      <c r="F1760" t="s">
        <v>1266</v>
      </c>
      <c r="L1760" t="s">
        <v>4393</v>
      </c>
      <c r="M1760" t="s">
        <v>37</v>
      </c>
      <c r="N1760" t="s">
        <v>767</v>
      </c>
      <c r="O1760">
        <v>60000000</v>
      </c>
      <c r="P1760">
        <f t="shared" si="27"/>
        <v>-42718168</v>
      </c>
      <c r="Q1760">
        <v>6.1</v>
      </c>
    </row>
    <row r="1761" spans="1:17" hidden="1" x14ac:dyDescent="0.3">
      <c r="A1761" t="s">
        <v>24099</v>
      </c>
      <c r="B1761">
        <v>98</v>
      </c>
      <c r="D1761" t="s">
        <v>24164</v>
      </c>
      <c r="E1761" t="s">
        <v>3409</v>
      </c>
      <c r="L1761" t="s">
        <v>24100</v>
      </c>
      <c r="M1761" t="s">
        <v>37</v>
      </c>
      <c r="N1761" t="s">
        <v>38</v>
      </c>
      <c r="P1761">
        <f t="shared" si="27"/>
        <v>0</v>
      </c>
      <c r="Q1761">
        <v>6.4</v>
      </c>
    </row>
    <row r="1762" spans="1:17" hidden="1" x14ac:dyDescent="0.3">
      <c r="A1762" t="s">
        <v>15854</v>
      </c>
      <c r="B1762">
        <v>98</v>
      </c>
      <c r="D1762" t="s">
        <v>953</v>
      </c>
      <c r="E1762" t="s">
        <v>1671</v>
      </c>
      <c r="F1762" t="s">
        <v>1266</v>
      </c>
      <c r="G1762" t="s">
        <v>12332</v>
      </c>
      <c r="L1762" t="s">
        <v>15856</v>
      </c>
      <c r="M1762" t="s">
        <v>37</v>
      </c>
      <c r="N1762" t="s">
        <v>1465</v>
      </c>
      <c r="O1762">
        <v>9000000</v>
      </c>
      <c r="P1762">
        <f t="shared" si="27"/>
        <v>-9000000</v>
      </c>
      <c r="Q1762">
        <v>5.9</v>
      </c>
    </row>
    <row r="1763" spans="1:17" hidden="1" x14ac:dyDescent="0.3">
      <c r="A1763" t="s">
        <v>15752</v>
      </c>
      <c r="B1763">
        <v>98</v>
      </c>
      <c r="D1763" t="s">
        <v>1671</v>
      </c>
      <c r="L1763" t="s">
        <v>15754</v>
      </c>
      <c r="M1763" t="s">
        <v>1464</v>
      </c>
      <c r="N1763" t="s">
        <v>1465</v>
      </c>
      <c r="P1763">
        <f t="shared" si="27"/>
        <v>0</v>
      </c>
      <c r="Q1763">
        <v>6.1</v>
      </c>
    </row>
    <row r="1764" spans="1:17" x14ac:dyDescent="0.3">
      <c r="A1764" t="s">
        <v>1311</v>
      </c>
      <c r="B1764">
        <v>106</v>
      </c>
      <c r="C1764">
        <v>45500797</v>
      </c>
      <c r="D1764" t="s">
        <v>953</v>
      </c>
      <c r="E1764" t="s">
        <v>3409</v>
      </c>
      <c r="F1764" t="s">
        <v>19711</v>
      </c>
      <c r="L1764" t="s">
        <v>6525</v>
      </c>
      <c r="M1764" t="s">
        <v>37</v>
      </c>
      <c r="N1764" t="s">
        <v>38</v>
      </c>
      <c r="O1764">
        <v>40000000</v>
      </c>
      <c r="P1764">
        <f t="shared" si="27"/>
        <v>5500797</v>
      </c>
      <c r="Q1764">
        <v>6</v>
      </c>
    </row>
    <row r="1765" spans="1:17" x14ac:dyDescent="0.3">
      <c r="A1765" t="s">
        <v>2448</v>
      </c>
      <c r="B1765">
        <v>106</v>
      </c>
      <c r="C1765">
        <v>64933670</v>
      </c>
      <c r="D1765" t="s">
        <v>953</v>
      </c>
      <c r="E1765" t="s">
        <v>1671</v>
      </c>
      <c r="F1765" t="s">
        <v>3409</v>
      </c>
      <c r="G1765" t="s">
        <v>18089</v>
      </c>
      <c r="H1765" t="s">
        <v>1266</v>
      </c>
      <c r="L1765" t="s">
        <v>2450</v>
      </c>
      <c r="M1765" t="s">
        <v>37</v>
      </c>
      <c r="N1765" t="s">
        <v>38</v>
      </c>
      <c r="O1765">
        <v>85000000</v>
      </c>
      <c r="P1765">
        <f t="shared" si="27"/>
        <v>-20066330</v>
      </c>
      <c r="Q1765">
        <v>5.6</v>
      </c>
    </row>
    <row r="1766" spans="1:17" hidden="1" x14ac:dyDescent="0.3">
      <c r="A1766" t="s">
        <v>23124</v>
      </c>
      <c r="B1766">
        <v>98</v>
      </c>
      <c r="D1766" t="s">
        <v>3409</v>
      </c>
      <c r="E1766" t="s">
        <v>17378</v>
      </c>
      <c r="F1766" t="s">
        <v>19711</v>
      </c>
      <c r="L1766" t="s">
        <v>23127</v>
      </c>
      <c r="M1766" t="s">
        <v>37</v>
      </c>
      <c r="N1766" t="s">
        <v>1465</v>
      </c>
      <c r="O1766">
        <v>500000</v>
      </c>
      <c r="P1766">
        <f t="shared" si="27"/>
        <v>-500000</v>
      </c>
      <c r="Q1766">
        <v>4.3</v>
      </c>
    </row>
    <row r="1767" spans="1:17" hidden="1" x14ac:dyDescent="0.3">
      <c r="A1767" t="s">
        <v>13164</v>
      </c>
      <c r="B1767">
        <v>98</v>
      </c>
      <c r="C1767">
        <v>3525161</v>
      </c>
      <c r="D1767" t="s">
        <v>3409</v>
      </c>
      <c r="E1767" t="s">
        <v>1266</v>
      </c>
      <c r="F1767" t="s">
        <v>6403</v>
      </c>
      <c r="G1767" t="s">
        <v>19711</v>
      </c>
      <c r="L1767" t="s">
        <v>13166</v>
      </c>
      <c r="M1767" t="s">
        <v>37</v>
      </c>
      <c r="N1767" t="s">
        <v>38</v>
      </c>
      <c r="P1767">
        <f t="shared" si="27"/>
        <v>3525161</v>
      </c>
      <c r="Q1767">
        <v>5.5</v>
      </c>
    </row>
    <row r="1768" spans="1:17" x14ac:dyDescent="0.3">
      <c r="A1768" t="s">
        <v>2222</v>
      </c>
      <c r="B1768">
        <v>106</v>
      </c>
      <c r="C1768">
        <v>68558662</v>
      </c>
      <c r="D1768" t="s">
        <v>953</v>
      </c>
      <c r="E1768" t="s">
        <v>18089</v>
      </c>
      <c r="F1768" t="s">
        <v>1266</v>
      </c>
      <c r="L1768" t="s">
        <v>2224</v>
      </c>
      <c r="M1768" t="s">
        <v>37</v>
      </c>
      <c r="N1768" t="s">
        <v>38</v>
      </c>
      <c r="O1768">
        <v>90000000</v>
      </c>
      <c r="P1768">
        <f t="shared" si="27"/>
        <v>-21441338</v>
      </c>
      <c r="Q1768">
        <v>5.9</v>
      </c>
    </row>
    <row r="1769" spans="1:17" x14ac:dyDescent="0.3">
      <c r="A1769" t="s">
        <v>250</v>
      </c>
      <c r="B1769">
        <v>106</v>
      </c>
      <c r="C1769">
        <v>362645141</v>
      </c>
      <c r="D1769" t="s">
        <v>953</v>
      </c>
      <c r="E1769" t="s">
        <v>3409</v>
      </c>
      <c r="F1769" t="s">
        <v>18089</v>
      </c>
      <c r="G1769" t="s">
        <v>1266</v>
      </c>
      <c r="L1769" t="s">
        <v>549</v>
      </c>
      <c r="M1769" t="s">
        <v>37</v>
      </c>
      <c r="N1769" t="s">
        <v>56</v>
      </c>
      <c r="O1769">
        <v>175000000</v>
      </c>
      <c r="P1769">
        <f t="shared" si="27"/>
        <v>187645141</v>
      </c>
      <c r="Q1769">
        <v>7.8</v>
      </c>
    </row>
    <row r="1770" spans="1:17" x14ac:dyDescent="0.3">
      <c r="A1770" t="s">
        <v>1217</v>
      </c>
      <c r="B1770">
        <v>106</v>
      </c>
      <c r="C1770">
        <v>13622333</v>
      </c>
      <c r="D1770" t="s">
        <v>953</v>
      </c>
      <c r="E1770" t="s">
        <v>1671</v>
      </c>
      <c r="F1770" t="s">
        <v>3409</v>
      </c>
      <c r="G1770" t="s">
        <v>19711</v>
      </c>
      <c r="L1770" t="s">
        <v>17718</v>
      </c>
      <c r="M1770" t="s">
        <v>2778</v>
      </c>
      <c r="N1770" t="s">
        <v>2913</v>
      </c>
      <c r="O1770">
        <v>2000000</v>
      </c>
      <c r="P1770">
        <f t="shared" si="27"/>
        <v>11622333</v>
      </c>
      <c r="Q1770">
        <v>7.7</v>
      </c>
    </row>
    <row r="1771" spans="1:17" x14ac:dyDescent="0.3">
      <c r="A1771" t="s">
        <v>16677</v>
      </c>
      <c r="B1771">
        <v>107</v>
      </c>
      <c r="C1771">
        <v>1000000</v>
      </c>
      <c r="D1771" t="s">
        <v>953</v>
      </c>
      <c r="E1771" t="s">
        <v>3409</v>
      </c>
      <c r="F1771" t="s">
        <v>19711</v>
      </c>
      <c r="G1771" t="s">
        <v>24163</v>
      </c>
      <c r="L1771" t="s">
        <v>16679</v>
      </c>
      <c r="M1771" t="s">
        <v>37</v>
      </c>
      <c r="N1771" t="s">
        <v>56</v>
      </c>
      <c r="O1771">
        <v>9000000</v>
      </c>
      <c r="P1771">
        <f t="shared" si="27"/>
        <v>-8000000</v>
      </c>
      <c r="Q1771">
        <v>6.3</v>
      </c>
    </row>
    <row r="1772" spans="1:17" x14ac:dyDescent="0.3">
      <c r="A1772" t="s">
        <v>4260</v>
      </c>
      <c r="B1772">
        <v>107</v>
      </c>
      <c r="C1772">
        <v>45506619</v>
      </c>
      <c r="D1772" t="s">
        <v>953</v>
      </c>
      <c r="E1772" t="s">
        <v>1671</v>
      </c>
      <c r="F1772" t="s">
        <v>24164</v>
      </c>
      <c r="G1772" t="s">
        <v>12038</v>
      </c>
      <c r="L1772" t="s">
        <v>9276</v>
      </c>
      <c r="M1772" t="s">
        <v>37</v>
      </c>
      <c r="N1772" t="s">
        <v>56</v>
      </c>
      <c r="O1772">
        <v>26000000</v>
      </c>
      <c r="P1772">
        <f t="shared" si="27"/>
        <v>19506619</v>
      </c>
      <c r="Q1772">
        <v>7.8</v>
      </c>
    </row>
    <row r="1773" spans="1:17" x14ac:dyDescent="0.3">
      <c r="A1773" t="s">
        <v>40</v>
      </c>
      <c r="B1773">
        <v>107</v>
      </c>
      <c r="C1773">
        <v>123207194</v>
      </c>
      <c r="D1773" t="s">
        <v>953</v>
      </c>
      <c r="E1773" t="s">
        <v>11526</v>
      </c>
      <c r="F1773" t="s">
        <v>1671</v>
      </c>
      <c r="G1773" t="s">
        <v>18089</v>
      </c>
      <c r="H1773" t="s">
        <v>15011</v>
      </c>
      <c r="L1773" t="s">
        <v>1146</v>
      </c>
      <c r="M1773" t="s">
        <v>37</v>
      </c>
      <c r="N1773" t="s">
        <v>38</v>
      </c>
      <c r="O1773">
        <v>135000000</v>
      </c>
      <c r="P1773">
        <f t="shared" si="27"/>
        <v>-11792806</v>
      </c>
      <c r="Q1773">
        <v>7.2</v>
      </c>
    </row>
    <row r="1774" spans="1:17" hidden="1" x14ac:dyDescent="0.3">
      <c r="A1774" t="s">
        <v>13305</v>
      </c>
      <c r="B1774">
        <v>98</v>
      </c>
      <c r="D1774" t="s">
        <v>13307</v>
      </c>
      <c r="L1774" t="s">
        <v>13309</v>
      </c>
      <c r="M1774" t="s">
        <v>2778</v>
      </c>
      <c r="N1774" t="s">
        <v>7090</v>
      </c>
      <c r="O1774">
        <v>15000000</v>
      </c>
      <c r="P1774">
        <f t="shared" si="27"/>
        <v>-15000000</v>
      </c>
      <c r="Q1774">
        <v>5.7</v>
      </c>
    </row>
    <row r="1775" spans="1:17" hidden="1" x14ac:dyDescent="0.3">
      <c r="A1775" t="s">
        <v>12976</v>
      </c>
      <c r="B1775">
        <v>98</v>
      </c>
      <c r="D1775" t="s">
        <v>1325</v>
      </c>
      <c r="E1775" t="s">
        <v>24164</v>
      </c>
      <c r="F1775" t="s">
        <v>3409</v>
      </c>
      <c r="G1775" t="s">
        <v>10413</v>
      </c>
      <c r="L1775" t="s">
        <v>19107</v>
      </c>
      <c r="M1775" t="s">
        <v>37</v>
      </c>
      <c r="N1775" t="s">
        <v>268</v>
      </c>
      <c r="O1775">
        <v>4300000</v>
      </c>
      <c r="P1775">
        <f t="shared" si="27"/>
        <v>-4300000</v>
      </c>
      <c r="Q1775">
        <v>6.6</v>
      </c>
    </row>
    <row r="1776" spans="1:17" x14ac:dyDescent="0.3">
      <c r="A1776" t="s">
        <v>5289</v>
      </c>
      <c r="B1776">
        <v>107</v>
      </c>
      <c r="C1776">
        <v>3675072</v>
      </c>
      <c r="D1776" t="s">
        <v>953</v>
      </c>
      <c r="E1776" t="s">
        <v>12332</v>
      </c>
      <c r="F1776" t="s">
        <v>10413</v>
      </c>
      <c r="L1776" t="s">
        <v>6834</v>
      </c>
      <c r="M1776" t="s">
        <v>37</v>
      </c>
      <c r="N1776" t="s">
        <v>56</v>
      </c>
      <c r="O1776">
        <v>26000000</v>
      </c>
      <c r="P1776">
        <f t="shared" si="27"/>
        <v>-22324928</v>
      </c>
      <c r="Q1776">
        <v>7.3</v>
      </c>
    </row>
    <row r="1777" spans="1:17" x14ac:dyDescent="0.3">
      <c r="A1777" t="s">
        <v>2042</v>
      </c>
      <c r="B1777">
        <v>107</v>
      </c>
      <c r="C1777">
        <v>71148699</v>
      </c>
      <c r="D1777" t="s">
        <v>953</v>
      </c>
      <c r="E1777" t="s">
        <v>18089</v>
      </c>
      <c r="F1777" t="s">
        <v>1266</v>
      </c>
      <c r="L1777" t="s">
        <v>2044</v>
      </c>
      <c r="M1777" t="s">
        <v>37</v>
      </c>
      <c r="N1777" t="s">
        <v>38</v>
      </c>
      <c r="O1777">
        <v>90000000</v>
      </c>
      <c r="P1777">
        <f t="shared" si="27"/>
        <v>-18851301</v>
      </c>
      <c r="Q1777">
        <v>6.6</v>
      </c>
    </row>
    <row r="1778" spans="1:17" hidden="1" x14ac:dyDescent="0.3">
      <c r="A1778" t="s">
        <v>19779</v>
      </c>
      <c r="B1778">
        <v>98</v>
      </c>
      <c r="D1778" t="s">
        <v>1671</v>
      </c>
      <c r="E1778" t="s">
        <v>24164</v>
      </c>
      <c r="L1778" t="s">
        <v>22665</v>
      </c>
      <c r="M1778" t="s">
        <v>1946</v>
      </c>
      <c r="N1778" t="s">
        <v>892</v>
      </c>
      <c r="O1778">
        <v>3000000</v>
      </c>
      <c r="P1778">
        <f t="shared" si="27"/>
        <v>-3000000</v>
      </c>
      <c r="Q1778">
        <v>7.7</v>
      </c>
    </row>
    <row r="1779" spans="1:17" x14ac:dyDescent="0.3">
      <c r="A1779" t="s">
        <v>12602</v>
      </c>
      <c r="B1779">
        <v>107</v>
      </c>
      <c r="C1779">
        <v>5023275</v>
      </c>
      <c r="D1779" t="s">
        <v>953</v>
      </c>
      <c r="E1779" t="s">
        <v>24164</v>
      </c>
      <c r="F1779" t="s">
        <v>3409</v>
      </c>
      <c r="G1779" t="s">
        <v>24165</v>
      </c>
      <c r="H1779" t="s">
        <v>15011</v>
      </c>
      <c r="L1779" t="s">
        <v>13145</v>
      </c>
      <c r="M1779" t="s">
        <v>37</v>
      </c>
      <c r="N1779" t="s">
        <v>1465</v>
      </c>
      <c r="O1779">
        <v>15000000</v>
      </c>
      <c r="P1779">
        <f t="shared" si="27"/>
        <v>-9976725</v>
      </c>
      <c r="Q1779">
        <v>7.5</v>
      </c>
    </row>
    <row r="1780" spans="1:17" x14ac:dyDescent="0.3">
      <c r="A1780" t="s">
        <v>13411</v>
      </c>
      <c r="B1780">
        <v>107</v>
      </c>
      <c r="C1780">
        <v>34793160</v>
      </c>
      <c r="D1780" t="s">
        <v>953</v>
      </c>
      <c r="E1780" t="s">
        <v>3409</v>
      </c>
      <c r="L1780" t="s">
        <v>13412</v>
      </c>
      <c r="M1780" t="s">
        <v>37</v>
      </c>
      <c r="N1780" t="s">
        <v>38</v>
      </c>
      <c r="O1780">
        <v>14000000</v>
      </c>
      <c r="P1780">
        <f t="shared" si="27"/>
        <v>20793160</v>
      </c>
      <c r="Q1780">
        <v>6.7</v>
      </c>
    </row>
    <row r="1781" spans="1:17" x14ac:dyDescent="0.3">
      <c r="A1781" t="s">
        <v>1394</v>
      </c>
      <c r="B1781">
        <v>108</v>
      </c>
      <c r="C1781">
        <v>15483540</v>
      </c>
      <c r="D1781" t="s">
        <v>953</v>
      </c>
      <c r="E1781" t="s">
        <v>24165</v>
      </c>
      <c r="F1781" t="s">
        <v>10413</v>
      </c>
      <c r="L1781" t="s">
        <v>13451</v>
      </c>
      <c r="M1781" t="s">
        <v>37</v>
      </c>
      <c r="N1781" t="s">
        <v>38</v>
      </c>
      <c r="O1781">
        <v>14000000</v>
      </c>
      <c r="P1781">
        <f t="shared" si="27"/>
        <v>1483540</v>
      </c>
      <c r="Q1781">
        <v>6.5</v>
      </c>
    </row>
    <row r="1782" spans="1:17" x14ac:dyDescent="0.3">
      <c r="A1782" t="s">
        <v>255</v>
      </c>
      <c r="B1782">
        <v>108</v>
      </c>
      <c r="C1782">
        <v>334185206</v>
      </c>
      <c r="D1782" t="s">
        <v>953</v>
      </c>
      <c r="E1782" t="s">
        <v>18089</v>
      </c>
      <c r="F1782" t="s">
        <v>1266</v>
      </c>
      <c r="L1782" t="s">
        <v>256</v>
      </c>
      <c r="M1782" t="s">
        <v>37</v>
      </c>
      <c r="N1782" t="s">
        <v>38</v>
      </c>
      <c r="O1782">
        <v>200000000</v>
      </c>
      <c r="P1782">
        <f t="shared" si="27"/>
        <v>134185206</v>
      </c>
      <c r="Q1782">
        <v>6.5</v>
      </c>
    </row>
    <row r="1783" spans="1:17" hidden="1" x14ac:dyDescent="0.3">
      <c r="A1783" t="s">
        <v>18141</v>
      </c>
      <c r="B1783">
        <v>98</v>
      </c>
      <c r="C1783">
        <v>238774</v>
      </c>
      <c r="D1783" t="s">
        <v>1671</v>
      </c>
      <c r="E1783" t="s">
        <v>3409</v>
      </c>
      <c r="L1783" t="s">
        <v>18142</v>
      </c>
      <c r="M1783" t="s">
        <v>37</v>
      </c>
      <c r="N1783" t="s">
        <v>56</v>
      </c>
      <c r="P1783">
        <f t="shared" si="27"/>
        <v>238774</v>
      </c>
      <c r="Q1783">
        <v>6.8</v>
      </c>
    </row>
    <row r="1784" spans="1:17" hidden="1" x14ac:dyDescent="0.3">
      <c r="A1784" t="s">
        <v>11524</v>
      </c>
      <c r="B1784">
        <v>98</v>
      </c>
      <c r="D1784" t="s">
        <v>11526</v>
      </c>
      <c r="L1784" t="s">
        <v>11528</v>
      </c>
      <c r="M1784" t="s">
        <v>37</v>
      </c>
      <c r="N1784" t="s">
        <v>38</v>
      </c>
      <c r="O1784">
        <v>20000000</v>
      </c>
      <c r="P1784">
        <f t="shared" si="27"/>
        <v>-20000000</v>
      </c>
      <c r="Q1784">
        <v>4.8</v>
      </c>
    </row>
    <row r="1785" spans="1:17" hidden="1" x14ac:dyDescent="0.3">
      <c r="A1785" t="s">
        <v>19816</v>
      </c>
      <c r="B1785">
        <v>98</v>
      </c>
      <c r="D1785" t="s">
        <v>1325</v>
      </c>
      <c r="E1785" t="s">
        <v>12332</v>
      </c>
      <c r="L1785" t="s">
        <v>19817</v>
      </c>
      <c r="M1785" t="s">
        <v>37</v>
      </c>
      <c r="N1785" t="s">
        <v>38</v>
      </c>
      <c r="O1785">
        <v>2500000</v>
      </c>
      <c r="P1785">
        <f t="shared" si="27"/>
        <v>-2500000</v>
      </c>
      <c r="Q1785">
        <v>6.3</v>
      </c>
    </row>
    <row r="1786" spans="1:17" x14ac:dyDescent="0.3">
      <c r="A1786" t="s">
        <v>435</v>
      </c>
      <c r="B1786">
        <v>108</v>
      </c>
      <c r="C1786">
        <v>118500000</v>
      </c>
      <c r="D1786" t="s">
        <v>953</v>
      </c>
      <c r="E1786" t="s">
        <v>1671</v>
      </c>
      <c r="F1786" t="s">
        <v>12332</v>
      </c>
      <c r="L1786" t="s">
        <v>6255</v>
      </c>
      <c r="M1786" t="s">
        <v>37</v>
      </c>
      <c r="N1786" t="s">
        <v>38</v>
      </c>
      <c r="O1786">
        <v>40000000</v>
      </c>
      <c r="P1786">
        <f t="shared" si="27"/>
        <v>78500000</v>
      </c>
      <c r="Q1786">
        <v>7.8</v>
      </c>
    </row>
    <row r="1787" spans="1:17" x14ac:dyDescent="0.3">
      <c r="A1787" t="s">
        <v>15056</v>
      </c>
      <c r="B1787">
        <v>108</v>
      </c>
      <c r="C1787">
        <v>11703287</v>
      </c>
      <c r="D1787" t="s">
        <v>953</v>
      </c>
      <c r="E1787" t="s">
        <v>3409</v>
      </c>
      <c r="L1787" t="s">
        <v>15059</v>
      </c>
      <c r="M1787" t="s">
        <v>37</v>
      </c>
      <c r="N1787" t="s">
        <v>38</v>
      </c>
      <c r="O1787">
        <v>10000000</v>
      </c>
      <c r="P1787">
        <f t="shared" si="27"/>
        <v>1703287</v>
      </c>
      <c r="Q1787">
        <v>7</v>
      </c>
    </row>
    <row r="1788" spans="1:17" x14ac:dyDescent="0.3">
      <c r="A1788" t="s">
        <v>8490</v>
      </c>
      <c r="B1788">
        <v>108</v>
      </c>
      <c r="C1788">
        <v>23070045</v>
      </c>
      <c r="D1788" t="s">
        <v>953</v>
      </c>
      <c r="E1788" t="s">
        <v>3409</v>
      </c>
      <c r="F1788" t="s">
        <v>10413</v>
      </c>
      <c r="L1788" t="s">
        <v>8492</v>
      </c>
      <c r="M1788" t="s">
        <v>37</v>
      </c>
      <c r="N1788" t="s">
        <v>38</v>
      </c>
      <c r="O1788">
        <v>30000000</v>
      </c>
      <c r="P1788">
        <f t="shared" si="27"/>
        <v>-6929955</v>
      </c>
      <c r="Q1788">
        <v>5.9</v>
      </c>
    </row>
    <row r="1789" spans="1:17" x14ac:dyDescent="0.3">
      <c r="A1789" t="s">
        <v>535</v>
      </c>
      <c r="B1789">
        <v>108</v>
      </c>
      <c r="C1789">
        <v>24103594</v>
      </c>
      <c r="D1789" t="s">
        <v>953</v>
      </c>
      <c r="E1789" t="s">
        <v>1671</v>
      </c>
      <c r="F1789" t="s">
        <v>3409</v>
      </c>
      <c r="G1789" t="s">
        <v>18089</v>
      </c>
      <c r="L1789" t="s">
        <v>16878</v>
      </c>
      <c r="M1789" t="s">
        <v>37</v>
      </c>
      <c r="N1789" t="s">
        <v>38</v>
      </c>
      <c r="O1789">
        <v>6500000</v>
      </c>
      <c r="P1789">
        <f t="shared" si="27"/>
        <v>17603594</v>
      </c>
      <c r="Q1789">
        <v>6.2</v>
      </c>
    </row>
    <row r="1790" spans="1:17" x14ac:dyDescent="0.3">
      <c r="A1790" t="s">
        <v>1161</v>
      </c>
      <c r="B1790">
        <v>108</v>
      </c>
      <c r="C1790">
        <v>1339152</v>
      </c>
      <c r="D1790" t="s">
        <v>953</v>
      </c>
      <c r="E1790" t="s">
        <v>11526</v>
      </c>
      <c r="F1790" t="s">
        <v>3409</v>
      </c>
      <c r="G1790" t="s">
        <v>18089</v>
      </c>
      <c r="H1790" t="s">
        <v>1266</v>
      </c>
      <c r="L1790" t="s">
        <v>2949</v>
      </c>
      <c r="M1790" t="s">
        <v>37</v>
      </c>
      <c r="N1790" t="s">
        <v>1465</v>
      </c>
      <c r="O1790">
        <v>81200000</v>
      </c>
      <c r="P1790">
        <f t="shared" si="27"/>
        <v>-79860848</v>
      </c>
      <c r="Q1790">
        <v>7.8</v>
      </c>
    </row>
    <row r="1791" spans="1:17" x14ac:dyDescent="0.3">
      <c r="A1791" t="s">
        <v>20711</v>
      </c>
      <c r="B1791">
        <v>108</v>
      </c>
      <c r="C1791">
        <v>505295</v>
      </c>
      <c r="D1791" t="s">
        <v>953</v>
      </c>
      <c r="E1791" t="s">
        <v>3409</v>
      </c>
      <c r="L1791" t="s">
        <v>20714</v>
      </c>
      <c r="M1791" t="s">
        <v>20718</v>
      </c>
      <c r="N1791" t="s">
        <v>370</v>
      </c>
      <c r="O1791">
        <v>1800000</v>
      </c>
      <c r="P1791">
        <f t="shared" si="27"/>
        <v>-1294705</v>
      </c>
      <c r="Q1791">
        <v>7.5</v>
      </c>
    </row>
    <row r="1792" spans="1:17" x14ac:dyDescent="0.3">
      <c r="A1792" t="s">
        <v>10977</v>
      </c>
      <c r="B1792">
        <v>109</v>
      </c>
      <c r="C1792">
        <v>23179303</v>
      </c>
      <c r="D1792" t="s">
        <v>953</v>
      </c>
      <c r="E1792" t="s">
        <v>1671</v>
      </c>
      <c r="F1792" t="s">
        <v>18089</v>
      </c>
      <c r="G1792" t="s">
        <v>19711</v>
      </c>
      <c r="L1792" t="s">
        <v>10978</v>
      </c>
      <c r="M1792" t="s">
        <v>37</v>
      </c>
      <c r="N1792" t="s">
        <v>10982</v>
      </c>
      <c r="O1792">
        <v>20000000</v>
      </c>
      <c r="P1792">
        <f t="shared" si="27"/>
        <v>3179303</v>
      </c>
      <c r="Q1792">
        <v>5.8</v>
      </c>
    </row>
    <row r="1793" spans="1:17" x14ac:dyDescent="0.3">
      <c r="A1793" t="s">
        <v>6549</v>
      </c>
      <c r="B1793">
        <v>109</v>
      </c>
      <c r="C1793">
        <v>37371385</v>
      </c>
      <c r="D1793" t="s">
        <v>953</v>
      </c>
      <c r="E1793" t="s">
        <v>1671</v>
      </c>
      <c r="F1793" t="s">
        <v>12332</v>
      </c>
      <c r="L1793" t="s">
        <v>6552</v>
      </c>
      <c r="M1793" t="s">
        <v>37</v>
      </c>
      <c r="N1793" t="s">
        <v>38</v>
      </c>
      <c r="O1793">
        <v>40000000</v>
      </c>
      <c r="P1793">
        <f t="shared" si="27"/>
        <v>-2628615</v>
      </c>
      <c r="Q1793">
        <v>7</v>
      </c>
    </row>
    <row r="1794" spans="1:17" x14ac:dyDescent="0.3">
      <c r="A1794" t="s">
        <v>5825</v>
      </c>
      <c r="B1794">
        <v>109</v>
      </c>
      <c r="C1794">
        <v>51019112</v>
      </c>
      <c r="D1794" t="s">
        <v>953</v>
      </c>
      <c r="E1794" t="s">
        <v>1671</v>
      </c>
      <c r="F1794" t="s">
        <v>12332</v>
      </c>
      <c r="L1794" t="s">
        <v>5826</v>
      </c>
      <c r="M1794" t="s">
        <v>37</v>
      </c>
      <c r="N1794" t="s">
        <v>38</v>
      </c>
      <c r="O1794">
        <v>50000000</v>
      </c>
      <c r="P1794">
        <f t="shared" ref="P1794:P1857" si="28">+C1794-O1794</f>
        <v>1019112</v>
      </c>
      <c r="Q1794">
        <v>6.8</v>
      </c>
    </row>
    <row r="1795" spans="1:17" x14ac:dyDescent="0.3">
      <c r="A1795" t="s">
        <v>2396</v>
      </c>
      <c r="B1795">
        <v>109</v>
      </c>
      <c r="C1795">
        <v>18947630</v>
      </c>
      <c r="D1795" t="s">
        <v>953</v>
      </c>
      <c r="E1795" t="s">
        <v>3409</v>
      </c>
      <c r="F1795" t="s">
        <v>18089</v>
      </c>
      <c r="L1795" t="s">
        <v>3273</v>
      </c>
      <c r="M1795" t="s">
        <v>37</v>
      </c>
      <c r="N1795" t="s">
        <v>1465</v>
      </c>
      <c r="O1795">
        <v>59660000</v>
      </c>
      <c r="P1795">
        <f t="shared" si="28"/>
        <v>-40712370</v>
      </c>
      <c r="Q1795">
        <v>7.1</v>
      </c>
    </row>
    <row r="1796" spans="1:17" hidden="1" x14ac:dyDescent="0.3">
      <c r="A1796" t="s">
        <v>23596</v>
      </c>
      <c r="B1796">
        <v>98</v>
      </c>
      <c r="D1796" t="s">
        <v>1325</v>
      </c>
      <c r="E1796" t="s">
        <v>3409</v>
      </c>
      <c r="F1796" t="s">
        <v>24167</v>
      </c>
      <c r="L1796" t="s">
        <v>23599</v>
      </c>
      <c r="M1796" t="s">
        <v>37</v>
      </c>
      <c r="N1796" t="s">
        <v>38</v>
      </c>
      <c r="P1796">
        <f t="shared" si="28"/>
        <v>0</v>
      </c>
      <c r="Q1796">
        <v>7.1</v>
      </c>
    </row>
    <row r="1797" spans="1:17" hidden="1" x14ac:dyDescent="0.3">
      <c r="A1797" t="s">
        <v>4066</v>
      </c>
      <c r="B1797">
        <v>98</v>
      </c>
      <c r="D1797" t="s">
        <v>1671</v>
      </c>
      <c r="E1797" t="s">
        <v>3409</v>
      </c>
      <c r="F1797" t="s">
        <v>18089</v>
      </c>
      <c r="G1797" t="s">
        <v>12038</v>
      </c>
      <c r="H1797" t="s">
        <v>17378</v>
      </c>
      <c r="I1797" t="s">
        <v>19711</v>
      </c>
      <c r="L1797" t="s">
        <v>18401</v>
      </c>
      <c r="M1797" t="s">
        <v>37</v>
      </c>
      <c r="N1797" t="s">
        <v>38</v>
      </c>
      <c r="O1797">
        <v>4200000</v>
      </c>
      <c r="P1797">
        <f t="shared" si="28"/>
        <v>-4200000</v>
      </c>
      <c r="Q1797">
        <v>5.2</v>
      </c>
    </row>
    <row r="1798" spans="1:17" x14ac:dyDescent="0.3">
      <c r="A1798" t="s">
        <v>3122</v>
      </c>
      <c r="B1798">
        <v>109</v>
      </c>
      <c r="C1798">
        <v>4250320</v>
      </c>
      <c r="D1798" t="s">
        <v>953</v>
      </c>
      <c r="E1798" t="s">
        <v>1266</v>
      </c>
      <c r="F1798" t="s">
        <v>24165</v>
      </c>
      <c r="G1798" t="s">
        <v>10413</v>
      </c>
      <c r="L1798" t="s">
        <v>11867</v>
      </c>
      <c r="M1798" t="s">
        <v>37</v>
      </c>
      <c r="N1798" t="s">
        <v>38</v>
      </c>
      <c r="O1798">
        <v>18000000</v>
      </c>
      <c r="P1798">
        <f t="shared" si="28"/>
        <v>-13749680</v>
      </c>
      <c r="Q1798">
        <v>6.8</v>
      </c>
    </row>
    <row r="1799" spans="1:17" hidden="1" x14ac:dyDescent="0.3">
      <c r="A1799" t="s">
        <v>9714</v>
      </c>
      <c r="B1799">
        <v>98</v>
      </c>
      <c r="C1799">
        <v>24381334</v>
      </c>
      <c r="D1799" t="s">
        <v>1671</v>
      </c>
      <c r="E1799" t="s">
        <v>3409</v>
      </c>
      <c r="F1799" t="s">
        <v>18089</v>
      </c>
      <c r="G1799" t="s">
        <v>24167</v>
      </c>
      <c r="L1799" t="s">
        <v>9717</v>
      </c>
      <c r="M1799" t="s">
        <v>37</v>
      </c>
      <c r="N1799" t="s">
        <v>38</v>
      </c>
      <c r="P1799">
        <f t="shared" si="28"/>
        <v>24381334</v>
      </c>
      <c r="Q1799">
        <v>6</v>
      </c>
    </row>
    <row r="1800" spans="1:17" x14ac:dyDescent="0.3">
      <c r="A1800" t="s">
        <v>2722</v>
      </c>
      <c r="B1800">
        <v>110</v>
      </c>
      <c r="C1800">
        <v>38553833</v>
      </c>
      <c r="D1800" t="s">
        <v>953</v>
      </c>
      <c r="E1800" t="s">
        <v>3409</v>
      </c>
      <c r="F1800" t="s">
        <v>6403</v>
      </c>
      <c r="G1800" t="s">
        <v>10413</v>
      </c>
      <c r="L1800" t="s">
        <v>4718</v>
      </c>
      <c r="M1800" t="s">
        <v>37</v>
      </c>
      <c r="N1800" t="s">
        <v>38</v>
      </c>
      <c r="O1800">
        <v>55000000</v>
      </c>
      <c r="P1800">
        <f t="shared" si="28"/>
        <v>-16446167</v>
      </c>
      <c r="Q1800">
        <v>6.8</v>
      </c>
    </row>
    <row r="1801" spans="1:17" x14ac:dyDescent="0.3">
      <c r="A1801" t="s">
        <v>7113</v>
      </c>
      <c r="B1801">
        <v>110</v>
      </c>
      <c r="C1801">
        <v>171031347</v>
      </c>
      <c r="D1801" t="s">
        <v>953</v>
      </c>
      <c r="E1801" t="s">
        <v>3409</v>
      </c>
      <c r="F1801" t="s">
        <v>15011</v>
      </c>
      <c r="L1801" t="s">
        <v>7273</v>
      </c>
      <c r="M1801" t="s">
        <v>37</v>
      </c>
      <c r="N1801" t="s">
        <v>38</v>
      </c>
      <c r="O1801">
        <v>38000000</v>
      </c>
      <c r="P1801">
        <f t="shared" si="28"/>
        <v>133031347</v>
      </c>
      <c r="Q1801">
        <v>7.7</v>
      </c>
    </row>
    <row r="1802" spans="1:17" x14ac:dyDescent="0.3">
      <c r="A1802" t="s">
        <v>7862</v>
      </c>
      <c r="B1802">
        <v>111</v>
      </c>
      <c r="C1802">
        <v>42652003</v>
      </c>
      <c r="D1802" t="s">
        <v>953</v>
      </c>
      <c r="E1802" t="s">
        <v>18089</v>
      </c>
      <c r="L1802" t="s">
        <v>10798</v>
      </c>
      <c r="M1802" t="s">
        <v>37</v>
      </c>
      <c r="N1802" t="s">
        <v>38</v>
      </c>
      <c r="O1802">
        <v>20000000</v>
      </c>
      <c r="P1802">
        <f t="shared" si="28"/>
        <v>22652003</v>
      </c>
      <c r="Q1802">
        <v>6.8</v>
      </c>
    </row>
    <row r="1803" spans="1:17" x14ac:dyDescent="0.3">
      <c r="A1803" t="s">
        <v>940</v>
      </c>
      <c r="B1803">
        <v>111</v>
      </c>
      <c r="C1803">
        <v>34964818</v>
      </c>
      <c r="D1803" t="s">
        <v>953</v>
      </c>
      <c r="E1803" t="s">
        <v>18089</v>
      </c>
      <c r="F1803" t="s">
        <v>1266</v>
      </c>
      <c r="L1803" t="s">
        <v>942</v>
      </c>
      <c r="M1803" t="s">
        <v>37</v>
      </c>
      <c r="N1803" t="s">
        <v>38</v>
      </c>
      <c r="O1803">
        <v>150000000</v>
      </c>
      <c r="P1803">
        <f t="shared" si="28"/>
        <v>-115035182</v>
      </c>
      <c r="Q1803">
        <v>5.8</v>
      </c>
    </row>
    <row r="1804" spans="1:17" x14ac:dyDescent="0.3">
      <c r="A1804" t="s">
        <v>9947</v>
      </c>
      <c r="B1804">
        <v>111</v>
      </c>
      <c r="C1804">
        <v>56692</v>
      </c>
      <c r="D1804" t="s">
        <v>953</v>
      </c>
      <c r="E1804" t="s">
        <v>3409</v>
      </c>
      <c r="L1804" t="s">
        <v>9948</v>
      </c>
      <c r="M1804" t="s">
        <v>37</v>
      </c>
      <c r="N1804" t="s">
        <v>38</v>
      </c>
      <c r="O1804">
        <v>25000000</v>
      </c>
      <c r="P1804">
        <f t="shared" si="28"/>
        <v>-24943308</v>
      </c>
      <c r="Q1804">
        <v>7.3</v>
      </c>
    </row>
    <row r="1805" spans="1:17" x14ac:dyDescent="0.3">
      <c r="A1805" t="s">
        <v>4619</v>
      </c>
      <c r="B1805">
        <v>112</v>
      </c>
      <c r="C1805">
        <v>38360195</v>
      </c>
      <c r="D1805" t="s">
        <v>953</v>
      </c>
      <c r="E1805" t="s">
        <v>1671</v>
      </c>
      <c r="F1805" t="s">
        <v>3409</v>
      </c>
      <c r="L1805" t="s">
        <v>5843</v>
      </c>
      <c r="M1805" t="s">
        <v>37</v>
      </c>
      <c r="N1805" t="s">
        <v>38</v>
      </c>
      <c r="O1805">
        <v>45000000</v>
      </c>
      <c r="P1805">
        <f t="shared" si="28"/>
        <v>-6639805</v>
      </c>
      <c r="Q1805">
        <v>6.4</v>
      </c>
    </row>
    <row r="1806" spans="1:17" x14ac:dyDescent="0.3">
      <c r="A1806" t="s">
        <v>11999</v>
      </c>
      <c r="B1806">
        <v>112</v>
      </c>
      <c r="C1806">
        <v>3707794</v>
      </c>
      <c r="D1806" t="s">
        <v>953</v>
      </c>
      <c r="E1806" t="s">
        <v>3409</v>
      </c>
      <c r="F1806" t="s">
        <v>12332</v>
      </c>
      <c r="G1806" t="s">
        <v>10413</v>
      </c>
      <c r="L1806" t="s">
        <v>12000</v>
      </c>
      <c r="M1806" t="s">
        <v>37</v>
      </c>
      <c r="N1806" t="s">
        <v>12004</v>
      </c>
      <c r="O1806">
        <v>18000000</v>
      </c>
      <c r="P1806">
        <f t="shared" si="28"/>
        <v>-14292206</v>
      </c>
      <c r="Q1806">
        <v>6.7</v>
      </c>
    </row>
    <row r="1807" spans="1:17" hidden="1" x14ac:dyDescent="0.3">
      <c r="A1807" t="s">
        <v>18296</v>
      </c>
      <c r="B1807">
        <v>98</v>
      </c>
      <c r="C1807">
        <v>278821</v>
      </c>
      <c r="D1807" t="s">
        <v>1671</v>
      </c>
      <c r="E1807" t="s">
        <v>3409</v>
      </c>
      <c r="L1807" t="s">
        <v>18298</v>
      </c>
      <c r="M1807" t="s">
        <v>37</v>
      </c>
      <c r="N1807" t="s">
        <v>38</v>
      </c>
      <c r="P1807">
        <f t="shared" si="28"/>
        <v>278821</v>
      </c>
      <c r="Q1807">
        <v>6.5</v>
      </c>
    </row>
    <row r="1808" spans="1:17" x14ac:dyDescent="0.3">
      <c r="A1808" t="s">
        <v>3129</v>
      </c>
      <c r="B1808">
        <v>112</v>
      </c>
      <c r="C1808">
        <v>56607223</v>
      </c>
      <c r="D1808" t="s">
        <v>953</v>
      </c>
      <c r="E1808" t="s">
        <v>1671</v>
      </c>
      <c r="L1808" t="s">
        <v>5563</v>
      </c>
      <c r="M1808" t="s">
        <v>37</v>
      </c>
      <c r="N1808" t="s">
        <v>268</v>
      </c>
      <c r="O1808">
        <v>48000000</v>
      </c>
      <c r="P1808">
        <f t="shared" si="28"/>
        <v>8607223</v>
      </c>
      <c r="Q1808">
        <v>6.4</v>
      </c>
    </row>
    <row r="1809" spans="1:17" x14ac:dyDescent="0.3">
      <c r="A1809" t="s">
        <v>717</v>
      </c>
      <c r="B1809">
        <v>113</v>
      </c>
      <c r="C1809">
        <v>76846624</v>
      </c>
      <c r="D1809" t="s">
        <v>953</v>
      </c>
      <c r="E1809" t="s">
        <v>18089</v>
      </c>
      <c r="F1809" t="s">
        <v>1266</v>
      </c>
      <c r="L1809" t="s">
        <v>718</v>
      </c>
      <c r="M1809" t="s">
        <v>37</v>
      </c>
      <c r="N1809" t="s">
        <v>38</v>
      </c>
      <c r="O1809">
        <v>170000000</v>
      </c>
      <c r="P1809">
        <f t="shared" si="28"/>
        <v>-93153376</v>
      </c>
      <c r="Q1809">
        <v>6.4</v>
      </c>
    </row>
    <row r="1810" spans="1:17" x14ac:dyDescent="0.3">
      <c r="A1810" t="s">
        <v>741</v>
      </c>
      <c r="B1810">
        <v>113</v>
      </c>
      <c r="C1810">
        <v>104383624</v>
      </c>
      <c r="D1810" t="s">
        <v>953</v>
      </c>
      <c r="E1810" t="s">
        <v>18089</v>
      </c>
      <c r="F1810" t="s">
        <v>1266</v>
      </c>
      <c r="L1810" t="s">
        <v>743</v>
      </c>
      <c r="M1810" t="s">
        <v>37</v>
      </c>
      <c r="N1810" t="s">
        <v>38</v>
      </c>
      <c r="O1810">
        <v>155000000</v>
      </c>
      <c r="P1810">
        <f t="shared" si="28"/>
        <v>-50616376</v>
      </c>
      <c r="Q1810">
        <v>6.3</v>
      </c>
    </row>
    <row r="1811" spans="1:17" x14ac:dyDescent="0.3">
      <c r="A1811" t="s">
        <v>198</v>
      </c>
      <c r="B1811">
        <v>113</v>
      </c>
      <c r="C1811">
        <v>70083519</v>
      </c>
      <c r="D1811" t="s">
        <v>953</v>
      </c>
      <c r="E1811" t="s">
        <v>18089</v>
      </c>
      <c r="F1811" t="s">
        <v>1266</v>
      </c>
      <c r="L1811" t="s">
        <v>202</v>
      </c>
      <c r="M1811" t="s">
        <v>37</v>
      </c>
      <c r="N1811" t="s">
        <v>38</v>
      </c>
      <c r="O1811">
        <v>180000000</v>
      </c>
      <c r="P1811">
        <f t="shared" si="28"/>
        <v>-109916481</v>
      </c>
      <c r="Q1811">
        <v>6.1</v>
      </c>
    </row>
    <row r="1812" spans="1:17" x14ac:dyDescent="0.3">
      <c r="A1812" t="s">
        <v>16624</v>
      </c>
      <c r="B1812">
        <v>113</v>
      </c>
      <c r="C1812">
        <v>4720371</v>
      </c>
      <c r="D1812" t="s">
        <v>953</v>
      </c>
      <c r="E1812" t="s">
        <v>13307</v>
      </c>
      <c r="F1812" t="s">
        <v>3409</v>
      </c>
      <c r="L1812" t="s">
        <v>16626</v>
      </c>
      <c r="M1812" t="s">
        <v>37</v>
      </c>
      <c r="N1812" t="s">
        <v>38</v>
      </c>
      <c r="O1812">
        <v>7000000</v>
      </c>
      <c r="P1812">
        <f t="shared" si="28"/>
        <v>-2279629</v>
      </c>
      <c r="Q1812">
        <v>6.5</v>
      </c>
    </row>
    <row r="1813" spans="1:17" x14ac:dyDescent="0.3">
      <c r="A1813" t="s">
        <v>7796</v>
      </c>
      <c r="B1813">
        <v>114</v>
      </c>
      <c r="C1813">
        <v>6543194</v>
      </c>
      <c r="D1813" t="s">
        <v>953</v>
      </c>
      <c r="E1813" t="s">
        <v>3409</v>
      </c>
      <c r="F1813" t="s">
        <v>19711</v>
      </c>
      <c r="L1813" t="s">
        <v>7798</v>
      </c>
      <c r="M1813" t="s">
        <v>37</v>
      </c>
      <c r="N1813" t="s">
        <v>38</v>
      </c>
      <c r="O1813">
        <v>34000000</v>
      </c>
      <c r="P1813">
        <f t="shared" si="28"/>
        <v>-27456806</v>
      </c>
      <c r="Q1813">
        <v>5.6</v>
      </c>
    </row>
    <row r="1814" spans="1:17" x14ac:dyDescent="0.3">
      <c r="A1814" t="s">
        <v>118</v>
      </c>
      <c r="B1814">
        <v>114</v>
      </c>
      <c r="C1814">
        <v>65171860</v>
      </c>
      <c r="D1814" t="s">
        <v>953</v>
      </c>
      <c r="E1814" t="s">
        <v>1266</v>
      </c>
      <c r="L1814" t="s">
        <v>360</v>
      </c>
      <c r="M1814" t="s">
        <v>37</v>
      </c>
      <c r="N1814" t="s">
        <v>38</v>
      </c>
      <c r="O1814">
        <v>195000000</v>
      </c>
      <c r="P1814">
        <f t="shared" si="28"/>
        <v>-129828140</v>
      </c>
      <c r="Q1814">
        <v>6.3</v>
      </c>
    </row>
    <row r="1815" spans="1:17" x14ac:dyDescent="0.3">
      <c r="A1815" t="s">
        <v>2246</v>
      </c>
      <c r="B1815">
        <v>114</v>
      </c>
      <c r="C1815">
        <v>60874615</v>
      </c>
      <c r="D1815" t="s">
        <v>953</v>
      </c>
      <c r="E1815" t="s">
        <v>12332</v>
      </c>
      <c r="F1815" t="s">
        <v>10413</v>
      </c>
      <c r="L1815" t="s">
        <v>2247</v>
      </c>
      <c r="M1815" t="s">
        <v>37</v>
      </c>
      <c r="N1815" t="s">
        <v>38</v>
      </c>
      <c r="O1815">
        <v>90000000</v>
      </c>
      <c r="P1815">
        <f t="shared" si="28"/>
        <v>-29125385</v>
      </c>
      <c r="Q1815">
        <v>5.6</v>
      </c>
    </row>
    <row r="1816" spans="1:17" x14ac:dyDescent="0.3">
      <c r="A1816" t="s">
        <v>8205</v>
      </c>
      <c r="B1816">
        <v>114</v>
      </c>
      <c r="C1816">
        <v>3519627</v>
      </c>
      <c r="D1816" t="s">
        <v>953</v>
      </c>
      <c r="E1816" t="s">
        <v>1671</v>
      </c>
      <c r="F1816" t="s">
        <v>3409</v>
      </c>
      <c r="G1816" t="s">
        <v>19711</v>
      </c>
      <c r="L1816" t="s">
        <v>11385</v>
      </c>
      <c r="M1816" t="s">
        <v>37</v>
      </c>
      <c r="N1816" t="s">
        <v>38</v>
      </c>
      <c r="O1816">
        <v>20000000</v>
      </c>
      <c r="P1816">
        <f t="shared" si="28"/>
        <v>-16480373</v>
      </c>
      <c r="Q1816">
        <v>6.9</v>
      </c>
    </row>
    <row r="1817" spans="1:17" x14ac:dyDescent="0.3">
      <c r="A1817" t="s">
        <v>2112</v>
      </c>
      <c r="B1817">
        <v>114</v>
      </c>
      <c r="C1817">
        <v>58229120</v>
      </c>
      <c r="D1817" t="s">
        <v>953</v>
      </c>
      <c r="E1817" t="s">
        <v>1671</v>
      </c>
      <c r="F1817" t="s">
        <v>3409</v>
      </c>
      <c r="G1817" t="s">
        <v>1266</v>
      </c>
      <c r="H1817" t="s">
        <v>19711</v>
      </c>
      <c r="L1817" t="s">
        <v>2115</v>
      </c>
      <c r="M1817" t="s">
        <v>37</v>
      </c>
      <c r="N1817" t="s">
        <v>38</v>
      </c>
      <c r="O1817">
        <v>90000000</v>
      </c>
      <c r="P1817">
        <f t="shared" si="28"/>
        <v>-31770880</v>
      </c>
      <c r="Q1817">
        <v>7.3</v>
      </c>
    </row>
    <row r="1818" spans="1:17" x14ac:dyDescent="0.3">
      <c r="A1818" t="s">
        <v>255</v>
      </c>
      <c r="B1818">
        <v>115</v>
      </c>
      <c r="C1818">
        <v>206456431</v>
      </c>
      <c r="D1818" t="s">
        <v>953</v>
      </c>
      <c r="E1818" t="s">
        <v>1671</v>
      </c>
      <c r="F1818" t="s">
        <v>18089</v>
      </c>
      <c r="G1818" t="s">
        <v>1266</v>
      </c>
      <c r="L1818" t="s">
        <v>788</v>
      </c>
      <c r="M1818" t="s">
        <v>37</v>
      </c>
      <c r="N1818" t="s">
        <v>38</v>
      </c>
      <c r="O1818">
        <v>150000000</v>
      </c>
      <c r="P1818">
        <f t="shared" si="28"/>
        <v>56456431</v>
      </c>
      <c r="Q1818">
        <v>6.7</v>
      </c>
    </row>
    <row r="1819" spans="1:17" x14ac:dyDescent="0.3">
      <c r="A1819" t="s">
        <v>8191</v>
      </c>
      <c r="B1819">
        <v>115</v>
      </c>
      <c r="C1819">
        <v>17613460</v>
      </c>
      <c r="D1819" t="s">
        <v>953</v>
      </c>
      <c r="E1819" t="s">
        <v>1671</v>
      </c>
      <c r="F1819" t="s">
        <v>3409</v>
      </c>
      <c r="L1819" t="s">
        <v>14193</v>
      </c>
      <c r="M1819" t="s">
        <v>37</v>
      </c>
      <c r="N1819" t="s">
        <v>38</v>
      </c>
      <c r="O1819">
        <v>12000000</v>
      </c>
      <c r="P1819">
        <f t="shared" si="28"/>
        <v>5613460</v>
      </c>
      <c r="Q1819">
        <v>7.8</v>
      </c>
    </row>
    <row r="1820" spans="1:17" x14ac:dyDescent="0.3">
      <c r="A1820" t="s">
        <v>1104</v>
      </c>
      <c r="B1820">
        <v>115</v>
      </c>
      <c r="C1820">
        <v>292298923</v>
      </c>
      <c r="D1820" t="s">
        <v>953</v>
      </c>
      <c r="E1820" t="s">
        <v>3409</v>
      </c>
      <c r="F1820" t="s">
        <v>1266</v>
      </c>
      <c r="G1820" t="s">
        <v>19711</v>
      </c>
      <c r="L1820" t="s">
        <v>1106</v>
      </c>
      <c r="M1820" t="s">
        <v>37</v>
      </c>
      <c r="N1820" t="s">
        <v>38</v>
      </c>
      <c r="O1820">
        <v>120000000</v>
      </c>
      <c r="P1820">
        <f t="shared" si="28"/>
        <v>172298923</v>
      </c>
      <c r="Q1820">
        <v>5.5</v>
      </c>
    </row>
    <row r="1821" spans="1:17" x14ac:dyDescent="0.3">
      <c r="A1821" t="s">
        <v>7644</v>
      </c>
      <c r="B1821">
        <v>115</v>
      </c>
      <c r="C1821">
        <v>37877959</v>
      </c>
      <c r="D1821" t="s">
        <v>953</v>
      </c>
      <c r="E1821" t="s">
        <v>13307</v>
      </c>
      <c r="F1821" t="s">
        <v>3409</v>
      </c>
      <c r="L1821" t="s">
        <v>12826</v>
      </c>
      <c r="M1821" t="s">
        <v>37</v>
      </c>
      <c r="N1821" t="s">
        <v>38</v>
      </c>
      <c r="O1821">
        <v>15000000</v>
      </c>
      <c r="P1821">
        <f t="shared" si="28"/>
        <v>22877959</v>
      </c>
      <c r="Q1821">
        <v>7.1</v>
      </c>
    </row>
    <row r="1822" spans="1:17" x14ac:dyDescent="0.3">
      <c r="A1822" t="s">
        <v>435</v>
      </c>
      <c r="B1822">
        <v>116</v>
      </c>
      <c r="C1822">
        <v>210609762</v>
      </c>
      <c r="D1822" t="s">
        <v>953</v>
      </c>
      <c r="E1822" t="s">
        <v>1671</v>
      </c>
      <c r="F1822" t="s">
        <v>12332</v>
      </c>
      <c r="L1822" t="s">
        <v>11581</v>
      </c>
      <c r="M1822" t="s">
        <v>37</v>
      </c>
      <c r="N1822" t="s">
        <v>38</v>
      </c>
      <c r="O1822">
        <v>19000000</v>
      </c>
      <c r="P1822">
        <f t="shared" si="28"/>
        <v>191609762</v>
      </c>
      <c r="Q1822">
        <v>8.5</v>
      </c>
    </row>
    <row r="1823" spans="1:17" hidden="1" x14ac:dyDescent="0.3">
      <c r="A1823" t="s">
        <v>6262</v>
      </c>
      <c r="B1823">
        <v>98</v>
      </c>
      <c r="C1823">
        <v>1445366</v>
      </c>
      <c r="D1823" t="s">
        <v>13307</v>
      </c>
      <c r="E1823" t="s">
        <v>3409</v>
      </c>
      <c r="F1823" t="s">
        <v>12038</v>
      </c>
      <c r="L1823" t="s">
        <v>20662</v>
      </c>
      <c r="M1823" t="s">
        <v>37</v>
      </c>
      <c r="N1823" t="s">
        <v>56</v>
      </c>
      <c r="P1823">
        <f t="shared" si="28"/>
        <v>1445366</v>
      </c>
      <c r="Q1823">
        <v>7.2</v>
      </c>
    </row>
    <row r="1824" spans="1:17" hidden="1" x14ac:dyDescent="0.3">
      <c r="A1824" t="s">
        <v>21065</v>
      </c>
      <c r="B1824">
        <v>98</v>
      </c>
      <c r="D1824" t="s">
        <v>1671</v>
      </c>
      <c r="E1824" t="s">
        <v>3409</v>
      </c>
      <c r="L1824" t="s">
        <v>21066</v>
      </c>
      <c r="M1824" t="s">
        <v>37</v>
      </c>
      <c r="N1824" t="s">
        <v>38</v>
      </c>
      <c r="O1824">
        <v>1500000</v>
      </c>
      <c r="P1824">
        <f t="shared" si="28"/>
        <v>-1500000</v>
      </c>
      <c r="Q1824">
        <v>6.3</v>
      </c>
    </row>
    <row r="1825" spans="1:17" x14ac:dyDescent="0.3">
      <c r="A1825" t="s">
        <v>389</v>
      </c>
      <c r="B1825">
        <v>116</v>
      </c>
      <c r="C1825">
        <v>234277056</v>
      </c>
      <c r="D1825" t="s">
        <v>953</v>
      </c>
      <c r="E1825" t="s">
        <v>12332</v>
      </c>
      <c r="F1825" t="s">
        <v>10413</v>
      </c>
      <c r="L1825" t="s">
        <v>1184</v>
      </c>
      <c r="M1825" t="s">
        <v>37</v>
      </c>
      <c r="N1825" t="s">
        <v>38</v>
      </c>
      <c r="O1825">
        <v>132000000</v>
      </c>
      <c r="P1825">
        <f t="shared" si="28"/>
        <v>102277056</v>
      </c>
      <c r="Q1825">
        <v>6.5</v>
      </c>
    </row>
    <row r="1826" spans="1:17" x14ac:dyDescent="0.3">
      <c r="A1826" t="s">
        <v>306</v>
      </c>
      <c r="B1826">
        <v>117</v>
      </c>
      <c r="C1826">
        <v>244052771</v>
      </c>
      <c r="D1826" t="s">
        <v>953</v>
      </c>
      <c r="E1826" t="s">
        <v>11526</v>
      </c>
      <c r="F1826" t="s">
        <v>1671</v>
      </c>
      <c r="G1826" t="s">
        <v>18089</v>
      </c>
      <c r="H1826" t="s">
        <v>24167</v>
      </c>
      <c r="L1826" t="s">
        <v>3299</v>
      </c>
      <c r="M1826" t="s">
        <v>37</v>
      </c>
      <c r="N1826" t="s">
        <v>38</v>
      </c>
      <c r="O1826">
        <v>120000000</v>
      </c>
      <c r="P1826">
        <f t="shared" si="28"/>
        <v>124052771</v>
      </c>
      <c r="Q1826">
        <v>7.2</v>
      </c>
    </row>
    <row r="1827" spans="1:17" x14ac:dyDescent="0.3">
      <c r="A1827" t="s">
        <v>2433</v>
      </c>
      <c r="B1827">
        <v>117</v>
      </c>
      <c r="C1827">
        <v>67325559</v>
      </c>
      <c r="D1827" t="s">
        <v>953</v>
      </c>
      <c r="E1827" t="s">
        <v>1671</v>
      </c>
      <c r="F1827" t="s">
        <v>3409</v>
      </c>
      <c r="G1827" t="s">
        <v>18089</v>
      </c>
      <c r="H1827" t="s">
        <v>24165</v>
      </c>
      <c r="L1827" t="s">
        <v>10712</v>
      </c>
      <c r="M1827" t="s">
        <v>37</v>
      </c>
      <c r="N1827" t="s">
        <v>38</v>
      </c>
      <c r="O1827">
        <v>20000000</v>
      </c>
      <c r="P1827">
        <f t="shared" si="28"/>
        <v>47325559</v>
      </c>
      <c r="Q1827">
        <v>7.1</v>
      </c>
    </row>
    <row r="1828" spans="1:17" x14ac:dyDescent="0.3">
      <c r="A1828" t="s">
        <v>389</v>
      </c>
      <c r="B1828">
        <v>117</v>
      </c>
      <c r="C1828">
        <v>52792307</v>
      </c>
      <c r="D1828" t="s">
        <v>953</v>
      </c>
      <c r="E1828" t="s">
        <v>18089</v>
      </c>
      <c r="F1828" t="s">
        <v>1266</v>
      </c>
      <c r="L1828" t="s">
        <v>1129</v>
      </c>
      <c r="M1828" t="s">
        <v>37</v>
      </c>
      <c r="N1828" t="s">
        <v>56</v>
      </c>
      <c r="O1828">
        <v>140000000</v>
      </c>
      <c r="P1828">
        <f t="shared" si="28"/>
        <v>-87207693</v>
      </c>
      <c r="Q1828">
        <v>6.8</v>
      </c>
    </row>
    <row r="1829" spans="1:17" x14ac:dyDescent="0.3">
      <c r="A1829" t="s">
        <v>435</v>
      </c>
      <c r="B1829">
        <v>118</v>
      </c>
      <c r="C1829">
        <v>87666629</v>
      </c>
      <c r="D1829" t="s">
        <v>953</v>
      </c>
      <c r="E1829" t="s">
        <v>1671</v>
      </c>
      <c r="F1829" t="s">
        <v>12332</v>
      </c>
      <c r="G1829" t="s">
        <v>15011</v>
      </c>
      <c r="L1829" t="s">
        <v>6315</v>
      </c>
      <c r="M1829" t="s">
        <v>37</v>
      </c>
      <c r="N1829" t="s">
        <v>38</v>
      </c>
      <c r="O1829">
        <v>40000000</v>
      </c>
      <c r="P1829">
        <f t="shared" si="28"/>
        <v>47666629</v>
      </c>
      <c r="Q1829">
        <v>7.4</v>
      </c>
    </row>
    <row r="1830" spans="1:17" x14ac:dyDescent="0.3">
      <c r="A1830" t="s">
        <v>2791</v>
      </c>
      <c r="B1830">
        <v>118</v>
      </c>
      <c r="C1830">
        <v>10562387</v>
      </c>
      <c r="D1830" t="s">
        <v>953</v>
      </c>
      <c r="E1830" t="s">
        <v>1671</v>
      </c>
      <c r="F1830" t="s">
        <v>3409</v>
      </c>
      <c r="L1830" t="s">
        <v>11708</v>
      </c>
      <c r="M1830" t="s">
        <v>37</v>
      </c>
      <c r="N1830" t="s">
        <v>38</v>
      </c>
      <c r="O1830">
        <v>18500000</v>
      </c>
      <c r="P1830">
        <f t="shared" si="28"/>
        <v>-7937613</v>
      </c>
      <c r="Q1830">
        <v>7.7</v>
      </c>
    </row>
    <row r="1831" spans="1:17" x14ac:dyDescent="0.3">
      <c r="A1831" t="s">
        <v>1252</v>
      </c>
      <c r="B1831">
        <v>118</v>
      </c>
      <c r="C1831">
        <v>88761720</v>
      </c>
      <c r="D1831" t="s">
        <v>953</v>
      </c>
      <c r="E1831" t="s">
        <v>18089</v>
      </c>
      <c r="F1831" t="s">
        <v>1266</v>
      </c>
      <c r="L1831" t="s">
        <v>2072</v>
      </c>
      <c r="M1831" t="s">
        <v>37</v>
      </c>
      <c r="N1831" t="s">
        <v>56</v>
      </c>
      <c r="O1831">
        <v>95000000</v>
      </c>
      <c r="P1831">
        <f t="shared" si="28"/>
        <v>-6238280</v>
      </c>
      <c r="Q1831">
        <v>5.9</v>
      </c>
    </row>
    <row r="1832" spans="1:17" x14ac:dyDescent="0.3">
      <c r="A1832" t="s">
        <v>14099</v>
      </c>
      <c r="B1832">
        <v>118</v>
      </c>
      <c r="C1832">
        <v>800000</v>
      </c>
      <c r="D1832" t="s">
        <v>953</v>
      </c>
      <c r="E1832" t="s">
        <v>24165</v>
      </c>
      <c r="F1832" t="s">
        <v>10413</v>
      </c>
      <c r="L1832" t="s">
        <v>15231</v>
      </c>
      <c r="M1832" t="s">
        <v>37</v>
      </c>
      <c r="N1832" t="s">
        <v>38</v>
      </c>
      <c r="O1832">
        <v>14000000</v>
      </c>
      <c r="P1832">
        <f t="shared" si="28"/>
        <v>-13200000</v>
      </c>
      <c r="Q1832">
        <v>5.2</v>
      </c>
    </row>
    <row r="1833" spans="1:17" x14ac:dyDescent="0.3">
      <c r="A1833" t="s">
        <v>10145</v>
      </c>
      <c r="B1833">
        <v>118</v>
      </c>
      <c r="C1833">
        <v>13000000</v>
      </c>
      <c r="D1833" t="s">
        <v>953</v>
      </c>
      <c r="E1833" t="s">
        <v>18089</v>
      </c>
      <c r="F1833" t="s">
        <v>1266</v>
      </c>
      <c r="G1833" t="s">
        <v>12038</v>
      </c>
      <c r="H1833" t="s">
        <v>17378</v>
      </c>
      <c r="L1833" t="s">
        <v>10149</v>
      </c>
      <c r="M1833" t="s">
        <v>37</v>
      </c>
      <c r="N1833" t="s">
        <v>38</v>
      </c>
      <c r="O1833">
        <v>24000000</v>
      </c>
      <c r="P1833">
        <f t="shared" si="28"/>
        <v>-11000000</v>
      </c>
      <c r="Q1833">
        <v>5.2</v>
      </c>
    </row>
    <row r="1834" spans="1:17" x14ac:dyDescent="0.3">
      <c r="A1834" t="s">
        <v>7778</v>
      </c>
      <c r="B1834">
        <v>119</v>
      </c>
      <c r="C1834">
        <v>4710455</v>
      </c>
      <c r="D1834" t="s">
        <v>953</v>
      </c>
      <c r="E1834" t="s">
        <v>11526</v>
      </c>
      <c r="F1834" t="s">
        <v>18089</v>
      </c>
      <c r="G1834" t="s">
        <v>1266</v>
      </c>
      <c r="L1834" t="s">
        <v>10191</v>
      </c>
      <c r="M1834" t="s">
        <v>676</v>
      </c>
      <c r="N1834" t="s">
        <v>677</v>
      </c>
      <c r="O1834">
        <v>24000000</v>
      </c>
      <c r="P1834">
        <f t="shared" si="28"/>
        <v>-19289545</v>
      </c>
      <c r="Q1834">
        <v>8.1999999999999993</v>
      </c>
    </row>
    <row r="1835" spans="1:17" hidden="1" x14ac:dyDescent="0.3">
      <c r="A1835" t="s">
        <v>22989</v>
      </c>
      <c r="B1835">
        <v>98</v>
      </c>
      <c r="D1835" t="s">
        <v>18089</v>
      </c>
      <c r="E1835" t="s">
        <v>12332</v>
      </c>
      <c r="L1835" t="s">
        <v>22992</v>
      </c>
      <c r="M1835" t="s">
        <v>37</v>
      </c>
      <c r="N1835" t="s">
        <v>38</v>
      </c>
      <c r="O1835">
        <v>350000</v>
      </c>
      <c r="P1835">
        <f t="shared" si="28"/>
        <v>-350000</v>
      </c>
      <c r="Q1835">
        <v>3.4</v>
      </c>
    </row>
    <row r="1836" spans="1:17" x14ac:dyDescent="0.3">
      <c r="A1836" t="s">
        <v>1257</v>
      </c>
      <c r="B1836">
        <v>119</v>
      </c>
      <c r="C1836">
        <v>129995817</v>
      </c>
      <c r="D1836" t="s">
        <v>953</v>
      </c>
      <c r="E1836" t="s">
        <v>12332</v>
      </c>
      <c r="F1836" t="s">
        <v>10413</v>
      </c>
      <c r="L1836" t="s">
        <v>1539</v>
      </c>
      <c r="M1836" t="s">
        <v>37</v>
      </c>
      <c r="N1836" t="s">
        <v>38</v>
      </c>
      <c r="O1836">
        <v>110000000</v>
      </c>
      <c r="P1836">
        <f t="shared" si="28"/>
        <v>19995817</v>
      </c>
      <c r="Q1836">
        <v>6.3</v>
      </c>
    </row>
    <row r="1837" spans="1:17" hidden="1" x14ac:dyDescent="0.3">
      <c r="A1837" t="s">
        <v>11509</v>
      </c>
      <c r="B1837">
        <v>98</v>
      </c>
      <c r="D1837" t="s">
        <v>24164</v>
      </c>
      <c r="E1837" t="s">
        <v>3409</v>
      </c>
      <c r="F1837" t="s">
        <v>10413</v>
      </c>
      <c r="L1837" t="s">
        <v>11510</v>
      </c>
      <c r="M1837" t="s">
        <v>37</v>
      </c>
      <c r="N1837" t="s">
        <v>56</v>
      </c>
      <c r="O1837">
        <v>20000000</v>
      </c>
      <c r="P1837">
        <f t="shared" si="28"/>
        <v>-20000000</v>
      </c>
      <c r="Q1837">
        <v>6.7</v>
      </c>
    </row>
    <row r="1838" spans="1:17" x14ac:dyDescent="0.3">
      <c r="A1838" t="s">
        <v>717</v>
      </c>
      <c r="B1838">
        <v>119</v>
      </c>
      <c r="C1838">
        <v>51178893</v>
      </c>
      <c r="D1838" t="s">
        <v>953</v>
      </c>
      <c r="E1838" t="s">
        <v>1671</v>
      </c>
      <c r="F1838" t="s">
        <v>24164</v>
      </c>
      <c r="G1838" t="s">
        <v>18089</v>
      </c>
      <c r="H1838" t="s">
        <v>17378</v>
      </c>
      <c r="L1838" t="s">
        <v>4801</v>
      </c>
      <c r="M1838" t="s">
        <v>37</v>
      </c>
      <c r="N1838" t="s">
        <v>38</v>
      </c>
      <c r="O1838">
        <v>50000000</v>
      </c>
      <c r="P1838">
        <f t="shared" si="28"/>
        <v>1178893</v>
      </c>
      <c r="Q1838">
        <v>6.4</v>
      </c>
    </row>
    <row r="1839" spans="1:17" x14ac:dyDescent="0.3">
      <c r="A1839" t="s">
        <v>1028</v>
      </c>
      <c r="B1839">
        <v>119</v>
      </c>
      <c r="C1839">
        <v>109713132</v>
      </c>
      <c r="D1839" t="s">
        <v>953</v>
      </c>
      <c r="E1839" t="s">
        <v>1671</v>
      </c>
      <c r="F1839" t="s">
        <v>12332</v>
      </c>
      <c r="L1839" t="s">
        <v>10078</v>
      </c>
      <c r="M1839" t="s">
        <v>37</v>
      </c>
      <c r="N1839" t="s">
        <v>38</v>
      </c>
      <c r="O1839">
        <v>25000000</v>
      </c>
      <c r="P1839">
        <f t="shared" si="28"/>
        <v>84713132</v>
      </c>
      <c r="Q1839">
        <v>7.3</v>
      </c>
    </row>
    <row r="1840" spans="1:17" x14ac:dyDescent="0.3">
      <c r="A1840" t="s">
        <v>5289</v>
      </c>
      <c r="B1840">
        <v>119</v>
      </c>
      <c r="C1840">
        <v>39778599</v>
      </c>
      <c r="D1840" t="s">
        <v>953</v>
      </c>
      <c r="E1840" t="s">
        <v>3409</v>
      </c>
      <c r="F1840" t="s">
        <v>10413</v>
      </c>
      <c r="L1840" t="s">
        <v>5291</v>
      </c>
      <c r="M1840" t="s">
        <v>37</v>
      </c>
      <c r="N1840" t="s">
        <v>38</v>
      </c>
      <c r="O1840">
        <v>50000000</v>
      </c>
      <c r="P1840">
        <f t="shared" si="28"/>
        <v>-10221401</v>
      </c>
      <c r="Q1840">
        <v>6.6</v>
      </c>
    </row>
    <row r="1841" spans="1:17" x14ac:dyDescent="0.3">
      <c r="A1841" t="s">
        <v>5382</v>
      </c>
      <c r="B1841">
        <v>119</v>
      </c>
      <c r="C1841">
        <v>24006726</v>
      </c>
      <c r="D1841" t="s">
        <v>953</v>
      </c>
      <c r="E1841" t="s">
        <v>1671</v>
      </c>
      <c r="F1841" t="s">
        <v>3409</v>
      </c>
      <c r="L1841" t="s">
        <v>5384</v>
      </c>
      <c r="M1841" t="s">
        <v>37</v>
      </c>
      <c r="N1841" t="s">
        <v>38</v>
      </c>
      <c r="O1841">
        <v>50000000</v>
      </c>
      <c r="P1841">
        <f t="shared" si="28"/>
        <v>-25993274</v>
      </c>
      <c r="Q1841">
        <v>7.3</v>
      </c>
    </row>
    <row r="1842" spans="1:17" x14ac:dyDescent="0.3">
      <c r="A1842" t="s">
        <v>5087</v>
      </c>
      <c r="B1842">
        <v>120</v>
      </c>
      <c r="C1842">
        <v>36733909</v>
      </c>
      <c r="D1842" t="s">
        <v>953</v>
      </c>
      <c r="E1842" t="s">
        <v>13307</v>
      </c>
      <c r="F1842" t="s">
        <v>3409</v>
      </c>
      <c r="G1842" t="s">
        <v>10413</v>
      </c>
      <c r="L1842" t="s">
        <v>7945</v>
      </c>
      <c r="M1842" t="s">
        <v>37</v>
      </c>
      <c r="N1842" t="s">
        <v>38</v>
      </c>
      <c r="O1842">
        <v>32000000</v>
      </c>
      <c r="P1842">
        <f t="shared" si="28"/>
        <v>4733909</v>
      </c>
      <c r="Q1842">
        <v>7.1</v>
      </c>
    </row>
    <row r="1843" spans="1:17" x14ac:dyDescent="0.3">
      <c r="A1843" t="s">
        <v>5087</v>
      </c>
      <c r="B1843">
        <v>120</v>
      </c>
      <c r="C1843">
        <v>81593527</v>
      </c>
      <c r="D1843" t="s">
        <v>953</v>
      </c>
      <c r="E1843" t="s">
        <v>3409</v>
      </c>
      <c r="F1843" t="s">
        <v>18089</v>
      </c>
      <c r="L1843" t="s">
        <v>6339</v>
      </c>
      <c r="M1843" t="s">
        <v>37</v>
      </c>
      <c r="N1843" t="s">
        <v>38</v>
      </c>
      <c r="O1843">
        <v>40000000</v>
      </c>
      <c r="P1843">
        <f t="shared" si="28"/>
        <v>41593527</v>
      </c>
      <c r="Q1843">
        <v>7.3</v>
      </c>
    </row>
    <row r="1844" spans="1:17" hidden="1" x14ac:dyDescent="0.3">
      <c r="A1844" t="s">
        <v>1971</v>
      </c>
      <c r="B1844">
        <v>98</v>
      </c>
      <c r="D1844" t="s">
        <v>1671</v>
      </c>
      <c r="E1844" t="s">
        <v>3409</v>
      </c>
      <c r="F1844" t="s">
        <v>10413</v>
      </c>
      <c r="L1844" t="s">
        <v>20357</v>
      </c>
      <c r="M1844" t="s">
        <v>1464</v>
      </c>
      <c r="N1844" t="s">
        <v>1465</v>
      </c>
      <c r="O1844">
        <v>17000000</v>
      </c>
      <c r="P1844">
        <f t="shared" si="28"/>
        <v>-17000000</v>
      </c>
      <c r="Q1844">
        <v>6.5</v>
      </c>
    </row>
    <row r="1845" spans="1:17" x14ac:dyDescent="0.3">
      <c r="A1845" t="s">
        <v>1252</v>
      </c>
      <c r="B1845">
        <v>120</v>
      </c>
      <c r="C1845">
        <v>173585516</v>
      </c>
      <c r="D1845" t="s">
        <v>953</v>
      </c>
      <c r="E1845" t="s">
        <v>1671</v>
      </c>
      <c r="F1845" t="s">
        <v>18089</v>
      </c>
      <c r="L1845" t="s">
        <v>10638</v>
      </c>
      <c r="M1845" t="s">
        <v>37</v>
      </c>
      <c r="N1845" t="s">
        <v>38</v>
      </c>
      <c r="O1845">
        <v>18000000</v>
      </c>
      <c r="P1845">
        <f t="shared" si="28"/>
        <v>155585516</v>
      </c>
      <c r="Q1845">
        <v>6.6</v>
      </c>
    </row>
    <row r="1846" spans="1:17" x14ac:dyDescent="0.3">
      <c r="A1846" t="s">
        <v>10018</v>
      </c>
      <c r="B1846">
        <v>120</v>
      </c>
      <c r="C1846">
        <v>5484375</v>
      </c>
      <c r="D1846" t="s">
        <v>953</v>
      </c>
      <c r="E1846" t="s">
        <v>13307</v>
      </c>
      <c r="F1846" t="s">
        <v>3409</v>
      </c>
      <c r="G1846" t="s">
        <v>24163</v>
      </c>
      <c r="L1846" t="s">
        <v>15168</v>
      </c>
      <c r="M1846" t="s">
        <v>37</v>
      </c>
      <c r="N1846" t="s">
        <v>38</v>
      </c>
      <c r="O1846">
        <v>10000000</v>
      </c>
      <c r="P1846">
        <f t="shared" si="28"/>
        <v>-4515625</v>
      </c>
      <c r="Q1846">
        <v>7.3</v>
      </c>
    </row>
    <row r="1847" spans="1:17" x14ac:dyDescent="0.3">
      <c r="A1847" t="s">
        <v>20303</v>
      </c>
      <c r="B1847">
        <v>120</v>
      </c>
      <c r="C1847">
        <v>1098224</v>
      </c>
      <c r="D1847" t="s">
        <v>953</v>
      </c>
      <c r="L1847" t="s">
        <v>20306</v>
      </c>
      <c r="M1847" t="s">
        <v>37</v>
      </c>
      <c r="N1847" t="s">
        <v>38</v>
      </c>
      <c r="O1847">
        <v>2000000</v>
      </c>
      <c r="P1847">
        <f t="shared" si="28"/>
        <v>-901776</v>
      </c>
      <c r="Q1847">
        <v>3.3</v>
      </c>
    </row>
    <row r="1848" spans="1:17" x14ac:dyDescent="0.3">
      <c r="A1848" t="s">
        <v>3836</v>
      </c>
      <c r="B1848">
        <v>121</v>
      </c>
      <c r="C1848">
        <v>43247140</v>
      </c>
      <c r="D1848" t="s">
        <v>953</v>
      </c>
      <c r="E1848" t="s">
        <v>13307</v>
      </c>
      <c r="F1848" t="s">
        <v>3409</v>
      </c>
      <c r="G1848" t="s">
        <v>22704</v>
      </c>
      <c r="H1848" t="s">
        <v>24167</v>
      </c>
      <c r="I1848" t="s">
        <v>10413</v>
      </c>
      <c r="L1848" t="s">
        <v>3839</v>
      </c>
      <c r="M1848" t="s">
        <v>37</v>
      </c>
      <c r="N1848" t="s">
        <v>56</v>
      </c>
      <c r="O1848">
        <v>55000000</v>
      </c>
      <c r="P1848">
        <f t="shared" si="28"/>
        <v>-11752860</v>
      </c>
      <c r="Q1848">
        <v>7.1</v>
      </c>
    </row>
    <row r="1849" spans="1:17" x14ac:dyDescent="0.3">
      <c r="A1849" t="s">
        <v>1421</v>
      </c>
      <c r="B1849">
        <v>122</v>
      </c>
      <c r="C1849">
        <v>53574088</v>
      </c>
      <c r="D1849" t="s">
        <v>953</v>
      </c>
      <c r="E1849" t="s">
        <v>24164</v>
      </c>
      <c r="F1849" t="s">
        <v>3409</v>
      </c>
      <c r="G1849" t="s">
        <v>15011</v>
      </c>
      <c r="L1849" t="s">
        <v>5585</v>
      </c>
      <c r="M1849" t="s">
        <v>37</v>
      </c>
      <c r="N1849" t="s">
        <v>38</v>
      </c>
      <c r="O1849">
        <v>55000000</v>
      </c>
      <c r="P1849">
        <f t="shared" si="28"/>
        <v>-1425912</v>
      </c>
      <c r="Q1849">
        <v>7.8</v>
      </c>
    </row>
    <row r="1850" spans="1:17" x14ac:dyDescent="0.3">
      <c r="A1850" t="s">
        <v>696</v>
      </c>
      <c r="B1850">
        <v>123</v>
      </c>
      <c r="C1850">
        <v>337103873</v>
      </c>
      <c r="D1850" t="s">
        <v>953</v>
      </c>
      <c r="E1850" t="s">
        <v>12332</v>
      </c>
      <c r="F1850" t="s">
        <v>10413</v>
      </c>
      <c r="L1850" t="s">
        <v>1270</v>
      </c>
      <c r="M1850" t="s">
        <v>37</v>
      </c>
      <c r="N1850" t="s">
        <v>38</v>
      </c>
      <c r="O1850">
        <v>125000000</v>
      </c>
      <c r="P1850">
        <f t="shared" si="28"/>
        <v>212103873</v>
      </c>
      <c r="Q1850">
        <v>6.7</v>
      </c>
    </row>
    <row r="1851" spans="1:17" hidden="1" x14ac:dyDescent="0.3">
      <c r="A1851" t="s">
        <v>18997</v>
      </c>
      <c r="B1851">
        <v>98</v>
      </c>
      <c r="D1851" t="s">
        <v>24164</v>
      </c>
      <c r="E1851" t="s">
        <v>3409</v>
      </c>
      <c r="F1851" t="s">
        <v>24165</v>
      </c>
      <c r="G1851" t="s">
        <v>10413</v>
      </c>
      <c r="L1851" t="s">
        <v>18998</v>
      </c>
      <c r="M1851" t="s">
        <v>37</v>
      </c>
      <c r="N1851" t="s">
        <v>38</v>
      </c>
      <c r="O1851">
        <v>3500000</v>
      </c>
      <c r="P1851">
        <f t="shared" si="28"/>
        <v>-3500000</v>
      </c>
      <c r="Q1851">
        <v>6.1</v>
      </c>
    </row>
    <row r="1852" spans="1:17" hidden="1" x14ac:dyDescent="0.3">
      <c r="A1852" t="s">
        <v>10835</v>
      </c>
      <c r="B1852">
        <v>98</v>
      </c>
      <c r="D1852" t="s">
        <v>1325</v>
      </c>
      <c r="E1852" t="s">
        <v>12332</v>
      </c>
      <c r="L1852" t="s">
        <v>10837</v>
      </c>
      <c r="M1852" t="s">
        <v>37</v>
      </c>
      <c r="N1852" t="s">
        <v>38</v>
      </c>
      <c r="O1852">
        <v>20000000</v>
      </c>
      <c r="P1852">
        <f t="shared" si="28"/>
        <v>-20000000</v>
      </c>
      <c r="Q1852">
        <v>5.9</v>
      </c>
    </row>
    <row r="1853" spans="1:17" x14ac:dyDescent="0.3">
      <c r="A1853" t="s">
        <v>2791</v>
      </c>
      <c r="B1853">
        <v>123</v>
      </c>
      <c r="C1853">
        <v>7689458</v>
      </c>
      <c r="D1853" t="s">
        <v>953</v>
      </c>
      <c r="E1853" t="s">
        <v>1266</v>
      </c>
      <c r="F1853" t="s">
        <v>24165</v>
      </c>
      <c r="L1853" t="s">
        <v>8634</v>
      </c>
      <c r="M1853" t="s">
        <v>37</v>
      </c>
      <c r="N1853" t="s">
        <v>56</v>
      </c>
      <c r="O1853">
        <v>40000000</v>
      </c>
      <c r="P1853">
        <f t="shared" si="28"/>
        <v>-32310542</v>
      </c>
      <c r="Q1853">
        <v>6.8</v>
      </c>
    </row>
    <row r="1854" spans="1:17" hidden="1" x14ac:dyDescent="0.3">
      <c r="A1854" t="s">
        <v>23279</v>
      </c>
      <c r="B1854">
        <v>98</v>
      </c>
      <c r="D1854" t="s">
        <v>3409</v>
      </c>
      <c r="E1854" t="s">
        <v>18089</v>
      </c>
      <c r="L1854" t="s">
        <v>23282</v>
      </c>
      <c r="M1854" t="s">
        <v>37</v>
      </c>
      <c r="N1854" t="s">
        <v>38</v>
      </c>
      <c r="O1854">
        <v>250000</v>
      </c>
      <c r="P1854">
        <f t="shared" si="28"/>
        <v>-250000</v>
      </c>
      <c r="Q1854">
        <v>6.2</v>
      </c>
    </row>
    <row r="1855" spans="1:17" x14ac:dyDescent="0.3">
      <c r="A1855" t="s">
        <v>40</v>
      </c>
      <c r="B1855">
        <v>123</v>
      </c>
      <c r="C1855">
        <v>66808615</v>
      </c>
      <c r="D1855" t="s">
        <v>953</v>
      </c>
      <c r="E1855" t="s">
        <v>1671</v>
      </c>
      <c r="F1855" t="s">
        <v>24164</v>
      </c>
      <c r="G1855" t="s">
        <v>19711</v>
      </c>
      <c r="L1855" t="s">
        <v>6388</v>
      </c>
      <c r="M1855" t="s">
        <v>37</v>
      </c>
      <c r="N1855" t="s">
        <v>38</v>
      </c>
      <c r="O1855">
        <v>34000000</v>
      </c>
      <c r="P1855">
        <f t="shared" si="28"/>
        <v>32808615</v>
      </c>
      <c r="Q1855">
        <v>6.1</v>
      </c>
    </row>
    <row r="1856" spans="1:17" x14ac:dyDescent="0.3">
      <c r="A1856" t="s">
        <v>435</v>
      </c>
      <c r="B1856">
        <v>123</v>
      </c>
      <c r="C1856">
        <v>10137502</v>
      </c>
      <c r="D1856" t="s">
        <v>953</v>
      </c>
      <c r="E1856" t="s">
        <v>13307</v>
      </c>
      <c r="F1856" t="s">
        <v>3409</v>
      </c>
      <c r="G1856" t="s">
        <v>10413</v>
      </c>
      <c r="L1856" t="s">
        <v>7683</v>
      </c>
      <c r="M1856" t="s">
        <v>37</v>
      </c>
      <c r="N1856" t="s">
        <v>38</v>
      </c>
      <c r="O1856">
        <v>35000000</v>
      </c>
      <c r="P1856">
        <f t="shared" si="28"/>
        <v>-24862498</v>
      </c>
      <c r="Q1856">
        <v>7.4</v>
      </c>
    </row>
    <row r="1857" spans="1:17" x14ac:dyDescent="0.3">
      <c r="A1857" t="s">
        <v>187</v>
      </c>
      <c r="B1857">
        <v>124</v>
      </c>
      <c r="C1857">
        <v>126464904</v>
      </c>
      <c r="D1857" t="s">
        <v>953</v>
      </c>
      <c r="E1857" t="s">
        <v>24165</v>
      </c>
      <c r="F1857" t="s">
        <v>12332</v>
      </c>
      <c r="L1857" t="s">
        <v>1381</v>
      </c>
      <c r="M1857" t="s">
        <v>37</v>
      </c>
      <c r="N1857" t="s">
        <v>38</v>
      </c>
      <c r="O1857">
        <v>130000000</v>
      </c>
      <c r="P1857">
        <f t="shared" si="28"/>
        <v>-3535096</v>
      </c>
      <c r="Q1857">
        <v>7</v>
      </c>
    </row>
    <row r="1858" spans="1:17" x14ac:dyDescent="0.3">
      <c r="A1858" t="s">
        <v>3541</v>
      </c>
      <c r="B1858">
        <v>124</v>
      </c>
      <c r="C1858">
        <v>300523113</v>
      </c>
      <c r="D1858" t="s">
        <v>953</v>
      </c>
      <c r="E1858" t="s">
        <v>3409</v>
      </c>
      <c r="F1858" t="s">
        <v>1266</v>
      </c>
      <c r="G1858" t="s">
        <v>19711</v>
      </c>
      <c r="L1858" t="s">
        <v>3542</v>
      </c>
      <c r="M1858" t="s">
        <v>37</v>
      </c>
      <c r="N1858" t="s">
        <v>38</v>
      </c>
      <c r="O1858">
        <v>68000000</v>
      </c>
      <c r="P1858">
        <f t="shared" ref="P1858:P1921" si="29">+C1858-O1858</f>
        <v>232523113</v>
      </c>
      <c r="Q1858">
        <v>4.9000000000000004</v>
      </c>
    </row>
    <row r="1859" spans="1:17" x14ac:dyDescent="0.3">
      <c r="A1859" t="s">
        <v>255</v>
      </c>
      <c r="B1859">
        <v>125</v>
      </c>
      <c r="C1859">
        <v>66257002</v>
      </c>
      <c r="D1859" t="s">
        <v>953</v>
      </c>
      <c r="E1859" t="s">
        <v>3409</v>
      </c>
      <c r="F1859" t="s">
        <v>1266</v>
      </c>
      <c r="L1859" t="s">
        <v>3386</v>
      </c>
      <c r="M1859" t="s">
        <v>37</v>
      </c>
      <c r="N1859" t="s">
        <v>38</v>
      </c>
      <c r="O1859">
        <v>70000000</v>
      </c>
      <c r="P1859">
        <f t="shared" si="29"/>
        <v>-3742998</v>
      </c>
      <c r="Q1859">
        <v>8</v>
      </c>
    </row>
    <row r="1860" spans="1:17" x14ac:dyDescent="0.3">
      <c r="A1860" t="s">
        <v>157</v>
      </c>
      <c r="B1860">
        <v>125</v>
      </c>
      <c r="C1860">
        <v>127997349</v>
      </c>
      <c r="D1860" t="s">
        <v>953</v>
      </c>
      <c r="E1860" t="s">
        <v>1671</v>
      </c>
      <c r="F1860" t="s">
        <v>3409</v>
      </c>
      <c r="G1860" t="s">
        <v>1266</v>
      </c>
      <c r="H1860" t="s">
        <v>17378</v>
      </c>
      <c r="L1860" t="s">
        <v>5073</v>
      </c>
      <c r="M1860" t="s">
        <v>37</v>
      </c>
      <c r="N1860" t="s">
        <v>38</v>
      </c>
      <c r="O1860">
        <v>50000000</v>
      </c>
      <c r="P1860">
        <f t="shared" si="29"/>
        <v>77997349</v>
      </c>
      <c r="Q1860">
        <v>6</v>
      </c>
    </row>
    <row r="1861" spans="1:17" hidden="1" x14ac:dyDescent="0.3">
      <c r="A1861" t="s">
        <v>12044</v>
      </c>
      <c r="B1861">
        <v>98</v>
      </c>
      <c r="D1861" t="s">
        <v>24164</v>
      </c>
      <c r="E1861" t="s">
        <v>3409</v>
      </c>
      <c r="F1861" t="s">
        <v>10413</v>
      </c>
      <c r="L1861" t="s">
        <v>12045</v>
      </c>
      <c r="M1861" t="s">
        <v>37</v>
      </c>
      <c r="N1861" t="s">
        <v>767</v>
      </c>
      <c r="O1861">
        <v>18000000</v>
      </c>
      <c r="P1861">
        <f t="shared" si="29"/>
        <v>-18000000</v>
      </c>
      <c r="Q1861">
        <v>5.0999999999999996</v>
      </c>
    </row>
    <row r="1862" spans="1:17" hidden="1" x14ac:dyDescent="0.3">
      <c r="A1862" t="s">
        <v>21827</v>
      </c>
      <c r="B1862">
        <v>98</v>
      </c>
      <c r="C1862">
        <v>22434</v>
      </c>
      <c r="D1862" t="s">
        <v>1671</v>
      </c>
      <c r="E1862" t="s">
        <v>3409</v>
      </c>
      <c r="L1862" t="s">
        <v>21830</v>
      </c>
      <c r="M1862" t="s">
        <v>37</v>
      </c>
      <c r="N1862" t="s">
        <v>38</v>
      </c>
      <c r="P1862">
        <f t="shared" si="29"/>
        <v>22434</v>
      </c>
      <c r="Q1862">
        <v>6.9</v>
      </c>
    </row>
    <row r="1863" spans="1:17" x14ac:dyDescent="0.3">
      <c r="A1863" t="s">
        <v>7778</v>
      </c>
      <c r="B1863">
        <v>125</v>
      </c>
      <c r="C1863">
        <v>10049886</v>
      </c>
      <c r="D1863" t="s">
        <v>953</v>
      </c>
      <c r="E1863" t="s">
        <v>11526</v>
      </c>
      <c r="F1863" t="s">
        <v>18089</v>
      </c>
      <c r="G1863" t="s">
        <v>1266</v>
      </c>
      <c r="L1863" t="s">
        <v>11629</v>
      </c>
      <c r="M1863" t="s">
        <v>676</v>
      </c>
      <c r="N1863" t="s">
        <v>677</v>
      </c>
      <c r="O1863">
        <v>19000000</v>
      </c>
      <c r="P1863">
        <f t="shared" si="29"/>
        <v>-8950114</v>
      </c>
      <c r="Q1863">
        <v>8.6</v>
      </c>
    </row>
    <row r="1864" spans="1:17" x14ac:dyDescent="0.3">
      <c r="A1864" t="s">
        <v>4773</v>
      </c>
      <c r="B1864">
        <v>125</v>
      </c>
      <c r="C1864">
        <v>18306166</v>
      </c>
      <c r="D1864" t="s">
        <v>953</v>
      </c>
      <c r="E1864" t="s">
        <v>3409</v>
      </c>
      <c r="F1864" t="s">
        <v>19711</v>
      </c>
      <c r="G1864" t="s">
        <v>24163</v>
      </c>
      <c r="L1864" t="s">
        <v>7594</v>
      </c>
      <c r="M1864" t="s">
        <v>37</v>
      </c>
      <c r="N1864" t="s">
        <v>56</v>
      </c>
      <c r="O1864">
        <v>35000000</v>
      </c>
      <c r="P1864">
        <f t="shared" si="29"/>
        <v>-16693834</v>
      </c>
      <c r="Q1864">
        <v>6.5</v>
      </c>
    </row>
    <row r="1865" spans="1:17" hidden="1" x14ac:dyDescent="0.3">
      <c r="A1865" t="s">
        <v>22450</v>
      </c>
      <c r="B1865">
        <v>98</v>
      </c>
      <c r="D1865" t="s">
        <v>10413</v>
      </c>
      <c r="L1865" t="s">
        <v>22451</v>
      </c>
      <c r="M1865" t="s">
        <v>37</v>
      </c>
      <c r="N1865" t="s">
        <v>38</v>
      </c>
      <c r="O1865">
        <v>600000</v>
      </c>
      <c r="P1865">
        <f t="shared" si="29"/>
        <v>-600000</v>
      </c>
      <c r="Q1865">
        <v>4.5</v>
      </c>
    </row>
    <row r="1866" spans="1:17" x14ac:dyDescent="0.3">
      <c r="A1866" t="s">
        <v>487</v>
      </c>
      <c r="B1866">
        <v>126</v>
      </c>
      <c r="C1866">
        <v>73820094</v>
      </c>
      <c r="D1866" t="s">
        <v>953</v>
      </c>
      <c r="E1866" t="s">
        <v>3409</v>
      </c>
      <c r="F1866" t="s">
        <v>18089</v>
      </c>
      <c r="G1866" t="s">
        <v>24165</v>
      </c>
      <c r="L1866" t="s">
        <v>490</v>
      </c>
      <c r="M1866" t="s">
        <v>37</v>
      </c>
      <c r="N1866" t="s">
        <v>38</v>
      </c>
      <c r="O1866">
        <v>170000000</v>
      </c>
      <c r="P1866">
        <f t="shared" si="29"/>
        <v>-96179906</v>
      </c>
      <c r="Q1866">
        <v>7.5</v>
      </c>
    </row>
    <row r="1867" spans="1:17" hidden="1" x14ac:dyDescent="0.3">
      <c r="A1867" t="s">
        <v>570</v>
      </c>
      <c r="B1867">
        <v>98</v>
      </c>
      <c r="D1867" t="s">
        <v>1671</v>
      </c>
      <c r="E1867" t="s">
        <v>19711</v>
      </c>
      <c r="L1867" t="s">
        <v>16121</v>
      </c>
      <c r="M1867" t="s">
        <v>37</v>
      </c>
      <c r="N1867" t="s">
        <v>38</v>
      </c>
      <c r="O1867">
        <v>8000000</v>
      </c>
      <c r="P1867">
        <f t="shared" si="29"/>
        <v>-8000000</v>
      </c>
      <c r="Q1867">
        <v>4.9000000000000004</v>
      </c>
    </row>
    <row r="1868" spans="1:17" x14ac:dyDescent="0.3">
      <c r="A1868" t="s">
        <v>15906</v>
      </c>
      <c r="B1868">
        <v>126</v>
      </c>
      <c r="C1868">
        <v>1997807</v>
      </c>
      <c r="D1868" t="s">
        <v>953</v>
      </c>
      <c r="E1868" t="s">
        <v>3409</v>
      </c>
      <c r="F1868" t="s">
        <v>10413</v>
      </c>
      <c r="L1868" t="s">
        <v>15908</v>
      </c>
      <c r="M1868" t="s">
        <v>37</v>
      </c>
      <c r="N1868" t="s">
        <v>38</v>
      </c>
      <c r="O1868">
        <v>8000000</v>
      </c>
      <c r="P1868">
        <f t="shared" si="29"/>
        <v>-6002193</v>
      </c>
      <c r="Q1868">
        <v>7.1</v>
      </c>
    </row>
    <row r="1869" spans="1:17" x14ac:dyDescent="0.3">
      <c r="A1869" t="s">
        <v>2017</v>
      </c>
      <c r="B1869">
        <v>126</v>
      </c>
      <c r="C1869">
        <v>5701643</v>
      </c>
      <c r="D1869" t="s">
        <v>953</v>
      </c>
      <c r="E1869" t="s">
        <v>13307</v>
      </c>
      <c r="F1869" t="s">
        <v>3409</v>
      </c>
      <c r="G1869" t="s">
        <v>22704</v>
      </c>
      <c r="H1869" t="s">
        <v>24163</v>
      </c>
      <c r="L1869" t="s">
        <v>11976</v>
      </c>
      <c r="M1869" t="s">
        <v>11980</v>
      </c>
      <c r="N1869" t="s">
        <v>7170</v>
      </c>
      <c r="O1869">
        <v>20000000</v>
      </c>
      <c r="P1869">
        <f t="shared" si="29"/>
        <v>-14298357</v>
      </c>
      <c r="Q1869">
        <v>7.3</v>
      </c>
    </row>
    <row r="1870" spans="1:17" x14ac:dyDescent="0.3">
      <c r="A1870" t="s">
        <v>8191</v>
      </c>
      <c r="B1870">
        <v>126</v>
      </c>
      <c r="C1870">
        <v>71502303</v>
      </c>
      <c r="D1870" t="s">
        <v>953</v>
      </c>
      <c r="E1870" t="s">
        <v>1671</v>
      </c>
      <c r="F1870" t="s">
        <v>3409</v>
      </c>
      <c r="G1870" t="s">
        <v>19711</v>
      </c>
      <c r="L1870" t="s">
        <v>12162</v>
      </c>
      <c r="M1870" t="s">
        <v>37</v>
      </c>
      <c r="N1870" t="s">
        <v>38</v>
      </c>
      <c r="O1870">
        <v>12000000</v>
      </c>
      <c r="P1870">
        <f t="shared" si="29"/>
        <v>59502303</v>
      </c>
      <c r="Q1870">
        <v>7.5</v>
      </c>
    </row>
    <row r="1871" spans="1:17" x14ac:dyDescent="0.3">
      <c r="A1871" t="s">
        <v>313</v>
      </c>
      <c r="B1871">
        <v>127</v>
      </c>
      <c r="C1871">
        <v>4426297</v>
      </c>
      <c r="D1871" t="s">
        <v>953</v>
      </c>
      <c r="E1871" t="s">
        <v>3409</v>
      </c>
      <c r="F1871" t="s">
        <v>19711</v>
      </c>
      <c r="G1871" t="s">
        <v>24163</v>
      </c>
      <c r="L1871" t="s">
        <v>4414</v>
      </c>
      <c r="M1871" t="s">
        <v>37</v>
      </c>
      <c r="N1871" t="s">
        <v>38</v>
      </c>
      <c r="O1871">
        <v>35000000</v>
      </c>
      <c r="P1871">
        <f t="shared" si="29"/>
        <v>-30573703</v>
      </c>
      <c r="Q1871">
        <v>6.5</v>
      </c>
    </row>
    <row r="1872" spans="1:17" x14ac:dyDescent="0.3">
      <c r="A1872" t="s">
        <v>389</v>
      </c>
      <c r="B1872">
        <v>127</v>
      </c>
      <c r="C1872">
        <v>356784000</v>
      </c>
      <c r="D1872" t="s">
        <v>953</v>
      </c>
      <c r="E1872" t="s">
        <v>12332</v>
      </c>
      <c r="F1872" t="s">
        <v>10413</v>
      </c>
      <c r="L1872" t="s">
        <v>3860</v>
      </c>
      <c r="M1872" t="s">
        <v>37</v>
      </c>
      <c r="N1872" t="s">
        <v>38</v>
      </c>
      <c r="O1872">
        <v>63000000</v>
      </c>
      <c r="P1872">
        <f t="shared" si="29"/>
        <v>293784000</v>
      </c>
      <c r="Q1872">
        <v>8.1</v>
      </c>
    </row>
    <row r="1873" spans="1:17" x14ac:dyDescent="0.3">
      <c r="A1873" t="s">
        <v>1064</v>
      </c>
      <c r="B1873">
        <v>127</v>
      </c>
      <c r="C1873">
        <v>124976634</v>
      </c>
      <c r="D1873" t="s">
        <v>953</v>
      </c>
      <c r="E1873" t="s">
        <v>3409</v>
      </c>
      <c r="F1873" t="s">
        <v>1266</v>
      </c>
      <c r="L1873" t="s">
        <v>1358</v>
      </c>
      <c r="M1873" t="s">
        <v>37</v>
      </c>
      <c r="N1873" t="s">
        <v>38</v>
      </c>
      <c r="O1873">
        <v>120000000</v>
      </c>
      <c r="P1873">
        <f t="shared" si="29"/>
        <v>4976634</v>
      </c>
      <c r="Q1873">
        <v>8</v>
      </c>
    </row>
    <row r="1874" spans="1:17" hidden="1" x14ac:dyDescent="0.3">
      <c r="A1874" t="s">
        <v>16180</v>
      </c>
      <c r="B1874">
        <v>98</v>
      </c>
      <c r="D1874" t="s">
        <v>953</v>
      </c>
      <c r="E1874" t="s">
        <v>3409</v>
      </c>
      <c r="L1874" t="s">
        <v>16182</v>
      </c>
      <c r="M1874" t="s">
        <v>37</v>
      </c>
      <c r="N1874" t="s">
        <v>56</v>
      </c>
      <c r="O1874">
        <v>8000000</v>
      </c>
      <c r="P1874">
        <f t="shared" si="29"/>
        <v>-8000000</v>
      </c>
      <c r="Q1874">
        <v>4</v>
      </c>
    </row>
    <row r="1875" spans="1:17" x14ac:dyDescent="0.3">
      <c r="A1875" t="s">
        <v>692</v>
      </c>
      <c r="B1875">
        <v>127</v>
      </c>
      <c r="C1875">
        <v>38345403</v>
      </c>
      <c r="D1875" t="s">
        <v>953</v>
      </c>
      <c r="E1875" t="s">
        <v>18089</v>
      </c>
      <c r="F1875" t="s">
        <v>1266</v>
      </c>
      <c r="G1875" t="s">
        <v>19711</v>
      </c>
      <c r="L1875" t="s">
        <v>3426</v>
      </c>
      <c r="M1875" t="s">
        <v>37</v>
      </c>
      <c r="N1875" t="s">
        <v>56</v>
      </c>
      <c r="O1875">
        <v>70000000</v>
      </c>
      <c r="P1875">
        <f t="shared" si="29"/>
        <v>-31654597</v>
      </c>
      <c r="Q1875">
        <v>7.7</v>
      </c>
    </row>
    <row r="1876" spans="1:17" x14ac:dyDescent="0.3">
      <c r="A1876" t="s">
        <v>14704</v>
      </c>
      <c r="B1876">
        <v>128</v>
      </c>
      <c r="C1876">
        <v>4018695</v>
      </c>
      <c r="D1876" t="s">
        <v>953</v>
      </c>
      <c r="E1876" t="s">
        <v>3409</v>
      </c>
      <c r="F1876" t="s">
        <v>10413</v>
      </c>
      <c r="L1876" t="s">
        <v>15899</v>
      </c>
      <c r="M1876" t="s">
        <v>5611</v>
      </c>
      <c r="N1876" t="s">
        <v>5612</v>
      </c>
      <c r="O1876">
        <v>12000000</v>
      </c>
      <c r="P1876">
        <f t="shared" si="29"/>
        <v>-7981305</v>
      </c>
      <c r="Q1876">
        <v>8</v>
      </c>
    </row>
    <row r="1877" spans="1:17" x14ac:dyDescent="0.3">
      <c r="A1877" t="s">
        <v>2277</v>
      </c>
      <c r="B1877">
        <v>129</v>
      </c>
      <c r="C1877">
        <v>37567440</v>
      </c>
      <c r="D1877" t="s">
        <v>953</v>
      </c>
      <c r="E1877" t="s">
        <v>1266</v>
      </c>
      <c r="L1877" t="s">
        <v>2279</v>
      </c>
      <c r="M1877" t="s">
        <v>37</v>
      </c>
      <c r="N1877" t="s">
        <v>38</v>
      </c>
      <c r="O1877">
        <v>20000000</v>
      </c>
      <c r="P1877">
        <f t="shared" si="29"/>
        <v>17567440</v>
      </c>
      <c r="Q1877">
        <v>6.9</v>
      </c>
    </row>
    <row r="1878" spans="1:17" x14ac:dyDescent="0.3">
      <c r="A1878" t="s">
        <v>6620</v>
      </c>
      <c r="B1878">
        <v>129</v>
      </c>
      <c r="C1878">
        <v>31836745</v>
      </c>
      <c r="D1878" t="s">
        <v>953</v>
      </c>
      <c r="E1878" t="s">
        <v>3409</v>
      </c>
      <c r="F1878" t="s">
        <v>24165</v>
      </c>
      <c r="L1878" t="s">
        <v>6623</v>
      </c>
      <c r="M1878" t="s">
        <v>37</v>
      </c>
      <c r="N1878" t="s">
        <v>38</v>
      </c>
      <c r="O1878">
        <v>40000000</v>
      </c>
      <c r="P1878">
        <f t="shared" si="29"/>
        <v>-8163255</v>
      </c>
      <c r="Q1878">
        <v>6.9</v>
      </c>
    </row>
    <row r="1879" spans="1:17" x14ac:dyDescent="0.3">
      <c r="A1879" t="s">
        <v>4516</v>
      </c>
      <c r="B1879">
        <v>129</v>
      </c>
      <c r="C1879">
        <v>8396942</v>
      </c>
      <c r="D1879" t="s">
        <v>953</v>
      </c>
      <c r="E1879" t="s">
        <v>1671</v>
      </c>
      <c r="F1879" t="s">
        <v>19711</v>
      </c>
      <c r="L1879" t="s">
        <v>11650</v>
      </c>
      <c r="M1879" t="s">
        <v>37</v>
      </c>
      <c r="N1879" t="s">
        <v>38</v>
      </c>
      <c r="O1879">
        <v>19000000</v>
      </c>
      <c r="P1879">
        <f t="shared" si="29"/>
        <v>-10603058</v>
      </c>
      <c r="Q1879">
        <v>6.5</v>
      </c>
    </row>
    <row r="1880" spans="1:17" x14ac:dyDescent="0.3">
      <c r="A1880" t="s">
        <v>187</v>
      </c>
      <c r="B1880">
        <v>129</v>
      </c>
      <c r="C1880">
        <v>10300000</v>
      </c>
      <c r="D1880" t="s">
        <v>953</v>
      </c>
      <c r="E1880" t="s">
        <v>3409</v>
      </c>
      <c r="L1880" t="s">
        <v>7044</v>
      </c>
      <c r="M1880" t="s">
        <v>37</v>
      </c>
      <c r="N1880" t="s">
        <v>38</v>
      </c>
      <c r="O1880">
        <v>38000000</v>
      </c>
      <c r="P1880">
        <f t="shared" si="29"/>
        <v>-27700000</v>
      </c>
      <c r="Q1880">
        <v>6.6</v>
      </c>
    </row>
    <row r="1881" spans="1:17" hidden="1" x14ac:dyDescent="0.3">
      <c r="A1881" t="s">
        <v>7885</v>
      </c>
      <c r="B1881">
        <v>98</v>
      </c>
      <c r="C1881">
        <v>17225675</v>
      </c>
      <c r="D1881" t="s">
        <v>1671</v>
      </c>
      <c r="L1881" t="s">
        <v>7886</v>
      </c>
      <c r="M1881" t="s">
        <v>37</v>
      </c>
      <c r="N1881" t="s">
        <v>38</v>
      </c>
      <c r="P1881">
        <f t="shared" si="29"/>
        <v>17225675</v>
      </c>
      <c r="Q1881">
        <v>5.6</v>
      </c>
    </row>
    <row r="1882" spans="1:17" x14ac:dyDescent="0.3">
      <c r="A1882" t="s">
        <v>7134</v>
      </c>
      <c r="B1882">
        <v>130</v>
      </c>
      <c r="C1882">
        <v>30651422</v>
      </c>
      <c r="D1882" t="s">
        <v>953</v>
      </c>
      <c r="E1882" t="s">
        <v>1671</v>
      </c>
      <c r="F1882" t="s">
        <v>3409</v>
      </c>
      <c r="G1882" t="s">
        <v>1266</v>
      </c>
      <c r="L1882" t="s">
        <v>14899</v>
      </c>
      <c r="M1882" t="s">
        <v>37</v>
      </c>
      <c r="N1882" t="s">
        <v>38</v>
      </c>
      <c r="O1882">
        <v>10000000</v>
      </c>
      <c r="P1882">
        <f t="shared" si="29"/>
        <v>20651422</v>
      </c>
      <c r="Q1882">
        <v>7.4</v>
      </c>
    </row>
    <row r="1883" spans="1:17" x14ac:dyDescent="0.3">
      <c r="A1883" t="s">
        <v>389</v>
      </c>
      <c r="B1883">
        <v>130</v>
      </c>
      <c r="C1883">
        <v>260000000</v>
      </c>
      <c r="D1883" t="s">
        <v>953</v>
      </c>
      <c r="E1883" t="s">
        <v>3409</v>
      </c>
      <c r="F1883" t="s">
        <v>10413</v>
      </c>
      <c r="L1883" t="s">
        <v>14011</v>
      </c>
      <c r="M1883" t="s">
        <v>37</v>
      </c>
      <c r="N1883" t="s">
        <v>38</v>
      </c>
      <c r="O1883">
        <v>8000000</v>
      </c>
      <c r="P1883">
        <f t="shared" si="29"/>
        <v>252000000</v>
      </c>
      <c r="Q1883">
        <v>8</v>
      </c>
    </row>
    <row r="1884" spans="1:17" x14ac:dyDescent="0.3">
      <c r="A1884" t="s">
        <v>79</v>
      </c>
      <c r="B1884">
        <v>130</v>
      </c>
      <c r="C1884">
        <v>234903076</v>
      </c>
      <c r="D1884" t="s">
        <v>953</v>
      </c>
      <c r="E1884" t="s">
        <v>18089</v>
      </c>
      <c r="F1884" t="s">
        <v>1266</v>
      </c>
      <c r="L1884" t="s">
        <v>292</v>
      </c>
      <c r="M1884" t="s">
        <v>37</v>
      </c>
      <c r="N1884" t="s">
        <v>38</v>
      </c>
      <c r="O1884">
        <v>215000000</v>
      </c>
      <c r="P1884">
        <f t="shared" si="29"/>
        <v>19903076</v>
      </c>
      <c r="Q1884">
        <v>6.4</v>
      </c>
    </row>
    <row r="1885" spans="1:17" x14ac:dyDescent="0.3">
      <c r="A1885" t="s">
        <v>198</v>
      </c>
      <c r="B1885">
        <v>130</v>
      </c>
      <c r="C1885">
        <v>296623634</v>
      </c>
      <c r="D1885" t="s">
        <v>953</v>
      </c>
      <c r="E1885" t="s">
        <v>3409</v>
      </c>
      <c r="F1885" t="s">
        <v>1266</v>
      </c>
      <c r="G1885" t="s">
        <v>19711</v>
      </c>
      <c r="L1885" t="s">
        <v>4993</v>
      </c>
      <c r="M1885" t="s">
        <v>37</v>
      </c>
      <c r="N1885" t="s">
        <v>38</v>
      </c>
      <c r="O1885">
        <v>50000000</v>
      </c>
      <c r="P1885">
        <f t="shared" si="29"/>
        <v>246623634</v>
      </c>
      <c r="Q1885">
        <v>4.5999999999999996</v>
      </c>
    </row>
    <row r="1886" spans="1:17" x14ac:dyDescent="0.3">
      <c r="A1886" t="s">
        <v>10673</v>
      </c>
      <c r="B1886">
        <v>131</v>
      </c>
      <c r="C1886">
        <v>102922376</v>
      </c>
      <c r="D1886" t="s">
        <v>953</v>
      </c>
      <c r="E1886" t="s">
        <v>6403</v>
      </c>
      <c r="F1886" t="s">
        <v>10413</v>
      </c>
      <c r="L1886" t="s">
        <v>10675</v>
      </c>
      <c r="M1886" t="s">
        <v>37</v>
      </c>
      <c r="N1886" t="s">
        <v>38</v>
      </c>
      <c r="O1886">
        <v>20000000</v>
      </c>
      <c r="P1886">
        <f t="shared" si="29"/>
        <v>82922376</v>
      </c>
      <c r="Q1886">
        <v>5.7</v>
      </c>
    </row>
    <row r="1887" spans="1:17" x14ac:dyDescent="0.3">
      <c r="A1887" t="s">
        <v>5219</v>
      </c>
      <c r="B1887">
        <v>132</v>
      </c>
      <c r="C1887">
        <v>46982632</v>
      </c>
      <c r="D1887" t="s">
        <v>953</v>
      </c>
      <c r="E1887" t="s">
        <v>6403</v>
      </c>
      <c r="F1887" t="s">
        <v>24165</v>
      </c>
      <c r="L1887" t="s">
        <v>5221</v>
      </c>
      <c r="M1887" t="s">
        <v>37</v>
      </c>
      <c r="N1887" t="s">
        <v>268</v>
      </c>
      <c r="O1887">
        <v>50000000</v>
      </c>
      <c r="P1887">
        <f t="shared" si="29"/>
        <v>-3017368</v>
      </c>
      <c r="Q1887">
        <v>6.6</v>
      </c>
    </row>
    <row r="1888" spans="1:17" x14ac:dyDescent="0.3">
      <c r="A1888" t="s">
        <v>7778</v>
      </c>
      <c r="B1888">
        <v>134</v>
      </c>
      <c r="C1888">
        <v>2298191</v>
      </c>
      <c r="D1888" t="s">
        <v>953</v>
      </c>
      <c r="E1888" t="s">
        <v>11526</v>
      </c>
      <c r="F1888" t="s">
        <v>1266</v>
      </c>
      <c r="L1888" t="s">
        <v>11393</v>
      </c>
      <c r="M1888" t="s">
        <v>676</v>
      </c>
      <c r="N1888" t="s">
        <v>677</v>
      </c>
      <c r="O1888">
        <v>2400000000</v>
      </c>
      <c r="P1888">
        <f t="shared" si="29"/>
        <v>-2397701809</v>
      </c>
      <c r="Q1888">
        <v>8.4</v>
      </c>
    </row>
    <row r="1889" spans="1:17" x14ac:dyDescent="0.3">
      <c r="A1889" t="s">
        <v>2396</v>
      </c>
      <c r="B1889">
        <v>136</v>
      </c>
      <c r="C1889">
        <v>37901509</v>
      </c>
      <c r="D1889" t="s">
        <v>953</v>
      </c>
      <c r="E1889" t="s">
        <v>13307</v>
      </c>
      <c r="F1889" t="s">
        <v>3409</v>
      </c>
      <c r="G1889" t="s">
        <v>22704</v>
      </c>
      <c r="H1889" t="s">
        <v>24163</v>
      </c>
      <c r="L1889" t="s">
        <v>3431</v>
      </c>
      <c r="M1889" t="s">
        <v>37</v>
      </c>
      <c r="N1889" t="s">
        <v>38</v>
      </c>
      <c r="O1889">
        <v>70000000</v>
      </c>
      <c r="P1889">
        <f t="shared" si="29"/>
        <v>-32098491</v>
      </c>
      <c r="Q1889">
        <v>7</v>
      </c>
    </row>
    <row r="1890" spans="1:17" x14ac:dyDescent="0.3">
      <c r="A1890" t="s">
        <v>4382</v>
      </c>
      <c r="B1890">
        <v>137</v>
      </c>
      <c r="C1890">
        <v>717753</v>
      </c>
      <c r="D1890" t="s">
        <v>953</v>
      </c>
      <c r="E1890" t="s">
        <v>3409</v>
      </c>
      <c r="L1890" t="s">
        <v>10075</v>
      </c>
      <c r="M1890" t="s">
        <v>37</v>
      </c>
      <c r="N1890" t="s">
        <v>1465</v>
      </c>
      <c r="O1890">
        <v>25000000</v>
      </c>
      <c r="P1890">
        <f t="shared" si="29"/>
        <v>-24282247</v>
      </c>
      <c r="Q1890">
        <v>6.1</v>
      </c>
    </row>
    <row r="1891" spans="1:17" x14ac:dyDescent="0.3">
      <c r="A1891" t="s">
        <v>696</v>
      </c>
      <c r="B1891">
        <v>137</v>
      </c>
      <c r="C1891">
        <v>281666058</v>
      </c>
      <c r="D1891" t="s">
        <v>953</v>
      </c>
      <c r="E1891" t="s">
        <v>12332</v>
      </c>
      <c r="L1891" t="s">
        <v>699</v>
      </c>
      <c r="M1891" t="s">
        <v>37</v>
      </c>
      <c r="N1891" t="s">
        <v>38</v>
      </c>
      <c r="O1891">
        <v>160000000</v>
      </c>
      <c r="P1891">
        <f t="shared" si="29"/>
        <v>121666058</v>
      </c>
      <c r="Q1891">
        <v>6.6</v>
      </c>
    </row>
    <row r="1892" spans="1:17" hidden="1" x14ac:dyDescent="0.3">
      <c r="A1892" t="s">
        <v>4863</v>
      </c>
      <c r="B1892">
        <v>99</v>
      </c>
      <c r="D1892" t="s">
        <v>1671</v>
      </c>
      <c r="E1892" t="s">
        <v>17378</v>
      </c>
      <c r="L1892" t="s">
        <v>20569</v>
      </c>
      <c r="M1892" t="s">
        <v>37</v>
      </c>
      <c r="N1892" t="s">
        <v>38</v>
      </c>
      <c r="O1892">
        <v>2000000</v>
      </c>
      <c r="P1892">
        <f t="shared" si="29"/>
        <v>-2000000</v>
      </c>
      <c r="Q1892">
        <v>7</v>
      </c>
    </row>
    <row r="1893" spans="1:17" hidden="1" x14ac:dyDescent="0.3">
      <c r="A1893" t="s">
        <v>15520</v>
      </c>
      <c r="B1893">
        <v>99</v>
      </c>
      <c r="D1893" t="s">
        <v>1325</v>
      </c>
      <c r="E1893" t="s">
        <v>953</v>
      </c>
      <c r="F1893" t="s">
        <v>24164</v>
      </c>
      <c r="G1893" t="s">
        <v>10413</v>
      </c>
      <c r="L1893" t="s">
        <v>18718</v>
      </c>
      <c r="M1893" t="s">
        <v>37</v>
      </c>
      <c r="N1893" t="s">
        <v>56</v>
      </c>
      <c r="O1893">
        <v>4000000</v>
      </c>
      <c r="P1893">
        <f t="shared" si="29"/>
        <v>-4000000</v>
      </c>
      <c r="Q1893">
        <v>6.3</v>
      </c>
    </row>
    <row r="1894" spans="1:17" x14ac:dyDescent="0.3">
      <c r="A1894" t="s">
        <v>103</v>
      </c>
      <c r="B1894">
        <v>138</v>
      </c>
      <c r="C1894">
        <v>292000866</v>
      </c>
      <c r="D1894" t="s">
        <v>953</v>
      </c>
      <c r="E1894" t="s">
        <v>18089</v>
      </c>
      <c r="F1894" t="s">
        <v>1266</v>
      </c>
      <c r="G1894" t="s">
        <v>24165</v>
      </c>
      <c r="L1894" t="s">
        <v>769</v>
      </c>
      <c r="M1894" t="s">
        <v>37</v>
      </c>
      <c r="N1894" t="s">
        <v>56</v>
      </c>
      <c r="O1894">
        <v>150000000</v>
      </c>
      <c r="P1894">
        <f t="shared" si="29"/>
        <v>142000866</v>
      </c>
      <c r="Q1894">
        <v>7.5</v>
      </c>
    </row>
    <row r="1895" spans="1:17" x14ac:dyDescent="0.3">
      <c r="A1895" t="s">
        <v>2392</v>
      </c>
      <c r="B1895">
        <v>139</v>
      </c>
      <c r="C1895">
        <v>150832203</v>
      </c>
      <c r="D1895" t="s">
        <v>953</v>
      </c>
      <c r="E1895" t="s">
        <v>24165</v>
      </c>
      <c r="F1895" t="s">
        <v>12332</v>
      </c>
      <c r="L1895" t="s">
        <v>2393</v>
      </c>
      <c r="M1895" t="s">
        <v>37</v>
      </c>
      <c r="N1895" t="s">
        <v>38</v>
      </c>
      <c r="O1895">
        <v>85000000</v>
      </c>
      <c r="P1895">
        <f t="shared" si="29"/>
        <v>65832203</v>
      </c>
      <c r="Q1895">
        <v>6.7</v>
      </c>
    </row>
    <row r="1896" spans="1:17" x14ac:dyDescent="0.3">
      <c r="A1896" t="s">
        <v>3516</v>
      </c>
      <c r="B1896">
        <v>139</v>
      </c>
      <c r="C1896">
        <v>31600000</v>
      </c>
      <c r="D1896" t="s">
        <v>953</v>
      </c>
      <c r="E1896" t="s">
        <v>13307</v>
      </c>
      <c r="L1896" t="s">
        <v>8964</v>
      </c>
      <c r="M1896" t="s">
        <v>37</v>
      </c>
      <c r="N1896" t="s">
        <v>38</v>
      </c>
      <c r="O1896">
        <v>28000000</v>
      </c>
      <c r="P1896">
        <f t="shared" si="29"/>
        <v>3600000</v>
      </c>
      <c r="Q1896">
        <v>6.9</v>
      </c>
    </row>
    <row r="1897" spans="1:17" hidden="1" x14ac:dyDescent="0.3">
      <c r="A1897" t="s">
        <v>19134</v>
      </c>
      <c r="B1897">
        <v>99</v>
      </c>
      <c r="C1897">
        <v>2277396</v>
      </c>
      <c r="D1897" t="s">
        <v>3409</v>
      </c>
      <c r="E1897" t="s">
        <v>19711</v>
      </c>
      <c r="L1897" t="s">
        <v>19136</v>
      </c>
      <c r="M1897" t="s">
        <v>37</v>
      </c>
      <c r="N1897" t="s">
        <v>38</v>
      </c>
      <c r="P1897">
        <f t="shared" si="29"/>
        <v>2277396</v>
      </c>
      <c r="Q1897">
        <v>7.2</v>
      </c>
    </row>
    <row r="1898" spans="1:17" x14ac:dyDescent="0.3">
      <c r="A1898" t="s">
        <v>850</v>
      </c>
      <c r="B1898">
        <v>140</v>
      </c>
      <c r="C1898">
        <v>172071312</v>
      </c>
      <c r="D1898" t="s">
        <v>953</v>
      </c>
      <c r="E1898" t="s">
        <v>3409</v>
      </c>
      <c r="F1898" t="s">
        <v>22704</v>
      </c>
      <c r="L1898" t="s">
        <v>3653</v>
      </c>
      <c r="M1898" t="s">
        <v>37</v>
      </c>
      <c r="N1898" t="s">
        <v>38</v>
      </c>
      <c r="O1898">
        <v>62000000</v>
      </c>
      <c r="P1898">
        <f t="shared" si="29"/>
        <v>110071312</v>
      </c>
      <c r="Q1898">
        <v>7.6</v>
      </c>
    </row>
    <row r="1899" spans="1:17" x14ac:dyDescent="0.3">
      <c r="A1899" t="s">
        <v>3563</v>
      </c>
      <c r="B1899">
        <v>141</v>
      </c>
      <c r="C1899">
        <v>617840</v>
      </c>
      <c r="D1899" t="s">
        <v>953</v>
      </c>
      <c r="E1899" t="s">
        <v>3409</v>
      </c>
      <c r="F1899" t="s">
        <v>22704</v>
      </c>
      <c r="G1899" t="s">
        <v>19711</v>
      </c>
      <c r="L1899" t="s">
        <v>3567</v>
      </c>
      <c r="M1899" t="s">
        <v>37</v>
      </c>
      <c r="N1899" t="s">
        <v>3571</v>
      </c>
      <c r="O1899">
        <v>70000000</v>
      </c>
      <c r="P1899">
        <f t="shared" si="29"/>
        <v>-69382160</v>
      </c>
      <c r="Q1899">
        <v>7.2</v>
      </c>
    </row>
    <row r="1900" spans="1:17" x14ac:dyDescent="0.3">
      <c r="A1900" t="s">
        <v>1217</v>
      </c>
      <c r="B1900">
        <v>142</v>
      </c>
      <c r="C1900">
        <v>249358727</v>
      </c>
      <c r="D1900" t="s">
        <v>953</v>
      </c>
      <c r="E1900" t="s">
        <v>18089</v>
      </c>
      <c r="F1900" t="s">
        <v>1266</v>
      </c>
      <c r="G1900" t="s">
        <v>24165</v>
      </c>
      <c r="L1900" t="s">
        <v>1218</v>
      </c>
      <c r="M1900" t="s">
        <v>37</v>
      </c>
      <c r="N1900" t="s">
        <v>56</v>
      </c>
      <c r="O1900">
        <v>130000000</v>
      </c>
      <c r="P1900">
        <f t="shared" si="29"/>
        <v>119358727</v>
      </c>
      <c r="Q1900">
        <v>7.8</v>
      </c>
    </row>
    <row r="1901" spans="1:17" hidden="1" x14ac:dyDescent="0.3">
      <c r="A1901" t="s">
        <v>19058</v>
      </c>
      <c r="B1901">
        <v>99</v>
      </c>
      <c r="D1901" t="s">
        <v>3409</v>
      </c>
      <c r="E1901" t="s">
        <v>19711</v>
      </c>
      <c r="L1901" t="s">
        <v>19061</v>
      </c>
      <c r="M1901" t="s">
        <v>37</v>
      </c>
      <c r="N1901" t="s">
        <v>38</v>
      </c>
      <c r="P1901">
        <f t="shared" si="29"/>
        <v>0</v>
      </c>
      <c r="Q1901">
        <v>6.1</v>
      </c>
    </row>
    <row r="1902" spans="1:17" x14ac:dyDescent="0.3">
      <c r="A1902" t="s">
        <v>389</v>
      </c>
      <c r="B1902">
        <v>142</v>
      </c>
      <c r="C1902">
        <v>119654900</v>
      </c>
      <c r="D1902" t="s">
        <v>953</v>
      </c>
      <c r="E1902" t="s">
        <v>1671</v>
      </c>
      <c r="F1902" t="s">
        <v>18089</v>
      </c>
      <c r="G1902" t="s">
        <v>1266</v>
      </c>
      <c r="L1902" t="s">
        <v>3326</v>
      </c>
      <c r="M1902" t="s">
        <v>37</v>
      </c>
      <c r="N1902" t="s">
        <v>38</v>
      </c>
      <c r="O1902">
        <v>70000000</v>
      </c>
      <c r="P1902">
        <f t="shared" si="29"/>
        <v>49654900</v>
      </c>
      <c r="Q1902">
        <v>6.7</v>
      </c>
    </row>
    <row r="1903" spans="1:17" x14ac:dyDescent="0.3">
      <c r="A1903" t="s">
        <v>2296</v>
      </c>
      <c r="B1903">
        <v>142</v>
      </c>
      <c r="C1903">
        <v>407999255</v>
      </c>
      <c r="D1903" t="s">
        <v>953</v>
      </c>
      <c r="E1903" t="s">
        <v>3409</v>
      </c>
      <c r="F1903" t="s">
        <v>12332</v>
      </c>
      <c r="G1903" t="s">
        <v>10413</v>
      </c>
      <c r="L1903" t="s">
        <v>2538</v>
      </c>
      <c r="M1903" t="s">
        <v>37</v>
      </c>
      <c r="N1903" t="s">
        <v>38</v>
      </c>
      <c r="O1903">
        <v>78000000</v>
      </c>
      <c r="P1903">
        <f t="shared" si="29"/>
        <v>329999255</v>
      </c>
      <c r="Q1903">
        <v>7.3</v>
      </c>
    </row>
    <row r="1904" spans="1:17" x14ac:dyDescent="0.3">
      <c r="A1904" t="s">
        <v>1015</v>
      </c>
      <c r="B1904">
        <v>143</v>
      </c>
      <c r="C1904">
        <v>57366262</v>
      </c>
      <c r="D1904" t="s">
        <v>953</v>
      </c>
      <c r="E1904" t="s">
        <v>3409</v>
      </c>
      <c r="F1904" t="s">
        <v>10413</v>
      </c>
      <c r="L1904" t="s">
        <v>1827</v>
      </c>
      <c r="M1904" t="s">
        <v>37</v>
      </c>
      <c r="N1904" t="s">
        <v>767</v>
      </c>
      <c r="O1904">
        <v>100000000</v>
      </c>
      <c r="P1904">
        <f t="shared" si="29"/>
        <v>-42633738</v>
      </c>
      <c r="Q1904">
        <v>8</v>
      </c>
    </row>
    <row r="1905" spans="1:17" x14ac:dyDescent="0.3">
      <c r="A1905" t="s">
        <v>435</v>
      </c>
      <c r="B1905">
        <v>143</v>
      </c>
      <c r="C1905">
        <v>233630478</v>
      </c>
      <c r="D1905" t="s">
        <v>953</v>
      </c>
      <c r="E1905" t="s">
        <v>3409</v>
      </c>
      <c r="F1905" t="s">
        <v>19711</v>
      </c>
      <c r="L1905" t="s">
        <v>2309</v>
      </c>
      <c r="M1905" t="s">
        <v>37</v>
      </c>
      <c r="N1905" t="s">
        <v>38</v>
      </c>
      <c r="O1905">
        <v>90000000</v>
      </c>
      <c r="P1905">
        <f t="shared" si="29"/>
        <v>143630478</v>
      </c>
      <c r="Q1905">
        <v>7.7</v>
      </c>
    </row>
    <row r="1906" spans="1:17" hidden="1" x14ac:dyDescent="0.3">
      <c r="A1906" t="s">
        <v>21388</v>
      </c>
      <c r="B1906">
        <v>99</v>
      </c>
      <c r="D1906" t="s">
        <v>10413</v>
      </c>
      <c r="L1906" t="s">
        <v>21390</v>
      </c>
      <c r="M1906" t="s">
        <v>37</v>
      </c>
      <c r="N1906" t="s">
        <v>268</v>
      </c>
      <c r="O1906">
        <v>1200000</v>
      </c>
      <c r="P1906">
        <f t="shared" si="29"/>
        <v>-1200000</v>
      </c>
      <c r="Q1906">
        <v>4.5</v>
      </c>
    </row>
    <row r="1907" spans="1:17" x14ac:dyDescent="0.3">
      <c r="A1907" t="s">
        <v>7281</v>
      </c>
      <c r="B1907">
        <v>143</v>
      </c>
      <c r="C1907">
        <v>82300000</v>
      </c>
      <c r="D1907" t="s">
        <v>953</v>
      </c>
      <c r="E1907" t="s">
        <v>24165</v>
      </c>
      <c r="F1907" t="s">
        <v>12332</v>
      </c>
      <c r="L1907" t="s">
        <v>7283</v>
      </c>
      <c r="M1907" t="s">
        <v>37</v>
      </c>
      <c r="N1907" t="s">
        <v>38</v>
      </c>
      <c r="O1907">
        <v>35000000</v>
      </c>
      <c r="P1907">
        <f t="shared" si="29"/>
        <v>47300000</v>
      </c>
      <c r="Q1907">
        <v>6.4</v>
      </c>
    </row>
    <row r="1908" spans="1:17" x14ac:dyDescent="0.3">
      <c r="A1908" t="s">
        <v>389</v>
      </c>
      <c r="B1908">
        <v>146</v>
      </c>
      <c r="C1908">
        <v>78616689</v>
      </c>
      <c r="D1908" t="s">
        <v>953</v>
      </c>
      <c r="E1908" t="s">
        <v>3409</v>
      </c>
      <c r="F1908" t="s">
        <v>12332</v>
      </c>
      <c r="L1908" t="s">
        <v>2190</v>
      </c>
      <c r="M1908" t="s">
        <v>37</v>
      </c>
      <c r="N1908" t="s">
        <v>38</v>
      </c>
      <c r="O1908">
        <v>100000000</v>
      </c>
      <c r="P1908">
        <f t="shared" si="29"/>
        <v>-21383311</v>
      </c>
      <c r="Q1908">
        <v>7.1</v>
      </c>
    </row>
    <row r="1909" spans="1:17" x14ac:dyDescent="0.3">
      <c r="A1909" t="s">
        <v>696</v>
      </c>
      <c r="B1909">
        <v>146</v>
      </c>
      <c r="C1909">
        <v>424645577</v>
      </c>
      <c r="D1909" t="s">
        <v>953</v>
      </c>
      <c r="E1909" t="s">
        <v>12332</v>
      </c>
      <c r="F1909" t="s">
        <v>10413</v>
      </c>
      <c r="L1909" t="s">
        <v>1171</v>
      </c>
      <c r="M1909" t="s">
        <v>37</v>
      </c>
      <c r="N1909" t="s">
        <v>38</v>
      </c>
      <c r="O1909">
        <v>130000000</v>
      </c>
      <c r="P1909">
        <f t="shared" si="29"/>
        <v>294645577</v>
      </c>
      <c r="Q1909">
        <v>7.6</v>
      </c>
    </row>
    <row r="1910" spans="1:17" x14ac:dyDescent="0.3">
      <c r="A1910" t="s">
        <v>5918</v>
      </c>
      <c r="B1910">
        <v>148</v>
      </c>
      <c r="C1910">
        <v>18352454</v>
      </c>
      <c r="D1910" t="s">
        <v>953</v>
      </c>
      <c r="E1910" t="s">
        <v>13307</v>
      </c>
      <c r="F1910" t="s">
        <v>3409</v>
      </c>
      <c r="L1910" t="s">
        <v>11070</v>
      </c>
      <c r="M1910" t="s">
        <v>37</v>
      </c>
      <c r="N1910" t="s">
        <v>38</v>
      </c>
      <c r="O1910">
        <v>15000000</v>
      </c>
      <c r="P1910">
        <f t="shared" si="29"/>
        <v>3352454</v>
      </c>
      <c r="Q1910">
        <v>8.1999999999999993</v>
      </c>
    </row>
    <row r="1911" spans="1:17" x14ac:dyDescent="0.3">
      <c r="A1911" t="s">
        <v>146</v>
      </c>
      <c r="B1911">
        <v>150</v>
      </c>
      <c r="C1911">
        <v>291709845</v>
      </c>
      <c r="D1911" t="s">
        <v>953</v>
      </c>
      <c r="E1911" t="s">
        <v>18089</v>
      </c>
      <c r="F1911" t="s">
        <v>1266</v>
      </c>
      <c r="L1911" t="s">
        <v>454</v>
      </c>
      <c r="M1911" t="s">
        <v>37</v>
      </c>
      <c r="N1911" t="s">
        <v>38</v>
      </c>
      <c r="O1911">
        <v>180000000</v>
      </c>
      <c r="P1911">
        <f t="shared" si="29"/>
        <v>111709845</v>
      </c>
      <c r="Q1911">
        <v>6.9</v>
      </c>
    </row>
    <row r="1912" spans="1:17" hidden="1" x14ac:dyDescent="0.3">
      <c r="A1912" t="s">
        <v>20873</v>
      </c>
      <c r="B1912">
        <v>99</v>
      </c>
      <c r="D1912" t="s">
        <v>6403</v>
      </c>
      <c r="L1912" t="s">
        <v>20876</v>
      </c>
      <c r="M1912" t="s">
        <v>37</v>
      </c>
      <c r="N1912" t="s">
        <v>38</v>
      </c>
      <c r="P1912">
        <f t="shared" si="29"/>
        <v>0</v>
      </c>
      <c r="Q1912">
        <v>3.7</v>
      </c>
    </row>
    <row r="1913" spans="1:17" x14ac:dyDescent="0.3">
      <c r="A1913" t="s">
        <v>187</v>
      </c>
      <c r="B1913">
        <v>151</v>
      </c>
      <c r="C1913">
        <v>228430993</v>
      </c>
      <c r="D1913" t="s">
        <v>953</v>
      </c>
      <c r="E1913" t="s">
        <v>3409</v>
      </c>
      <c r="F1913" t="s">
        <v>12332</v>
      </c>
      <c r="L1913" t="s">
        <v>1666</v>
      </c>
      <c r="M1913" t="s">
        <v>37</v>
      </c>
      <c r="N1913" t="s">
        <v>38</v>
      </c>
      <c r="O1913">
        <v>108000000</v>
      </c>
      <c r="P1913">
        <f t="shared" si="29"/>
        <v>120430993</v>
      </c>
      <c r="Q1913">
        <v>8.1</v>
      </c>
    </row>
    <row r="1914" spans="1:17" x14ac:dyDescent="0.3">
      <c r="A1914" t="s">
        <v>3347</v>
      </c>
      <c r="B1914">
        <v>152</v>
      </c>
      <c r="C1914">
        <v>32522352</v>
      </c>
      <c r="D1914" t="s">
        <v>953</v>
      </c>
      <c r="E1914" t="s">
        <v>1671</v>
      </c>
      <c r="F1914" t="s">
        <v>3409</v>
      </c>
      <c r="G1914" t="s">
        <v>12038</v>
      </c>
      <c r="L1914" t="s">
        <v>4305</v>
      </c>
      <c r="M1914" t="s">
        <v>37</v>
      </c>
      <c r="N1914" t="s">
        <v>38</v>
      </c>
      <c r="O1914">
        <v>60000000</v>
      </c>
      <c r="P1914">
        <f t="shared" si="29"/>
        <v>-27477648</v>
      </c>
      <c r="Q1914">
        <v>7.9</v>
      </c>
    </row>
    <row r="1915" spans="1:17" x14ac:dyDescent="0.3">
      <c r="A1915" t="s">
        <v>17194</v>
      </c>
      <c r="B1915">
        <v>152</v>
      </c>
      <c r="C1915">
        <v>14873</v>
      </c>
      <c r="D1915" t="s">
        <v>953</v>
      </c>
      <c r="E1915" t="s">
        <v>24163</v>
      </c>
      <c r="F1915" t="s">
        <v>15011</v>
      </c>
      <c r="L1915" t="s">
        <v>18805</v>
      </c>
      <c r="M1915" t="s">
        <v>37</v>
      </c>
      <c r="N1915" t="s">
        <v>38</v>
      </c>
      <c r="O1915">
        <v>3800000</v>
      </c>
      <c r="P1915">
        <f t="shared" si="29"/>
        <v>-3785127</v>
      </c>
      <c r="Q1915">
        <v>6.8</v>
      </c>
    </row>
    <row r="1916" spans="1:17" hidden="1" x14ac:dyDescent="0.3">
      <c r="A1916" t="s">
        <v>19470</v>
      </c>
      <c r="B1916">
        <v>99</v>
      </c>
      <c r="C1916">
        <v>1007535</v>
      </c>
      <c r="D1916" t="s">
        <v>1671</v>
      </c>
      <c r="E1916" t="s">
        <v>3409</v>
      </c>
      <c r="F1916" t="s">
        <v>19711</v>
      </c>
      <c r="L1916" t="s">
        <v>19471</v>
      </c>
      <c r="M1916" t="s">
        <v>37</v>
      </c>
      <c r="N1916" t="s">
        <v>38</v>
      </c>
      <c r="P1916">
        <f t="shared" si="29"/>
        <v>1007535</v>
      </c>
      <c r="Q1916">
        <v>5.7</v>
      </c>
    </row>
    <row r="1917" spans="1:17" x14ac:dyDescent="0.3">
      <c r="A1917" t="s">
        <v>103</v>
      </c>
      <c r="B1917">
        <v>153</v>
      </c>
      <c r="C1917">
        <v>301956980</v>
      </c>
      <c r="D1917" t="s">
        <v>953</v>
      </c>
      <c r="E1917" t="s">
        <v>18089</v>
      </c>
      <c r="F1917" t="s">
        <v>1266</v>
      </c>
      <c r="G1917" t="s">
        <v>24165</v>
      </c>
      <c r="L1917" t="s">
        <v>107</v>
      </c>
      <c r="M1917" t="s">
        <v>37</v>
      </c>
      <c r="N1917" t="s">
        <v>56</v>
      </c>
      <c r="O1917">
        <v>250000000</v>
      </c>
      <c r="P1917">
        <f t="shared" si="29"/>
        <v>51956980</v>
      </c>
      <c r="Q1917">
        <v>7.5</v>
      </c>
    </row>
    <row r="1918" spans="1:17" hidden="1" x14ac:dyDescent="0.3">
      <c r="A1918" t="s">
        <v>20342</v>
      </c>
      <c r="B1918">
        <v>99</v>
      </c>
      <c r="C1918">
        <v>110000</v>
      </c>
      <c r="D1918" t="s">
        <v>24164</v>
      </c>
      <c r="E1918" t="s">
        <v>3409</v>
      </c>
      <c r="F1918" t="s">
        <v>19711</v>
      </c>
      <c r="L1918" t="s">
        <v>20344</v>
      </c>
      <c r="M1918" t="s">
        <v>37</v>
      </c>
      <c r="N1918" t="s">
        <v>38</v>
      </c>
      <c r="P1918">
        <f t="shared" si="29"/>
        <v>110000</v>
      </c>
      <c r="Q1918">
        <v>7.3</v>
      </c>
    </row>
    <row r="1919" spans="1:17" x14ac:dyDescent="0.3">
      <c r="A1919" t="s">
        <v>1764</v>
      </c>
      <c r="B1919">
        <v>153</v>
      </c>
      <c r="C1919">
        <v>120523073</v>
      </c>
      <c r="D1919" t="s">
        <v>953</v>
      </c>
      <c r="E1919" t="s">
        <v>3409</v>
      </c>
      <c r="F1919" t="s">
        <v>24163</v>
      </c>
      <c r="L1919" t="s">
        <v>3323</v>
      </c>
      <c r="M1919" t="s">
        <v>37</v>
      </c>
      <c r="N1919" t="s">
        <v>38</v>
      </c>
      <c r="O1919">
        <v>75000000</v>
      </c>
      <c r="P1919">
        <f t="shared" si="29"/>
        <v>45523073</v>
      </c>
      <c r="Q1919">
        <v>8.3000000000000007</v>
      </c>
    </row>
    <row r="1920" spans="1:17" x14ac:dyDescent="0.3">
      <c r="A1920" t="s">
        <v>2647</v>
      </c>
      <c r="B1920">
        <v>154</v>
      </c>
      <c r="C1920">
        <v>95632614</v>
      </c>
      <c r="D1920" t="s">
        <v>953</v>
      </c>
      <c r="E1920" t="s">
        <v>3409</v>
      </c>
      <c r="F1920" t="s">
        <v>22704</v>
      </c>
      <c r="G1920" t="s">
        <v>19711</v>
      </c>
      <c r="H1920" t="s">
        <v>24163</v>
      </c>
      <c r="L1920" t="s">
        <v>2649</v>
      </c>
      <c r="M1920" t="s">
        <v>37</v>
      </c>
      <c r="N1920" t="s">
        <v>38</v>
      </c>
      <c r="O1920">
        <v>79000000</v>
      </c>
      <c r="P1920">
        <f t="shared" si="29"/>
        <v>16632614</v>
      </c>
      <c r="Q1920">
        <v>7.2</v>
      </c>
    </row>
    <row r="1921" spans="1:17" x14ac:dyDescent="0.3">
      <c r="A1921" t="s">
        <v>1133</v>
      </c>
      <c r="B1921">
        <v>156</v>
      </c>
      <c r="C1921">
        <v>183635922</v>
      </c>
      <c r="D1921" t="s">
        <v>953</v>
      </c>
      <c r="E1921" t="s">
        <v>3409</v>
      </c>
      <c r="F1921" t="s">
        <v>10413</v>
      </c>
      <c r="G1921" t="s">
        <v>15011</v>
      </c>
      <c r="L1921" t="s">
        <v>1135</v>
      </c>
      <c r="M1921" t="s">
        <v>37</v>
      </c>
      <c r="N1921" t="s">
        <v>38</v>
      </c>
      <c r="O1921">
        <v>135000000</v>
      </c>
      <c r="P1921">
        <f t="shared" si="29"/>
        <v>48635922</v>
      </c>
      <c r="Q1921">
        <v>8.1</v>
      </c>
    </row>
    <row r="1922" spans="1:17" x14ac:dyDescent="0.3">
      <c r="A1922" t="s">
        <v>371</v>
      </c>
      <c r="B1922">
        <v>157</v>
      </c>
      <c r="C1922">
        <v>289994397</v>
      </c>
      <c r="D1922" t="s">
        <v>953</v>
      </c>
      <c r="E1922" t="s">
        <v>18089</v>
      </c>
      <c r="F1922" t="s">
        <v>1266</v>
      </c>
      <c r="G1922" t="s">
        <v>24165</v>
      </c>
      <c r="L1922" t="s">
        <v>773</v>
      </c>
      <c r="M1922" t="s">
        <v>37</v>
      </c>
      <c r="N1922" t="s">
        <v>56</v>
      </c>
      <c r="O1922">
        <v>150000000</v>
      </c>
      <c r="P1922">
        <f t="shared" ref="P1922:P1985" si="30">+C1922-O1922</f>
        <v>139994397</v>
      </c>
      <c r="Q1922">
        <v>7.6</v>
      </c>
    </row>
    <row r="1923" spans="1:17" x14ac:dyDescent="0.3">
      <c r="A1923" t="s">
        <v>1971</v>
      </c>
      <c r="B1923">
        <v>158</v>
      </c>
      <c r="C1923">
        <v>14131298</v>
      </c>
      <c r="D1923" t="s">
        <v>953</v>
      </c>
      <c r="E1923" t="s">
        <v>13307</v>
      </c>
      <c r="F1923" t="s">
        <v>3409</v>
      </c>
      <c r="G1923" t="s">
        <v>22704</v>
      </c>
      <c r="H1923" t="s">
        <v>24163</v>
      </c>
      <c r="L1923" t="s">
        <v>5414</v>
      </c>
      <c r="M1923" t="s">
        <v>37</v>
      </c>
      <c r="N1923" t="s">
        <v>1465</v>
      </c>
      <c r="O1923">
        <v>390000000</v>
      </c>
      <c r="P1923">
        <f t="shared" si="30"/>
        <v>-375868702</v>
      </c>
      <c r="Q1923">
        <v>6.4</v>
      </c>
    </row>
    <row r="1924" spans="1:17" x14ac:dyDescent="0.3">
      <c r="A1924" t="s">
        <v>1252</v>
      </c>
      <c r="B1924">
        <v>159</v>
      </c>
      <c r="C1924">
        <v>317557891</v>
      </c>
      <c r="D1924" t="s">
        <v>953</v>
      </c>
      <c r="E1924" t="s">
        <v>18089</v>
      </c>
      <c r="F1924" t="s">
        <v>1266</v>
      </c>
      <c r="L1924" t="s">
        <v>1253</v>
      </c>
      <c r="M1924" t="s">
        <v>37</v>
      </c>
      <c r="N1924" t="s">
        <v>56</v>
      </c>
      <c r="O1924">
        <v>125000000</v>
      </c>
      <c r="P1924">
        <f t="shared" si="30"/>
        <v>192557891</v>
      </c>
      <c r="Q1924">
        <v>7.5</v>
      </c>
    </row>
    <row r="1925" spans="1:17" x14ac:dyDescent="0.3">
      <c r="A1925" t="s">
        <v>3727</v>
      </c>
      <c r="B1925">
        <v>161</v>
      </c>
      <c r="C1925">
        <v>56715371</v>
      </c>
      <c r="D1925" t="s">
        <v>953</v>
      </c>
      <c r="E1925" t="s">
        <v>24165</v>
      </c>
      <c r="F1925" t="s">
        <v>12332</v>
      </c>
      <c r="L1925" t="s">
        <v>14726</v>
      </c>
      <c r="M1925" t="s">
        <v>37</v>
      </c>
      <c r="N1925" t="s">
        <v>56</v>
      </c>
      <c r="O1925">
        <v>12000000</v>
      </c>
      <c r="P1925">
        <f t="shared" si="30"/>
        <v>44715371</v>
      </c>
      <c r="Q1925">
        <v>8.3000000000000007</v>
      </c>
    </row>
    <row r="1926" spans="1:17" x14ac:dyDescent="0.3">
      <c r="A1926" t="s">
        <v>9065</v>
      </c>
      <c r="B1926">
        <v>161</v>
      </c>
      <c r="C1926">
        <v>27200000</v>
      </c>
      <c r="D1926" t="s">
        <v>953</v>
      </c>
      <c r="E1926" t="s">
        <v>3409</v>
      </c>
      <c r="F1926" t="s">
        <v>24163</v>
      </c>
      <c r="L1926" t="s">
        <v>19248</v>
      </c>
      <c r="M1926" t="s">
        <v>37</v>
      </c>
      <c r="N1926" t="s">
        <v>56</v>
      </c>
      <c r="O1926">
        <v>3000000</v>
      </c>
      <c r="P1926">
        <f t="shared" si="30"/>
        <v>24200000</v>
      </c>
      <c r="Q1926">
        <v>8.1999999999999993</v>
      </c>
    </row>
    <row r="1927" spans="1:17" x14ac:dyDescent="0.3">
      <c r="A1927" t="s">
        <v>9065</v>
      </c>
      <c r="B1927">
        <v>164</v>
      </c>
      <c r="C1927">
        <v>26400000</v>
      </c>
      <c r="D1927" t="s">
        <v>953</v>
      </c>
      <c r="E1927" t="s">
        <v>3409</v>
      </c>
      <c r="F1927" t="s">
        <v>22704</v>
      </c>
      <c r="L1927" t="s">
        <v>9067</v>
      </c>
      <c r="M1927" t="s">
        <v>37</v>
      </c>
      <c r="N1927" t="s">
        <v>56</v>
      </c>
      <c r="O1927">
        <v>16000000</v>
      </c>
      <c r="P1927">
        <f t="shared" si="30"/>
        <v>10400000</v>
      </c>
      <c r="Q1927">
        <v>7.4</v>
      </c>
    </row>
    <row r="1928" spans="1:17" hidden="1" x14ac:dyDescent="0.3">
      <c r="A1928" t="s">
        <v>20475</v>
      </c>
      <c r="B1928">
        <v>99</v>
      </c>
      <c r="D1928" t="s">
        <v>24164</v>
      </c>
      <c r="E1928" t="s">
        <v>3409</v>
      </c>
      <c r="F1928" t="s">
        <v>10413</v>
      </c>
      <c r="L1928" t="s">
        <v>20476</v>
      </c>
      <c r="M1928" t="s">
        <v>37</v>
      </c>
      <c r="N1928" t="s">
        <v>56</v>
      </c>
      <c r="O1928">
        <v>2000000</v>
      </c>
      <c r="P1928">
        <f t="shared" si="30"/>
        <v>-2000000</v>
      </c>
      <c r="Q1928">
        <v>6.4</v>
      </c>
    </row>
    <row r="1929" spans="1:17" hidden="1" x14ac:dyDescent="0.3">
      <c r="A1929" t="s">
        <v>23854</v>
      </c>
      <c r="B1929">
        <v>99</v>
      </c>
      <c r="D1929" t="s">
        <v>1671</v>
      </c>
      <c r="E1929" t="s">
        <v>3409</v>
      </c>
      <c r="F1929" t="s">
        <v>19711</v>
      </c>
      <c r="L1929" t="s">
        <v>23856</v>
      </c>
      <c r="M1929" t="s">
        <v>14503</v>
      </c>
      <c r="N1929" t="s">
        <v>16841</v>
      </c>
      <c r="P1929">
        <f t="shared" si="30"/>
        <v>0</v>
      </c>
      <c r="Q1929">
        <v>6.4</v>
      </c>
    </row>
    <row r="1930" spans="1:17" hidden="1" x14ac:dyDescent="0.3">
      <c r="A1930" t="s">
        <v>17173</v>
      </c>
      <c r="B1930">
        <v>99</v>
      </c>
      <c r="D1930" t="s">
        <v>6403</v>
      </c>
      <c r="E1930" t="s">
        <v>10413</v>
      </c>
      <c r="L1930" t="s">
        <v>21131</v>
      </c>
      <c r="M1930" t="s">
        <v>37</v>
      </c>
      <c r="N1930" t="s">
        <v>268</v>
      </c>
      <c r="O1930">
        <v>3150000</v>
      </c>
      <c r="P1930">
        <f t="shared" si="30"/>
        <v>-3150000</v>
      </c>
      <c r="Q1930">
        <v>5.5</v>
      </c>
    </row>
    <row r="1931" spans="1:17" x14ac:dyDescent="0.3">
      <c r="A1931" t="s">
        <v>171</v>
      </c>
      <c r="B1931">
        <v>164</v>
      </c>
      <c r="C1931">
        <v>255108370</v>
      </c>
      <c r="D1931" t="s">
        <v>953</v>
      </c>
      <c r="E1931" t="s">
        <v>1266</v>
      </c>
      <c r="L1931" t="s">
        <v>175</v>
      </c>
      <c r="M1931" t="s">
        <v>37</v>
      </c>
      <c r="N1931" t="s">
        <v>179</v>
      </c>
      <c r="O1931">
        <v>250000000</v>
      </c>
      <c r="P1931">
        <f t="shared" si="30"/>
        <v>5108370</v>
      </c>
      <c r="Q1931">
        <v>7.5</v>
      </c>
    </row>
    <row r="1932" spans="1:17" x14ac:dyDescent="0.3">
      <c r="A1932" t="s">
        <v>364</v>
      </c>
      <c r="B1932">
        <v>165</v>
      </c>
      <c r="C1932">
        <v>49551662</v>
      </c>
      <c r="D1932" t="s">
        <v>953</v>
      </c>
      <c r="E1932" t="s">
        <v>3409</v>
      </c>
      <c r="F1932" t="s">
        <v>19711</v>
      </c>
      <c r="G1932" t="s">
        <v>24163</v>
      </c>
      <c r="L1932" t="s">
        <v>1222</v>
      </c>
      <c r="M1932" t="s">
        <v>37</v>
      </c>
      <c r="N1932" t="s">
        <v>370</v>
      </c>
      <c r="O1932">
        <v>130000000</v>
      </c>
      <c r="P1932">
        <f t="shared" si="30"/>
        <v>-80448338</v>
      </c>
      <c r="Q1932">
        <v>6.6</v>
      </c>
    </row>
    <row r="1933" spans="1:17" x14ac:dyDescent="0.3">
      <c r="A1933" t="s">
        <v>57</v>
      </c>
      <c r="B1933">
        <v>169</v>
      </c>
      <c r="C1933">
        <v>187991439</v>
      </c>
      <c r="D1933" t="s">
        <v>953</v>
      </c>
      <c r="E1933" t="s">
        <v>3409</v>
      </c>
      <c r="F1933" t="s">
        <v>12332</v>
      </c>
      <c r="L1933" t="s">
        <v>661</v>
      </c>
      <c r="M1933" t="s">
        <v>37</v>
      </c>
      <c r="N1933" t="s">
        <v>38</v>
      </c>
      <c r="O1933">
        <v>165000000</v>
      </c>
      <c r="P1933">
        <f t="shared" si="30"/>
        <v>22991439</v>
      </c>
      <c r="Q1933">
        <v>8.6</v>
      </c>
    </row>
    <row r="1934" spans="1:17" x14ac:dyDescent="0.3">
      <c r="A1934" t="s">
        <v>29</v>
      </c>
      <c r="B1934">
        <v>171</v>
      </c>
      <c r="C1934">
        <v>54222000</v>
      </c>
      <c r="D1934" t="s">
        <v>953</v>
      </c>
      <c r="E1934" t="s">
        <v>3409</v>
      </c>
      <c r="F1934" t="s">
        <v>12332</v>
      </c>
      <c r="G1934" t="s">
        <v>10413</v>
      </c>
      <c r="L1934" t="s">
        <v>3406</v>
      </c>
      <c r="M1934" t="s">
        <v>37</v>
      </c>
      <c r="N1934" t="s">
        <v>38</v>
      </c>
      <c r="O1934">
        <v>69500000</v>
      </c>
      <c r="P1934">
        <f t="shared" si="30"/>
        <v>-15278000</v>
      </c>
      <c r="Q1934">
        <v>7.6</v>
      </c>
    </row>
    <row r="1935" spans="1:17" x14ac:dyDescent="0.3">
      <c r="A1935" t="s">
        <v>1252</v>
      </c>
      <c r="B1935">
        <v>174</v>
      </c>
      <c r="C1935">
        <v>261970615</v>
      </c>
      <c r="D1935" t="s">
        <v>953</v>
      </c>
      <c r="E1935" t="s">
        <v>18089</v>
      </c>
      <c r="F1935" t="s">
        <v>1266</v>
      </c>
      <c r="G1935" t="s">
        <v>24165</v>
      </c>
      <c r="L1935" t="s">
        <v>1703</v>
      </c>
      <c r="M1935" t="s">
        <v>37</v>
      </c>
      <c r="N1935" t="s">
        <v>56</v>
      </c>
      <c r="O1935">
        <v>100000000</v>
      </c>
      <c r="P1935">
        <f t="shared" si="30"/>
        <v>161970615</v>
      </c>
      <c r="Q1935">
        <v>7.4</v>
      </c>
    </row>
    <row r="1936" spans="1:17" x14ac:dyDescent="0.3">
      <c r="A1936" t="s">
        <v>171</v>
      </c>
      <c r="B1936">
        <v>182</v>
      </c>
      <c r="C1936">
        <v>303001229</v>
      </c>
      <c r="D1936" t="s">
        <v>953</v>
      </c>
      <c r="E1936" t="s">
        <v>1266</v>
      </c>
      <c r="L1936" t="s">
        <v>678</v>
      </c>
      <c r="M1936" t="s">
        <v>37</v>
      </c>
      <c r="N1936" t="s">
        <v>38</v>
      </c>
      <c r="O1936">
        <v>180000000</v>
      </c>
      <c r="P1936">
        <f t="shared" si="30"/>
        <v>123001229</v>
      </c>
      <c r="Q1936">
        <v>7.9</v>
      </c>
    </row>
    <row r="1937" spans="1:17" x14ac:dyDescent="0.3">
      <c r="A1937" t="s">
        <v>171</v>
      </c>
      <c r="B1937">
        <v>186</v>
      </c>
      <c r="C1937">
        <v>258355354</v>
      </c>
      <c r="D1937" t="s">
        <v>953</v>
      </c>
      <c r="E1937" t="s">
        <v>1266</v>
      </c>
      <c r="L1937" t="s">
        <v>195</v>
      </c>
      <c r="M1937" t="s">
        <v>37</v>
      </c>
      <c r="N1937" t="s">
        <v>38</v>
      </c>
      <c r="O1937">
        <v>225000000</v>
      </c>
      <c r="P1937">
        <f t="shared" si="30"/>
        <v>33355354</v>
      </c>
      <c r="Q1937">
        <v>7.9</v>
      </c>
    </row>
    <row r="1938" spans="1:17" x14ac:dyDescent="0.3">
      <c r="A1938" t="s">
        <v>9128</v>
      </c>
      <c r="B1938">
        <v>193</v>
      </c>
      <c r="C1938">
        <v>21500000</v>
      </c>
      <c r="D1938" t="s">
        <v>953</v>
      </c>
      <c r="E1938" t="s">
        <v>3409</v>
      </c>
      <c r="F1938" t="s">
        <v>22704</v>
      </c>
      <c r="L1938" t="s">
        <v>9129</v>
      </c>
      <c r="M1938" t="s">
        <v>37</v>
      </c>
      <c r="N1938" t="s">
        <v>38</v>
      </c>
      <c r="O1938">
        <v>27000000</v>
      </c>
      <c r="P1938">
        <f t="shared" si="30"/>
        <v>-5500000</v>
      </c>
      <c r="Q1938">
        <v>7.9</v>
      </c>
    </row>
    <row r="1939" spans="1:17" hidden="1" x14ac:dyDescent="0.3">
      <c r="A1939" t="s">
        <v>12582</v>
      </c>
      <c r="B1939">
        <v>99</v>
      </c>
      <c r="C1939">
        <v>753501</v>
      </c>
      <c r="D1939" t="s">
        <v>24164</v>
      </c>
      <c r="E1939" t="s">
        <v>3409</v>
      </c>
      <c r="F1939" t="s">
        <v>24165</v>
      </c>
      <c r="G1939" t="s">
        <v>10413</v>
      </c>
      <c r="L1939" t="s">
        <v>17453</v>
      </c>
      <c r="M1939" t="s">
        <v>1464</v>
      </c>
      <c r="N1939" t="s">
        <v>1465</v>
      </c>
      <c r="P1939">
        <f t="shared" si="30"/>
        <v>753501</v>
      </c>
      <c r="Q1939">
        <v>7.4</v>
      </c>
    </row>
    <row r="1940" spans="1:17" hidden="1" x14ac:dyDescent="0.3">
      <c r="A1940" t="s">
        <v>21908</v>
      </c>
      <c r="B1940">
        <v>99</v>
      </c>
      <c r="D1940" t="s">
        <v>24164</v>
      </c>
      <c r="E1940" t="s">
        <v>3409</v>
      </c>
      <c r="F1940" t="s">
        <v>10413</v>
      </c>
      <c r="L1940" t="s">
        <v>21910</v>
      </c>
      <c r="M1940" t="s">
        <v>37</v>
      </c>
      <c r="N1940" t="s">
        <v>38</v>
      </c>
      <c r="O1940">
        <v>1000000</v>
      </c>
      <c r="P1940">
        <f t="shared" si="30"/>
        <v>-1000000</v>
      </c>
      <c r="Q1940">
        <v>6.2</v>
      </c>
    </row>
    <row r="1941" spans="1:17" x14ac:dyDescent="0.3">
      <c r="A1941" t="s">
        <v>710</v>
      </c>
      <c r="B1941">
        <v>196</v>
      </c>
      <c r="C1941">
        <v>133228348</v>
      </c>
      <c r="D1941" t="s">
        <v>953</v>
      </c>
      <c r="L1941" t="s">
        <v>954</v>
      </c>
      <c r="M1941" t="s">
        <v>37</v>
      </c>
      <c r="N1941" t="s">
        <v>38</v>
      </c>
      <c r="O1941">
        <v>175000000</v>
      </c>
      <c r="P1941">
        <f t="shared" si="30"/>
        <v>-41771652</v>
      </c>
      <c r="Q1941">
        <v>7.2</v>
      </c>
    </row>
    <row r="1942" spans="1:17" x14ac:dyDescent="0.3">
      <c r="A1942" t="s">
        <v>3639</v>
      </c>
      <c r="B1942">
        <v>212</v>
      </c>
      <c r="C1942">
        <v>25052000</v>
      </c>
      <c r="D1942" t="s">
        <v>953</v>
      </c>
      <c r="E1942" t="s">
        <v>13307</v>
      </c>
      <c r="F1942" t="s">
        <v>24164</v>
      </c>
      <c r="G1942" t="s">
        <v>3409</v>
      </c>
      <c r="H1942" t="s">
        <v>15011</v>
      </c>
      <c r="L1942" t="s">
        <v>3865</v>
      </c>
      <c r="M1942" t="s">
        <v>37</v>
      </c>
      <c r="N1942" t="s">
        <v>38</v>
      </c>
      <c r="O1942">
        <v>63000000</v>
      </c>
      <c r="P1942">
        <f t="shared" si="30"/>
        <v>-37948000</v>
      </c>
      <c r="Q1942">
        <v>6.6</v>
      </c>
    </row>
    <row r="1943" spans="1:17" x14ac:dyDescent="0.3">
      <c r="A1943" t="s">
        <v>9065</v>
      </c>
      <c r="B1943">
        <v>227</v>
      </c>
      <c r="C1943">
        <v>6000000</v>
      </c>
      <c r="D1943" t="s">
        <v>953</v>
      </c>
      <c r="E1943" t="s">
        <v>13307</v>
      </c>
      <c r="F1943" t="s">
        <v>3409</v>
      </c>
      <c r="G1943" t="s">
        <v>22704</v>
      </c>
      <c r="H1943" t="s">
        <v>24163</v>
      </c>
      <c r="L1943" t="s">
        <v>12819</v>
      </c>
      <c r="M1943" t="s">
        <v>37</v>
      </c>
      <c r="N1943" t="s">
        <v>56</v>
      </c>
      <c r="O1943">
        <v>15000000</v>
      </c>
      <c r="P1943">
        <f t="shared" si="30"/>
        <v>-9000000</v>
      </c>
      <c r="Q1943">
        <v>8.4</v>
      </c>
    </row>
    <row r="1944" spans="1:17" x14ac:dyDescent="0.3">
      <c r="A1944" t="s">
        <v>2859</v>
      </c>
      <c r="B1944">
        <v>236</v>
      </c>
      <c r="C1944">
        <v>184208848</v>
      </c>
      <c r="D1944" t="s">
        <v>953</v>
      </c>
      <c r="E1944" t="s">
        <v>3409</v>
      </c>
      <c r="F1944" t="s">
        <v>15011</v>
      </c>
      <c r="L1944" t="s">
        <v>11553</v>
      </c>
      <c r="M1944" t="s">
        <v>37</v>
      </c>
      <c r="N1944" t="s">
        <v>38</v>
      </c>
      <c r="O1944">
        <v>22000000</v>
      </c>
      <c r="P1944">
        <f t="shared" si="30"/>
        <v>162208848</v>
      </c>
      <c r="Q1944">
        <v>8</v>
      </c>
    </row>
    <row r="1945" spans="1:17" x14ac:dyDescent="0.3">
      <c r="A1945" t="s">
        <v>710</v>
      </c>
      <c r="B1945">
        <v>293</v>
      </c>
      <c r="C1945">
        <v>11433134</v>
      </c>
      <c r="D1945" t="s">
        <v>953</v>
      </c>
      <c r="E1945" t="s">
        <v>3409</v>
      </c>
      <c r="F1945" t="s">
        <v>10413</v>
      </c>
      <c r="G1945" t="s">
        <v>24163</v>
      </c>
      <c r="L1945" t="s">
        <v>14234</v>
      </c>
      <c r="M1945" t="s">
        <v>8731</v>
      </c>
      <c r="N1945" s="1" t="s">
        <v>767</v>
      </c>
      <c r="O1945">
        <v>14000000</v>
      </c>
      <c r="P1945">
        <f t="shared" si="30"/>
        <v>-2566866</v>
      </c>
      <c r="Q1945">
        <v>8.4</v>
      </c>
    </row>
    <row r="1946" spans="1:17" hidden="1" x14ac:dyDescent="0.3">
      <c r="A1946" t="s">
        <v>12213</v>
      </c>
      <c r="B1946">
        <v>99</v>
      </c>
      <c r="C1946">
        <v>24708699</v>
      </c>
      <c r="D1946" t="s">
        <v>1671</v>
      </c>
      <c r="L1946" t="s">
        <v>12214</v>
      </c>
      <c r="M1946" t="s">
        <v>37</v>
      </c>
      <c r="N1946" t="s">
        <v>38</v>
      </c>
      <c r="P1946">
        <f t="shared" si="30"/>
        <v>24708699</v>
      </c>
      <c r="Q1946">
        <v>4.9000000000000004</v>
      </c>
    </row>
    <row r="1947" spans="1:17" x14ac:dyDescent="0.3">
      <c r="A1947" t="s">
        <v>6037</v>
      </c>
      <c r="B1947">
        <v>325</v>
      </c>
      <c r="C1947">
        <v>1500000</v>
      </c>
      <c r="D1947" t="s">
        <v>953</v>
      </c>
      <c r="E1947" t="s">
        <v>3409</v>
      </c>
      <c r="F1947" t="s">
        <v>15011</v>
      </c>
      <c r="L1947" t="s">
        <v>6039</v>
      </c>
      <c r="M1947" t="s">
        <v>37</v>
      </c>
      <c r="N1947" t="s">
        <v>38</v>
      </c>
      <c r="O1947">
        <v>44000000</v>
      </c>
      <c r="P1947">
        <f t="shared" si="30"/>
        <v>-42500000</v>
      </c>
      <c r="Q1947">
        <v>6.8</v>
      </c>
    </row>
    <row r="1948" spans="1:17" x14ac:dyDescent="0.3">
      <c r="A1948" t="s">
        <v>11085</v>
      </c>
      <c r="B1948">
        <v>68</v>
      </c>
      <c r="C1948">
        <v>18081626</v>
      </c>
      <c r="D1948" t="s">
        <v>11526</v>
      </c>
      <c r="E1948" t="s">
        <v>18089</v>
      </c>
      <c r="F1948" t="s">
        <v>1266</v>
      </c>
      <c r="G1948" t="s">
        <v>24165</v>
      </c>
      <c r="L1948" t="s">
        <v>11087</v>
      </c>
      <c r="M1948" t="s">
        <v>37</v>
      </c>
      <c r="N1948" t="s">
        <v>38</v>
      </c>
      <c r="O1948">
        <v>20000000</v>
      </c>
      <c r="P1948">
        <f t="shared" si="30"/>
        <v>-1918374</v>
      </c>
      <c r="Q1948">
        <v>6.4</v>
      </c>
    </row>
    <row r="1949" spans="1:17" x14ac:dyDescent="0.3">
      <c r="A1949" t="s">
        <v>2750</v>
      </c>
      <c r="B1949">
        <v>74</v>
      </c>
      <c r="C1949">
        <v>60507228</v>
      </c>
      <c r="D1949" t="s">
        <v>11526</v>
      </c>
      <c r="E1949" t="s">
        <v>18089</v>
      </c>
      <c r="F1949" t="s">
        <v>1266</v>
      </c>
      <c r="G1949" t="s">
        <v>12038</v>
      </c>
      <c r="L1949" t="s">
        <v>2754</v>
      </c>
      <c r="M1949" t="s">
        <v>37</v>
      </c>
      <c r="N1949" t="s">
        <v>38</v>
      </c>
      <c r="O1949">
        <v>80000000</v>
      </c>
      <c r="P1949">
        <f t="shared" si="30"/>
        <v>-19492772</v>
      </c>
      <c r="Q1949">
        <v>7.3</v>
      </c>
    </row>
    <row r="1950" spans="1:17" x14ac:dyDescent="0.3">
      <c r="A1950" t="s">
        <v>15124</v>
      </c>
      <c r="B1950">
        <v>74</v>
      </c>
      <c r="C1950">
        <v>6491350</v>
      </c>
      <c r="D1950" t="s">
        <v>11526</v>
      </c>
      <c r="E1950" t="s">
        <v>1671</v>
      </c>
      <c r="F1950" t="s">
        <v>18089</v>
      </c>
      <c r="G1950" t="s">
        <v>1266</v>
      </c>
      <c r="H1950" t="s">
        <v>17378</v>
      </c>
      <c r="L1950" t="s">
        <v>15125</v>
      </c>
      <c r="M1950" t="s">
        <v>37</v>
      </c>
      <c r="N1950" t="s">
        <v>38</v>
      </c>
      <c r="O1950">
        <v>10000000</v>
      </c>
      <c r="P1950">
        <f t="shared" si="30"/>
        <v>-3508650</v>
      </c>
      <c r="Q1950">
        <v>5.8</v>
      </c>
    </row>
    <row r="1951" spans="1:17" x14ac:dyDescent="0.3">
      <c r="A1951" t="s">
        <v>1776</v>
      </c>
      <c r="B1951">
        <v>75</v>
      </c>
      <c r="C1951">
        <v>3562749</v>
      </c>
      <c r="D1951" t="s">
        <v>11526</v>
      </c>
      <c r="E1951" t="s">
        <v>1671</v>
      </c>
      <c r="F1951" t="s">
        <v>18089</v>
      </c>
      <c r="G1951" t="s">
        <v>1266</v>
      </c>
      <c r="H1951" t="s">
        <v>17378</v>
      </c>
      <c r="L1951" t="s">
        <v>8012</v>
      </c>
      <c r="M1951" t="s">
        <v>37</v>
      </c>
      <c r="N1951" t="s">
        <v>38</v>
      </c>
      <c r="O1951">
        <v>32000000</v>
      </c>
      <c r="P1951">
        <f t="shared" si="30"/>
        <v>-28437251</v>
      </c>
      <c r="Q1951">
        <v>6.9</v>
      </c>
    </row>
    <row r="1952" spans="1:17" hidden="1" x14ac:dyDescent="0.3">
      <c r="A1952" t="s">
        <v>17692</v>
      </c>
      <c r="B1952">
        <v>99</v>
      </c>
      <c r="D1952" t="s">
        <v>1325</v>
      </c>
      <c r="E1952" t="s">
        <v>24164</v>
      </c>
      <c r="F1952" t="s">
        <v>10413</v>
      </c>
      <c r="L1952" t="s">
        <v>17694</v>
      </c>
      <c r="M1952" t="s">
        <v>37</v>
      </c>
      <c r="N1952" t="s">
        <v>38</v>
      </c>
      <c r="O1952">
        <v>5000000</v>
      </c>
      <c r="P1952">
        <f t="shared" si="30"/>
        <v>-5000000</v>
      </c>
      <c r="Q1952">
        <v>6.4</v>
      </c>
    </row>
    <row r="1953" spans="1:17" x14ac:dyDescent="0.3">
      <c r="A1953" t="s">
        <v>23195</v>
      </c>
      <c r="B1953">
        <v>75</v>
      </c>
      <c r="C1953">
        <v>203134</v>
      </c>
      <c r="D1953" t="s">
        <v>11526</v>
      </c>
      <c r="E1953" t="s">
        <v>1671</v>
      </c>
      <c r="F1953" t="s">
        <v>3409</v>
      </c>
      <c r="G1953" t="s">
        <v>1266</v>
      </c>
      <c r="H1953" t="s">
        <v>12332</v>
      </c>
      <c r="L1953" t="s">
        <v>23199</v>
      </c>
      <c r="M1953" t="s">
        <v>37</v>
      </c>
      <c r="N1953" t="s">
        <v>38</v>
      </c>
      <c r="O1953">
        <v>250000</v>
      </c>
      <c r="P1953">
        <f t="shared" si="30"/>
        <v>-46866</v>
      </c>
      <c r="Q1953">
        <v>7</v>
      </c>
    </row>
    <row r="1954" spans="1:17" x14ac:dyDescent="0.3">
      <c r="A1954" t="s">
        <v>1582</v>
      </c>
      <c r="B1954">
        <v>76</v>
      </c>
      <c r="C1954">
        <v>50026353</v>
      </c>
      <c r="D1954" t="s">
        <v>11526</v>
      </c>
      <c r="E1954" t="s">
        <v>1671</v>
      </c>
      <c r="F1954" t="s">
        <v>18089</v>
      </c>
      <c r="G1954" t="s">
        <v>12038</v>
      </c>
      <c r="H1954" t="s">
        <v>15011</v>
      </c>
      <c r="L1954" t="s">
        <v>1585</v>
      </c>
      <c r="M1954" t="s">
        <v>37</v>
      </c>
      <c r="N1954" t="s">
        <v>38</v>
      </c>
      <c r="O1954">
        <v>110000000</v>
      </c>
      <c r="P1954">
        <f t="shared" si="30"/>
        <v>-59973647</v>
      </c>
      <c r="Q1954">
        <v>5.4</v>
      </c>
    </row>
    <row r="1955" spans="1:17" x14ac:dyDescent="0.3">
      <c r="A1955" t="s">
        <v>255</v>
      </c>
      <c r="B1955">
        <v>77</v>
      </c>
      <c r="C1955">
        <v>53337608</v>
      </c>
      <c r="D1955" t="s">
        <v>11526</v>
      </c>
      <c r="E1955" t="s">
        <v>3409</v>
      </c>
      <c r="F1955" t="s">
        <v>18089</v>
      </c>
      <c r="G1955" t="s">
        <v>1266</v>
      </c>
      <c r="H1955" t="s">
        <v>17378</v>
      </c>
      <c r="I1955" t="s">
        <v>19711</v>
      </c>
      <c r="L1955" t="s">
        <v>8330</v>
      </c>
      <c r="M1955" t="s">
        <v>37</v>
      </c>
      <c r="N1955" t="s">
        <v>38</v>
      </c>
      <c r="O1955">
        <v>40000000</v>
      </c>
      <c r="P1955">
        <f t="shared" si="30"/>
        <v>13337608</v>
      </c>
      <c r="Q1955">
        <v>7.4</v>
      </c>
    </row>
    <row r="1956" spans="1:17" x14ac:dyDescent="0.3">
      <c r="A1956" t="s">
        <v>17642</v>
      </c>
      <c r="B1956">
        <v>77</v>
      </c>
      <c r="C1956">
        <v>19421271</v>
      </c>
      <c r="D1956" t="s">
        <v>11526</v>
      </c>
      <c r="E1956" t="s">
        <v>1671</v>
      </c>
      <c r="F1956" t="s">
        <v>18089</v>
      </c>
      <c r="L1956" t="s">
        <v>17644</v>
      </c>
      <c r="M1956" t="s">
        <v>37</v>
      </c>
      <c r="N1956" t="s">
        <v>38</v>
      </c>
      <c r="O1956">
        <v>5000000</v>
      </c>
      <c r="P1956">
        <f t="shared" si="30"/>
        <v>14421271</v>
      </c>
      <c r="Q1956">
        <v>5</v>
      </c>
    </row>
    <row r="1957" spans="1:17" hidden="1" x14ac:dyDescent="0.3">
      <c r="A1957" t="s">
        <v>23711</v>
      </c>
      <c r="B1957">
        <v>99</v>
      </c>
      <c r="D1957" t="s">
        <v>24164</v>
      </c>
      <c r="E1957" t="s">
        <v>3409</v>
      </c>
      <c r="F1957" t="s">
        <v>24167</v>
      </c>
      <c r="L1957" t="s">
        <v>23714</v>
      </c>
      <c r="M1957" t="s">
        <v>37</v>
      </c>
      <c r="N1957" t="s">
        <v>38</v>
      </c>
      <c r="O1957">
        <v>100000</v>
      </c>
      <c r="P1957">
        <f t="shared" si="30"/>
        <v>-100000</v>
      </c>
      <c r="Q1957">
        <v>5.8</v>
      </c>
    </row>
    <row r="1958" spans="1:17" x14ac:dyDescent="0.3">
      <c r="A1958" t="s">
        <v>10786</v>
      </c>
      <c r="B1958">
        <v>77</v>
      </c>
      <c r="C1958">
        <v>45542421</v>
      </c>
      <c r="D1958" t="s">
        <v>11526</v>
      </c>
      <c r="E1958" t="s">
        <v>1671</v>
      </c>
      <c r="F1958" t="s">
        <v>3409</v>
      </c>
      <c r="G1958" t="s">
        <v>18089</v>
      </c>
      <c r="H1958" t="s">
        <v>17378</v>
      </c>
      <c r="L1958" t="s">
        <v>10789</v>
      </c>
      <c r="M1958" t="s">
        <v>37</v>
      </c>
      <c r="N1958" t="s">
        <v>38</v>
      </c>
      <c r="O1958">
        <v>30000000</v>
      </c>
      <c r="P1958">
        <f t="shared" si="30"/>
        <v>15542421</v>
      </c>
      <c r="Q1958">
        <v>6.3</v>
      </c>
    </row>
    <row r="1959" spans="1:17" hidden="1" x14ac:dyDescent="0.3">
      <c r="A1959" t="s">
        <v>6148</v>
      </c>
      <c r="B1959">
        <v>99</v>
      </c>
      <c r="C1959">
        <v>2843</v>
      </c>
      <c r="D1959" t="s">
        <v>10413</v>
      </c>
      <c r="L1959" t="s">
        <v>20459</v>
      </c>
      <c r="M1959" t="s">
        <v>37</v>
      </c>
      <c r="N1959" t="s">
        <v>38</v>
      </c>
      <c r="P1959">
        <f t="shared" si="30"/>
        <v>2843</v>
      </c>
      <c r="Q1959">
        <v>5.4</v>
      </c>
    </row>
    <row r="1960" spans="1:17" x14ac:dyDescent="0.3">
      <c r="A1960" t="s">
        <v>14017</v>
      </c>
      <c r="B1960">
        <v>80</v>
      </c>
      <c r="C1960">
        <v>71442</v>
      </c>
      <c r="D1960" t="s">
        <v>11526</v>
      </c>
      <c r="E1960" t="s">
        <v>1671</v>
      </c>
      <c r="F1960" t="s">
        <v>24164</v>
      </c>
      <c r="G1960" t="s">
        <v>3409</v>
      </c>
      <c r="H1960" t="s">
        <v>18089</v>
      </c>
      <c r="L1960" t="s">
        <v>14019</v>
      </c>
      <c r="M1960" t="s">
        <v>1464</v>
      </c>
      <c r="N1960" t="s">
        <v>1465</v>
      </c>
      <c r="O1960">
        <v>9600000</v>
      </c>
      <c r="P1960">
        <f t="shared" si="30"/>
        <v>-9528558</v>
      </c>
      <c r="Q1960">
        <v>7.9</v>
      </c>
    </row>
    <row r="1961" spans="1:17" x14ac:dyDescent="0.3">
      <c r="A1961" t="s">
        <v>5111</v>
      </c>
      <c r="B1961">
        <v>80</v>
      </c>
      <c r="C1961">
        <v>75367693</v>
      </c>
      <c r="D1961" t="s">
        <v>11526</v>
      </c>
      <c r="E1961" t="s">
        <v>1671</v>
      </c>
      <c r="F1961" t="s">
        <v>18089</v>
      </c>
      <c r="G1961" t="s">
        <v>1266</v>
      </c>
      <c r="L1961" t="s">
        <v>5113</v>
      </c>
      <c r="M1961" t="s">
        <v>37</v>
      </c>
      <c r="N1961" t="s">
        <v>38</v>
      </c>
      <c r="O1961">
        <v>35000000</v>
      </c>
      <c r="P1961">
        <f t="shared" si="30"/>
        <v>40367693</v>
      </c>
      <c r="Q1961">
        <v>5</v>
      </c>
    </row>
    <row r="1962" spans="1:17" x14ac:dyDescent="0.3">
      <c r="A1962" t="s">
        <v>20195</v>
      </c>
      <c r="B1962">
        <v>80</v>
      </c>
      <c r="C1962">
        <v>7002255</v>
      </c>
      <c r="D1962" t="s">
        <v>11526</v>
      </c>
      <c r="E1962" t="s">
        <v>1671</v>
      </c>
      <c r="F1962" t="s">
        <v>3409</v>
      </c>
      <c r="L1962" t="s">
        <v>20199</v>
      </c>
      <c r="M1962" t="s">
        <v>1464</v>
      </c>
      <c r="N1962" t="s">
        <v>1465</v>
      </c>
      <c r="O1962">
        <v>9500000</v>
      </c>
      <c r="P1962">
        <f t="shared" si="30"/>
        <v>-2497745</v>
      </c>
      <c r="Q1962">
        <v>7.8</v>
      </c>
    </row>
    <row r="1963" spans="1:17" x14ac:dyDescent="0.3">
      <c r="A1963" t="s">
        <v>10558</v>
      </c>
      <c r="B1963">
        <v>81</v>
      </c>
      <c r="C1963">
        <v>52008288</v>
      </c>
      <c r="D1963" t="s">
        <v>11526</v>
      </c>
      <c r="E1963" t="s">
        <v>1671</v>
      </c>
      <c r="F1963" t="s">
        <v>1266</v>
      </c>
      <c r="G1963" t="s">
        <v>17378</v>
      </c>
      <c r="L1963" t="s">
        <v>10560</v>
      </c>
      <c r="M1963" t="s">
        <v>37</v>
      </c>
      <c r="N1963" t="s">
        <v>38</v>
      </c>
      <c r="O1963">
        <v>21000000</v>
      </c>
      <c r="P1963">
        <f t="shared" si="30"/>
        <v>31008288</v>
      </c>
      <c r="Q1963">
        <v>7.8</v>
      </c>
    </row>
    <row r="1964" spans="1:17" x14ac:dyDescent="0.3">
      <c r="A1964" t="s">
        <v>14854</v>
      </c>
      <c r="B1964">
        <v>82</v>
      </c>
      <c r="C1964">
        <v>36696761</v>
      </c>
      <c r="D1964" t="s">
        <v>11526</v>
      </c>
      <c r="E1964" t="s">
        <v>1671</v>
      </c>
      <c r="F1964" t="s">
        <v>18089</v>
      </c>
      <c r="G1964" t="s">
        <v>24165</v>
      </c>
      <c r="H1964" t="s">
        <v>12332</v>
      </c>
      <c r="L1964" t="s">
        <v>14856</v>
      </c>
      <c r="M1964" t="s">
        <v>37</v>
      </c>
      <c r="N1964" t="s">
        <v>38</v>
      </c>
      <c r="O1964">
        <v>23000000</v>
      </c>
      <c r="P1964">
        <f t="shared" si="30"/>
        <v>13696761</v>
      </c>
      <c r="Q1964">
        <v>6.5</v>
      </c>
    </row>
    <row r="1965" spans="1:17" x14ac:dyDescent="0.3">
      <c r="A1965" t="s">
        <v>21099</v>
      </c>
      <c r="B1965">
        <v>83</v>
      </c>
      <c r="C1965">
        <v>184925485</v>
      </c>
      <c r="D1965" t="s">
        <v>11526</v>
      </c>
      <c r="E1965" t="s">
        <v>18089</v>
      </c>
      <c r="F1965" t="s">
        <v>1266</v>
      </c>
      <c r="G1965" t="s">
        <v>17378</v>
      </c>
      <c r="L1965" t="s">
        <v>21102</v>
      </c>
      <c r="M1965" t="s">
        <v>37</v>
      </c>
      <c r="N1965" t="s">
        <v>38</v>
      </c>
      <c r="O1965">
        <v>2000000</v>
      </c>
      <c r="P1965">
        <f t="shared" si="30"/>
        <v>182925485</v>
      </c>
      <c r="Q1965">
        <v>7.7</v>
      </c>
    </row>
    <row r="1966" spans="1:17" x14ac:dyDescent="0.3">
      <c r="A1966" t="s">
        <v>1947</v>
      </c>
      <c r="B1966">
        <v>85</v>
      </c>
      <c r="C1966">
        <v>58867694</v>
      </c>
      <c r="D1966" t="s">
        <v>11526</v>
      </c>
      <c r="E1966" t="s">
        <v>1671</v>
      </c>
      <c r="F1966" t="s">
        <v>18089</v>
      </c>
      <c r="G1966" t="s">
        <v>24167</v>
      </c>
      <c r="L1966" t="s">
        <v>1950</v>
      </c>
      <c r="M1966" t="s">
        <v>37</v>
      </c>
      <c r="N1966" t="s">
        <v>38</v>
      </c>
      <c r="O1966">
        <v>100000000</v>
      </c>
      <c r="P1966">
        <f t="shared" si="30"/>
        <v>-41132306</v>
      </c>
      <c r="Q1966">
        <v>6.8</v>
      </c>
    </row>
    <row r="1967" spans="1:17" x14ac:dyDescent="0.3">
      <c r="A1967" t="s">
        <v>8293</v>
      </c>
      <c r="B1967">
        <v>85</v>
      </c>
      <c r="C1967">
        <v>56068547</v>
      </c>
      <c r="D1967" t="s">
        <v>11526</v>
      </c>
      <c r="E1967" t="s">
        <v>1671</v>
      </c>
      <c r="F1967" t="s">
        <v>18089</v>
      </c>
      <c r="G1967" t="s">
        <v>24165</v>
      </c>
      <c r="H1967" t="s">
        <v>12332</v>
      </c>
      <c r="L1967" t="s">
        <v>8297</v>
      </c>
      <c r="M1967" t="s">
        <v>37</v>
      </c>
      <c r="N1967" t="s">
        <v>56</v>
      </c>
      <c r="O1967">
        <v>30000000</v>
      </c>
      <c r="P1967">
        <f t="shared" si="30"/>
        <v>26068547</v>
      </c>
      <c r="Q1967">
        <v>7.5</v>
      </c>
    </row>
    <row r="1968" spans="1:17" x14ac:dyDescent="0.3">
      <c r="A1968" t="s">
        <v>8624</v>
      </c>
      <c r="B1968">
        <v>86</v>
      </c>
      <c r="C1968">
        <v>10134754</v>
      </c>
      <c r="D1968" t="s">
        <v>11526</v>
      </c>
      <c r="E1968" t="s">
        <v>1671</v>
      </c>
      <c r="F1968" t="s">
        <v>18089</v>
      </c>
      <c r="L1968" t="s">
        <v>8626</v>
      </c>
      <c r="M1968" t="s">
        <v>37</v>
      </c>
      <c r="N1968" t="s">
        <v>38</v>
      </c>
      <c r="O1968">
        <v>30000000</v>
      </c>
      <c r="P1968">
        <f t="shared" si="30"/>
        <v>-19865246</v>
      </c>
      <c r="Q1968">
        <v>4.8</v>
      </c>
    </row>
    <row r="1969" spans="1:17" x14ac:dyDescent="0.3">
      <c r="A1969" t="s">
        <v>2976</v>
      </c>
      <c r="B1969">
        <v>87</v>
      </c>
      <c r="C1969">
        <v>251501645</v>
      </c>
      <c r="D1969" t="s">
        <v>11526</v>
      </c>
      <c r="E1969" t="s">
        <v>1671</v>
      </c>
      <c r="F1969" t="s">
        <v>18089</v>
      </c>
      <c r="L1969" t="s">
        <v>3549</v>
      </c>
      <c r="M1969" t="s">
        <v>37</v>
      </c>
      <c r="N1969" t="s">
        <v>38</v>
      </c>
      <c r="O1969">
        <v>69000000</v>
      </c>
      <c r="P1969">
        <f t="shared" si="30"/>
        <v>182501645</v>
      </c>
      <c r="Q1969">
        <v>7.7</v>
      </c>
    </row>
    <row r="1970" spans="1:17" x14ac:dyDescent="0.3">
      <c r="A1970" t="s">
        <v>255</v>
      </c>
      <c r="B1970">
        <v>87</v>
      </c>
      <c r="C1970">
        <v>35287788</v>
      </c>
      <c r="D1970" t="s">
        <v>11526</v>
      </c>
      <c r="E1970" t="s">
        <v>1671</v>
      </c>
      <c r="F1970" t="s">
        <v>18089</v>
      </c>
      <c r="G1970" t="s">
        <v>6403</v>
      </c>
      <c r="H1970" t="s">
        <v>12332</v>
      </c>
      <c r="L1970" t="s">
        <v>6930</v>
      </c>
      <c r="M1970" t="s">
        <v>37</v>
      </c>
      <c r="N1970" t="s">
        <v>38</v>
      </c>
      <c r="O1970">
        <v>39000000</v>
      </c>
      <c r="P1970">
        <f t="shared" si="30"/>
        <v>-3712212</v>
      </c>
      <c r="Q1970">
        <v>7</v>
      </c>
    </row>
    <row r="1971" spans="1:17" x14ac:dyDescent="0.3">
      <c r="A1971" t="s">
        <v>2964</v>
      </c>
      <c r="B1971">
        <v>87</v>
      </c>
      <c r="C1971">
        <v>323505540</v>
      </c>
      <c r="D1971" t="s">
        <v>11526</v>
      </c>
      <c r="E1971" t="s">
        <v>1671</v>
      </c>
      <c r="F1971" t="s">
        <v>18089</v>
      </c>
      <c r="L1971" t="s">
        <v>2967</v>
      </c>
      <c r="M1971" t="s">
        <v>37</v>
      </c>
      <c r="N1971" t="s">
        <v>677</v>
      </c>
      <c r="O1971">
        <v>75000000</v>
      </c>
      <c r="P1971">
        <f t="shared" si="30"/>
        <v>248505540</v>
      </c>
      <c r="Q1971">
        <v>6.8</v>
      </c>
    </row>
    <row r="1972" spans="1:17" hidden="1" x14ac:dyDescent="0.3">
      <c r="A1972" t="s">
        <v>19779</v>
      </c>
      <c r="B1972">
        <v>99</v>
      </c>
      <c r="D1972" t="s">
        <v>1325</v>
      </c>
      <c r="E1972" t="s">
        <v>953</v>
      </c>
      <c r="F1972" t="s">
        <v>1671</v>
      </c>
      <c r="L1972" t="s">
        <v>19781</v>
      </c>
      <c r="M1972" t="s">
        <v>1946</v>
      </c>
      <c r="N1972" t="s">
        <v>892</v>
      </c>
      <c r="O1972">
        <v>15000000</v>
      </c>
      <c r="P1972">
        <f t="shared" si="30"/>
        <v>-15000000</v>
      </c>
      <c r="Q1972">
        <v>7.4</v>
      </c>
    </row>
    <row r="1973" spans="1:17" x14ac:dyDescent="0.3">
      <c r="A1973" t="s">
        <v>3281</v>
      </c>
      <c r="B1973">
        <v>88</v>
      </c>
      <c r="C1973">
        <v>219613391</v>
      </c>
      <c r="D1973" t="s">
        <v>11526</v>
      </c>
      <c r="E1973" t="s">
        <v>1671</v>
      </c>
      <c r="F1973" t="s">
        <v>18089</v>
      </c>
      <c r="G1973" t="s">
        <v>1266</v>
      </c>
      <c r="H1973" t="s">
        <v>12038</v>
      </c>
      <c r="L1973" t="s">
        <v>3364</v>
      </c>
      <c r="M1973" t="s">
        <v>37</v>
      </c>
      <c r="N1973" t="s">
        <v>38</v>
      </c>
      <c r="O1973">
        <v>75000000</v>
      </c>
      <c r="P1973">
        <f t="shared" si="30"/>
        <v>144613391</v>
      </c>
      <c r="Q1973">
        <v>4.5</v>
      </c>
    </row>
    <row r="1974" spans="1:17" x14ac:dyDescent="0.3">
      <c r="A1974" t="s">
        <v>6028</v>
      </c>
      <c r="B1974">
        <v>88</v>
      </c>
      <c r="C1974">
        <v>84300000</v>
      </c>
      <c r="D1974" t="s">
        <v>11526</v>
      </c>
      <c r="E1974" t="s">
        <v>18089</v>
      </c>
      <c r="F1974" t="s">
        <v>1266</v>
      </c>
      <c r="G1974" t="s">
        <v>17378</v>
      </c>
      <c r="L1974" t="s">
        <v>6032</v>
      </c>
      <c r="M1974" t="s">
        <v>37</v>
      </c>
      <c r="N1974" t="s">
        <v>38</v>
      </c>
      <c r="O1974">
        <v>2600000</v>
      </c>
      <c r="P1974">
        <f t="shared" si="30"/>
        <v>81700000</v>
      </c>
      <c r="Q1974">
        <v>7.5</v>
      </c>
    </row>
    <row r="1975" spans="1:17" x14ac:dyDescent="0.3">
      <c r="A1975" t="s">
        <v>2335</v>
      </c>
      <c r="B1975">
        <v>89</v>
      </c>
      <c r="C1975">
        <v>169692572</v>
      </c>
      <c r="D1975" t="s">
        <v>11526</v>
      </c>
      <c r="E1975" t="s">
        <v>1671</v>
      </c>
      <c r="F1975" t="s">
        <v>18089</v>
      </c>
      <c r="G1975" t="s">
        <v>1266</v>
      </c>
      <c r="L1975" t="s">
        <v>2739</v>
      </c>
      <c r="M1975" t="s">
        <v>37</v>
      </c>
      <c r="N1975" t="s">
        <v>38</v>
      </c>
      <c r="O1975">
        <v>80000000</v>
      </c>
      <c r="P1975">
        <f t="shared" si="30"/>
        <v>89692572</v>
      </c>
      <c r="Q1975">
        <v>6.7</v>
      </c>
    </row>
    <row r="1976" spans="1:17" x14ac:dyDescent="0.3">
      <c r="A1976" t="s">
        <v>16410</v>
      </c>
      <c r="B1976">
        <v>89</v>
      </c>
      <c r="C1976">
        <v>4443403</v>
      </c>
      <c r="D1976" t="s">
        <v>11526</v>
      </c>
      <c r="E1976" t="s">
        <v>13307</v>
      </c>
      <c r="F1976" t="s">
        <v>3409</v>
      </c>
      <c r="G1976" t="s">
        <v>24163</v>
      </c>
      <c r="L1976" t="s">
        <v>16412</v>
      </c>
      <c r="M1976" t="s">
        <v>1464</v>
      </c>
      <c r="N1976" t="s">
        <v>1465</v>
      </c>
      <c r="O1976">
        <v>7300000</v>
      </c>
      <c r="P1976">
        <f t="shared" si="30"/>
        <v>-2856597</v>
      </c>
      <c r="Q1976">
        <v>8</v>
      </c>
    </row>
    <row r="1977" spans="1:17" x14ac:dyDescent="0.3">
      <c r="A1977" t="s">
        <v>16139</v>
      </c>
      <c r="B1977">
        <v>90</v>
      </c>
      <c r="C1977">
        <v>3442820</v>
      </c>
      <c r="D1977" t="s">
        <v>11526</v>
      </c>
      <c r="E1977" t="s">
        <v>1671</v>
      </c>
      <c r="F1977" t="s">
        <v>3409</v>
      </c>
      <c r="G1977" t="s">
        <v>19711</v>
      </c>
      <c r="L1977" t="s">
        <v>16141</v>
      </c>
      <c r="M1977" t="s">
        <v>37</v>
      </c>
      <c r="N1977" t="s">
        <v>38</v>
      </c>
      <c r="O1977">
        <v>8000000</v>
      </c>
      <c r="P1977">
        <f t="shared" si="30"/>
        <v>-4557180</v>
      </c>
      <c r="Q1977">
        <v>7.3</v>
      </c>
    </row>
    <row r="1978" spans="1:17" x14ac:dyDescent="0.3">
      <c r="A1978" t="s">
        <v>4982</v>
      </c>
      <c r="B1978">
        <v>90</v>
      </c>
      <c r="C1978">
        <v>72601713</v>
      </c>
      <c r="D1978" t="s">
        <v>11526</v>
      </c>
      <c r="E1978" t="s">
        <v>1671</v>
      </c>
      <c r="F1978" t="s">
        <v>18089</v>
      </c>
      <c r="L1978" t="s">
        <v>4984</v>
      </c>
      <c r="M1978" t="s">
        <v>37</v>
      </c>
      <c r="N1978" t="s">
        <v>767</v>
      </c>
      <c r="O1978">
        <v>51000000</v>
      </c>
      <c r="P1978">
        <f t="shared" si="30"/>
        <v>21601713</v>
      </c>
      <c r="Q1978">
        <v>5.6</v>
      </c>
    </row>
    <row r="1979" spans="1:17" x14ac:dyDescent="0.3">
      <c r="A1979" t="s">
        <v>2099</v>
      </c>
      <c r="B1979">
        <v>90</v>
      </c>
      <c r="C1979">
        <v>124870275</v>
      </c>
      <c r="D1979" t="s">
        <v>11526</v>
      </c>
      <c r="E1979" t="s">
        <v>1671</v>
      </c>
      <c r="F1979" t="s">
        <v>18089</v>
      </c>
      <c r="G1979" t="s">
        <v>12332</v>
      </c>
      <c r="L1979" t="s">
        <v>2102</v>
      </c>
      <c r="M1979" t="s">
        <v>37</v>
      </c>
      <c r="N1979" t="s">
        <v>38</v>
      </c>
      <c r="O1979">
        <v>100000000</v>
      </c>
      <c r="P1979">
        <f t="shared" si="30"/>
        <v>24870275</v>
      </c>
      <c r="Q1979">
        <v>7</v>
      </c>
    </row>
    <row r="1980" spans="1:17" hidden="1" x14ac:dyDescent="0.3">
      <c r="A1980" t="s">
        <v>19846</v>
      </c>
      <c r="B1980">
        <v>99</v>
      </c>
      <c r="D1980" t="s">
        <v>1325</v>
      </c>
      <c r="E1980" t="s">
        <v>3409</v>
      </c>
      <c r="F1980" t="s">
        <v>6403</v>
      </c>
      <c r="G1980" t="s">
        <v>10413</v>
      </c>
      <c r="L1980" t="s">
        <v>19850</v>
      </c>
      <c r="M1980" t="s">
        <v>1464</v>
      </c>
      <c r="N1980" t="s">
        <v>268</v>
      </c>
      <c r="O1980">
        <v>3200000</v>
      </c>
      <c r="P1980">
        <f t="shared" si="30"/>
        <v>-3200000</v>
      </c>
      <c r="Q1980">
        <v>6.6</v>
      </c>
    </row>
    <row r="1981" spans="1:17" x14ac:dyDescent="0.3">
      <c r="A1981" t="s">
        <v>20295</v>
      </c>
      <c r="B1981">
        <v>90</v>
      </c>
      <c r="C1981">
        <v>2283276</v>
      </c>
      <c r="D1981" t="s">
        <v>11526</v>
      </c>
      <c r="E1981" t="s">
        <v>13307</v>
      </c>
      <c r="F1981" t="s">
        <v>68</v>
      </c>
      <c r="G1981" t="s">
        <v>3409</v>
      </c>
      <c r="H1981" t="s">
        <v>22704</v>
      </c>
      <c r="I1981" t="s">
        <v>24163</v>
      </c>
      <c r="L1981" t="s">
        <v>20298</v>
      </c>
      <c r="M1981" t="s">
        <v>11690</v>
      </c>
      <c r="N1981" t="s">
        <v>20302</v>
      </c>
      <c r="O1981">
        <v>1500000</v>
      </c>
      <c r="P1981">
        <f t="shared" si="30"/>
        <v>783276</v>
      </c>
      <c r="Q1981">
        <v>8</v>
      </c>
    </row>
    <row r="1982" spans="1:17" x14ac:dyDescent="0.3">
      <c r="A1982" t="s">
        <v>2335</v>
      </c>
      <c r="B1982">
        <v>91</v>
      </c>
      <c r="C1982">
        <v>148313048</v>
      </c>
      <c r="D1982" t="s">
        <v>11526</v>
      </c>
      <c r="E1982" t="s">
        <v>1671</v>
      </c>
      <c r="F1982" t="s">
        <v>18089</v>
      </c>
      <c r="G1982" t="s">
        <v>1266</v>
      </c>
      <c r="L1982" t="s">
        <v>2336</v>
      </c>
      <c r="M1982" t="s">
        <v>37</v>
      </c>
      <c r="N1982" t="s">
        <v>38</v>
      </c>
      <c r="O1982">
        <v>85000000</v>
      </c>
      <c r="P1982">
        <f t="shared" si="30"/>
        <v>63313048</v>
      </c>
      <c r="Q1982">
        <v>7.1</v>
      </c>
    </row>
    <row r="1983" spans="1:17" x14ac:dyDescent="0.3">
      <c r="A1983" t="s">
        <v>3117</v>
      </c>
      <c r="B1983">
        <v>91</v>
      </c>
      <c r="C1983">
        <v>73661010</v>
      </c>
      <c r="D1983" t="s">
        <v>11526</v>
      </c>
      <c r="E1983" t="s">
        <v>1671</v>
      </c>
      <c r="F1983" t="s">
        <v>18089</v>
      </c>
      <c r="G1983" t="s">
        <v>1266</v>
      </c>
      <c r="H1983" t="s">
        <v>24165</v>
      </c>
      <c r="L1983" t="s">
        <v>3119</v>
      </c>
      <c r="M1983" t="s">
        <v>37</v>
      </c>
      <c r="N1983" t="s">
        <v>38</v>
      </c>
      <c r="O1983">
        <v>75000000</v>
      </c>
      <c r="P1983">
        <f t="shared" si="30"/>
        <v>-1338990</v>
      </c>
      <c r="Q1983">
        <v>6.6</v>
      </c>
    </row>
    <row r="1984" spans="1:17" hidden="1" x14ac:dyDescent="0.3">
      <c r="A1984" t="s">
        <v>21287</v>
      </c>
      <c r="B1984">
        <v>99</v>
      </c>
      <c r="D1984" t="s">
        <v>1325</v>
      </c>
      <c r="E1984" t="s">
        <v>19711</v>
      </c>
      <c r="F1984" t="s">
        <v>10413</v>
      </c>
      <c r="L1984" t="s">
        <v>21289</v>
      </c>
      <c r="M1984" t="s">
        <v>37</v>
      </c>
      <c r="N1984" t="s">
        <v>38</v>
      </c>
      <c r="O1984">
        <v>1300000</v>
      </c>
      <c r="P1984">
        <f t="shared" si="30"/>
        <v>-1300000</v>
      </c>
      <c r="Q1984">
        <v>7.6</v>
      </c>
    </row>
    <row r="1985" spans="1:17" x14ac:dyDescent="0.3">
      <c r="A1985" t="s">
        <v>1769</v>
      </c>
      <c r="B1985">
        <v>91</v>
      </c>
      <c r="C1985">
        <v>100117603</v>
      </c>
      <c r="D1985" t="s">
        <v>11526</v>
      </c>
      <c r="E1985" t="s">
        <v>3409</v>
      </c>
      <c r="F1985" t="s">
        <v>18089</v>
      </c>
      <c r="G1985" t="s">
        <v>17378</v>
      </c>
      <c r="H1985" t="s">
        <v>19711</v>
      </c>
      <c r="L1985" t="s">
        <v>1772</v>
      </c>
      <c r="M1985" t="s">
        <v>37</v>
      </c>
      <c r="N1985" t="s">
        <v>38</v>
      </c>
      <c r="O1985">
        <v>100000000</v>
      </c>
      <c r="P1985">
        <f t="shared" si="30"/>
        <v>117603</v>
      </c>
      <c r="Q1985">
        <v>6.9</v>
      </c>
    </row>
    <row r="1986" spans="1:17" x14ac:dyDescent="0.3">
      <c r="A1986" t="s">
        <v>3917</v>
      </c>
      <c r="B1986">
        <v>92</v>
      </c>
      <c r="C1986">
        <v>217326336</v>
      </c>
      <c r="D1986" t="s">
        <v>11526</v>
      </c>
      <c r="E1986" t="s">
        <v>1671</v>
      </c>
      <c r="F1986" t="s">
        <v>18089</v>
      </c>
      <c r="G1986" t="s">
        <v>1266</v>
      </c>
      <c r="H1986" t="s">
        <v>12038</v>
      </c>
      <c r="L1986" t="s">
        <v>4567</v>
      </c>
      <c r="M1986" t="s">
        <v>37</v>
      </c>
      <c r="N1986" t="s">
        <v>38</v>
      </c>
      <c r="O1986">
        <v>60000000</v>
      </c>
      <c r="P1986">
        <f t="shared" ref="P1986:P2049" si="31">+C1986-O1986</f>
        <v>157326336</v>
      </c>
      <c r="Q1986">
        <v>5.2</v>
      </c>
    </row>
    <row r="1987" spans="1:17" x14ac:dyDescent="0.3">
      <c r="A1987" t="s">
        <v>3176</v>
      </c>
      <c r="B1987">
        <v>93</v>
      </c>
      <c r="C1987">
        <v>5409517</v>
      </c>
      <c r="D1987" t="s">
        <v>11526</v>
      </c>
      <c r="E1987" t="s">
        <v>1671</v>
      </c>
      <c r="F1987" t="s">
        <v>1266</v>
      </c>
      <c r="L1987" t="s">
        <v>3179</v>
      </c>
      <c r="M1987" t="s">
        <v>37</v>
      </c>
      <c r="N1987" t="s">
        <v>38</v>
      </c>
      <c r="O1987">
        <v>75000000</v>
      </c>
      <c r="P1987">
        <f t="shared" si="31"/>
        <v>-69590483</v>
      </c>
      <c r="Q1987">
        <v>4.7</v>
      </c>
    </row>
    <row r="1988" spans="1:17" x14ac:dyDescent="0.3">
      <c r="A1988" t="s">
        <v>2926</v>
      </c>
      <c r="B1988">
        <v>95</v>
      </c>
      <c r="C1988">
        <v>119793567</v>
      </c>
      <c r="D1988" t="s">
        <v>11526</v>
      </c>
      <c r="E1988" t="s">
        <v>1671</v>
      </c>
      <c r="F1988" t="s">
        <v>18089</v>
      </c>
      <c r="G1988" t="s">
        <v>1266</v>
      </c>
      <c r="H1988" t="s">
        <v>12332</v>
      </c>
      <c r="L1988" t="s">
        <v>2928</v>
      </c>
      <c r="M1988" t="s">
        <v>37</v>
      </c>
      <c r="N1988" t="s">
        <v>38</v>
      </c>
      <c r="O1988">
        <v>78000000</v>
      </c>
      <c r="P1988">
        <f t="shared" si="31"/>
        <v>41793567</v>
      </c>
      <c r="Q1988">
        <v>6.5</v>
      </c>
    </row>
    <row r="1989" spans="1:17" x14ac:dyDescent="0.3">
      <c r="A1989" t="s">
        <v>4722</v>
      </c>
      <c r="B1989">
        <v>95</v>
      </c>
      <c r="C1989">
        <v>76137505</v>
      </c>
      <c r="D1989" t="s">
        <v>11526</v>
      </c>
      <c r="E1989" t="s">
        <v>1671</v>
      </c>
      <c r="F1989" t="s">
        <v>18089</v>
      </c>
      <c r="G1989" t="s">
        <v>1266</v>
      </c>
      <c r="L1989" t="s">
        <v>4724</v>
      </c>
      <c r="M1989" t="s">
        <v>37</v>
      </c>
      <c r="N1989" t="s">
        <v>56</v>
      </c>
      <c r="O1989">
        <v>55000000</v>
      </c>
      <c r="P1989">
        <f t="shared" si="31"/>
        <v>21137505</v>
      </c>
      <c r="Q1989">
        <v>7.2</v>
      </c>
    </row>
    <row r="1990" spans="1:17" x14ac:dyDescent="0.3">
      <c r="A1990" t="s">
        <v>435</v>
      </c>
      <c r="B1990">
        <v>96</v>
      </c>
      <c r="C1990">
        <v>137850096</v>
      </c>
      <c r="D1990" t="s">
        <v>11526</v>
      </c>
      <c r="E1990" t="s">
        <v>3409</v>
      </c>
      <c r="F1990" t="s">
        <v>18089</v>
      </c>
      <c r="G1990" t="s">
        <v>1266</v>
      </c>
      <c r="L1990" t="s">
        <v>439</v>
      </c>
      <c r="M1990" t="s">
        <v>37</v>
      </c>
      <c r="N1990" t="s">
        <v>38</v>
      </c>
      <c r="O1990">
        <v>200000000</v>
      </c>
      <c r="P1990">
        <f t="shared" si="31"/>
        <v>-62149904</v>
      </c>
      <c r="Q1990">
        <v>6.8</v>
      </c>
    </row>
    <row r="1991" spans="1:17" x14ac:dyDescent="0.3">
      <c r="A1991" t="s">
        <v>1658</v>
      </c>
      <c r="B1991">
        <v>97</v>
      </c>
      <c r="C1991">
        <v>104374107</v>
      </c>
      <c r="D1991" t="s">
        <v>11526</v>
      </c>
      <c r="E1991" t="s">
        <v>18089</v>
      </c>
      <c r="F1991" t="s">
        <v>1266</v>
      </c>
      <c r="G1991" t="s">
        <v>17378</v>
      </c>
      <c r="H1991" t="s">
        <v>19711</v>
      </c>
      <c r="L1991" t="s">
        <v>1661</v>
      </c>
      <c r="M1991" t="s">
        <v>37</v>
      </c>
      <c r="N1991" t="s">
        <v>38</v>
      </c>
      <c r="O1991">
        <v>105000000</v>
      </c>
      <c r="P1991">
        <f t="shared" si="31"/>
        <v>-625893</v>
      </c>
      <c r="Q1991">
        <v>7.1</v>
      </c>
    </row>
    <row r="1992" spans="1:17" x14ac:dyDescent="0.3">
      <c r="A1992" t="s">
        <v>2976</v>
      </c>
      <c r="B1992">
        <v>98</v>
      </c>
      <c r="C1992">
        <v>368049635</v>
      </c>
      <c r="D1992" t="s">
        <v>11526</v>
      </c>
      <c r="E1992" t="s">
        <v>1671</v>
      </c>
      <c r="F1992" t="s">
        <v>18089</v>
      </c>
      <c r="G1992" t="s">
        <v>12332</v>
      </c>
      <c r="L1992" t="s">
        <v>2978</v>
      </c>
      <c r="M1992" t="s">
        <v>37</v>
      </c>
      <c r="N1992" t="s">
        <v>38</v>
      </c>
      <c r="O1992">
        <v>76000000</v>
      </c>
      <c r="P1992">
        <f t="shared" si="31"/>
        <v>292049635</v>
      </c>
      <c r="Q1992">
        <v>7.5</v>
      </c>
    </row>
    <row r="1993" spans="1:17" x14ac:dyDescent="0.3">
      <c r="A1993" t="s">
        <v>9162</v>
      </c>
      <c r="B1993">
        <v>100</v>
      </c>
      <c r="C1993">
        <v>5480996</v>
      </c>
      <c r="D1993" t="s">
        <v>11526</v>
      </c>
      <c r="E1993" t="s">
        <v>3409</v>
      </c>
      <c r="F1993" t="s">
        <v>24165</v>
      </c>
      <c r="G1993" t="s">
        <v>12332</v>
      </c>
      <c r="H1993" t="s">
        <v>10413</v>
      </c>
      <c r="L1993" t="s">
        <v>11340</v>
      </c>
      <c r="M1993" t="s">
        <v>37</v>
      </c>
      <c r="N1993" t="s">
        <v>38</v>
      </c>
      <c r="O1993">
        <v>8700000</v>
      </c>
      <c r="P1993">
        <f t="shared" si="31"/>
        <v>-3219004</v>
      </c>
      <c r="Q1993">
        <v>7.1</v>
      </c>
    </row>
    <row r="1994" spans="1:17" x14ac:dyDescent="0.3">
      <c r="A1994" t="s">
        <v>3176</v>
      </c>
      <c r="B1994">
        <v>100</v>
      </c>
      <c r="C1994">
        <v>75280058</v>
      </c>
      <c r="D1994" t="s">
        <v>11526</v>
      </c>
      <c r="E1994" t="s">
        <v>18089</v>
      </c>
      <c r="F1994" t="s">
        <v>1266</v>
      </c>
      <c r="L1994" t="s">
        <v>4088</v>
      </c>
      <c r="M1994" t="s">
        <v>37</v>
      </c>
      <c r="N1994" t="s">
        <v>38</v>
      </c>
      <c r="O1994">
        <v>60000000</v>
      </c>
      <c r="P1994">
        <f t="shared" si="31"/>
        <v>15280058</v>
      </c>
      <c r="Q1994">
        <v>7.7</v>
      </c>
    </row>
    <row r="1995" spans="1:17" hidden="1" x14ac:dyDescent="0.3">
      <c r="A1995" t="s">
        <v>13104</v>
      </c>
      <c r="B1995">
        <v>99</v>
      </c>
      <c r="D1995" t="s">
        <v>1266</v>
      </c>
      <c r="E1995" t="s">
        <v>19711</v>
      </c>
      <c r="L1995" t="s">
        <v>13105</v>
      </c>
      <c r="M1995" t="s">
        <v>37</v>
      </c>
      <c r="N1995" t="s">
        <v>38</v>
      </c>
      <c r="P1995">
        <f t="shared" si="31"/>
        <v>0</v>
      </c>
      <c r="Q1995">
        <v>7.4</v>
      </c>
    </row>
    <row r="1996" spans="1:17" x14ac:dyDescent="0.3">
      <c r="A1996" t="s">
        <v>845</v>
      </c>
      <c r="B1996">
        <v>100</v>
      </c>
      <c r="C1996">
        <v>63992328</v>
      </c>
      <c r="D1996" t="s">
        <v>11526</v>
      </c>
      <c r="E1996" t="s">
        <v>1671</v>
      </c>
      <c r="F1996" t="s">
        <v>18089</v>
      </c>
      <c r="G1996" t="s">
        <v>17378</v>
      </c>
      <c r="L1996" t="s">
        <v>1111</v>
      </c>
      <c r="M1996" t="s">
        <v>37</v>
      </c>
      <c r="N1996" t="s">
        <v>370</v>
      </c>
      <c r="O1996">
        <v>135000000</v>
      </c>
      <c r="P1996">
        <f t="shared" si="31"/>
        <v>-71007672</v>
      </c>
      <c r="Q1996">
        <v>5.9</v>
      </c>
    </row>
    <row r="1997" spans="1:17" x14ac:dyDescent="0.3">
      <c r="A1997" t="s">
        <v>2339</v>
      </c>
      <c r="B1997">
        <v>107</v>
      </c>
      <c r="C1997">
        <v>127706877</v>
      </c>
      <c r="D1997" t="s">
        <v>11526</v>
      </c>
      <c r="E1997" t="s">
        <v>1671</v>
      </c>
      <c r="F1997" t="s">
        <v>18089</v>
      </c>
      <c r="G1997" t="s">
        <v>1266</v>
      </c>
      <c r="H1997" t="s">
        <v>17378</v>
      </c>
      <c r="I1997" t="s">
        <v>19711</v>
      </c>
      <c r="L1997" t="s">
        <v>2343</v>
      </c>
      <c r="M1997" t="s">
        <v>37</v>
      </c>
      <c r="N1997" t="s">
        <v>38</v>
      </c>
      <c r="O1997">
        <v>85000000</v>
      </c>
      <c r="P1997">
        <f t="shared" si="31"/>
        <v>42706877</v>
      </c>
      <c r="Q1997">
        <v>7.1</v>
      </c>
    </row>
    <row r="1998" spans="1:17" x14ac:dyDescent="0.3">
      <c r="A1998" t="s">
        <v>845</v>
      </c>
      <c r="B1998">
        <v>108</v>
      </c>
      <c r="C1998">
        <v>197992827</v>
      </c>
      <c r="D1998" t="s">
        <v>11526</v>
      </c>
      <c r="E1998" t="s">
        <v>1671</v>
      </c>
      <c r="F1998" t="s">
        <v>18089</v>
      </c>
      <c r="G1998" t="s">
        <v>12038</v>
      </c>
      <c r="H1998" t="s">
        <v>19711</v>
      </c>
      <c r="L1998" t="s">
        <v>2314</v>
      </c>
      <c r="M1998" t="s">
        <v>37</v>
      </c>
      <c r="N1998" t="s">
        <v>38</v>
      </c>
      <c r="O1998">
        <v>100000000</v>
      </c>
      <c r="P1998">
        <f t="shared" si="31"/>
        <v>97992827</v>
      </c>
      <c r="Q1998">
        <v>6.5</v>
      </c>
    </row>
    <row r="1999" spans="1:17" x14ac:dyDescent="0.3">
      <c r="A1999" t="s">
        <v>604</v>
      </c>
      <c r="B1999">
        <v>111</v>
      </c>
      <c r="C1999">
        <v>206435493</v>
      </c>
      <c r="D1999" t="s">
        <v>11526</v>
      </c>
      <c r="E1999" t="s">
        <v>1671</v>
      </c>
      <c r="F1999" t="s">
        <v>18089</v>
      </c>
      <c r="G1999" t="s">
        <v>1266</v>
      </c>
      <c r="L1999" t="s">
        <v>794</v>
      </c>
      <c r="M1999" t="s">
        <v>37</v>
      </c>
      <c r="N1999" t="s">
        <v>38</v>
      </c>
      <c r="O1999">
        <v>150000000</v>
      </c>
      <c r="P1999">
        <f t="shared" si="31"/>
        <v>56435493</v>
      </c>
      <c r="Q1999">
        <v>8</v>
      </c>
    </row>
    <row r="2000" spans="1:17" hidden="1" x14ac:dyDescent="0.3">
      <c r="A2000" t="s">
        <v>13232</v>
      </c>
      <c r="B2000">
        <v>99</v>
      </c>
      <c r="C2000">
        <v>502028</v>
      </c>
      <c r="D2000" t="s">
        <v>3409</v>
      </c>
      <c r="E2000" t="s">
        <v>24165</v>
      </c>
      <c r="F2000" t="s">
        <v>10413</v>
      </c>
      <c r="L2000" t="s">
        <v>13235</v>
      </c>
      <c r="M2000" t="s">
        <v>5641</v>
      </c>
      <c r="N2000" t="s">
        <v>7170</v>
      </c>
      <c r="P2000">
        <f t="shared" si="31"/>
        <v>502028</v>
      </c>
      <c r="Q2000">
        <v>8</v>
      </c>
    </row>
    <row r="2001" spans="1:17" hidden="1" x14ac:dyDescent="0.3">
      <c r="A2001" t="s">
        <v>11032</v>
      </c>
      <c r="B2001">
        <v>99</v>
      </c>
      <c r="D2001" t="s">
        <v>1671</v>
      </c>
      <c r="E2001" t="s">
        <v>24165</v>
      </c>
      <c r="F2001" t="s">
        <v>19711</v>
      </c>
      <c r="L2001" t="s">
        <v>21308</v>
      </c>
      <c r="M2001" t="s">
        <v>37</v>
      </c>
      <c r="N2001" t="s">
        <v>38</v>
      </c>
      <c r="O2001">
        <v>1200000</v>
      </c>
      <c r="P2001">
        <f t="shared" si="31"/>
        <v>-1200000</v>
      </c>
      <c r="Q2001">
        <v>7.2</v>
      </c>
    </row>
    <row r="2002" spans="1:17" x14ac:dyDescent="0.3">
      <c r="A2002" t="s">
        <v>2750</v>
      </c>
      <c r="B2002">
        <v>120</v>
      </c>
      <c r="C2002">
        <v>76400000</v>
      </c>
      <c r="D2002" t="s">
        <v>11526</v>
      </c>
      <c r="E2002" t="s">
        <v>18089</v>
      </c>
      <c r="F2002" t="s">
        <v>1266</v>
      </c>
      <c r="G2002" t="s">
        <v>12038</v>
      </c>
      <c r="L2002" t="s">
        <v>20006</v>
      </c>
      <c r="M2002" t="s">
        <v>37</v>
      </c>
      <c r="N2002" t="s">
        <v>38</v>
      </c>
      <c r="O2002">
        <v>2280000</v>
      </c>
      <c r="P2002">
        <f t="shared" si="31"/>
        <v>74120000</v>
      </c>
      <c r="Q2002">
        <v>7.8</v>
      </c>
    </row>
    <row r="2003" spans="1:17" x14ac:dyDescent="0.3">
      <c r="A2003" t="s">
        <v>7100</v>
      </c>
      <c r="B2003">
        <v>85</v>
      </c>
      <c r="C2003">
        <v>16097842</v>
      </c>
      <c r="D2003" t="s">
        <v>13307</v>
      </c>
      <c r="E2003" t="s">
        <v>3409</v>
      </c>
      <c r="F2003" t="s">
        <v>19711</v>
      </c>
      <c r="L2003" t="s">
        <v>22079</v>
      </c>
      <c r="M2003" t="s">
        <v>37</v>
      </c>
      <c r="N2003" t="s">
        <v>38</v>
      </c>
      <c r="O2003">
        <v>900000</v>
      </c>
      <c r="P2003">
        <f t="shared" si="31"/>
        <v>15197842</v>
      </c>
      <c r="Q2003">
        <v>7.5</v>
      </c>
    </row>
    <row r="2004" spans="1:17" x14ac:dyDescent="0.3">
      <c r="A2004" t="s">
        <v>23791</v>
      </c>
      <c r="B2004">
        <v>87</v>
      </c>
      <c r="C2004">
        <v>536767</v>
      </c>
      <c r="D2004" t="s">
        <v>13307</v>
      </c>
      <c r="E2004" t="s">
        <v>1671</v>
      </c>
      <c r="F2004" t="s">
        <v>19711</v>
      </c>
      <c r="L2004" t="s">
        <v>23793</v>
      </c>
      <c r="M2004" t="s">
        <v>37</v>
      </c>
      <c r="N2004" t="s">
        <v>38</v>
      </c>
      <c r="O2004">
        <v>60000</v>
      </c>
      <c r="P2004">
        <f t="shared" si="31"/>
        <v>476767</v>
      </c>
      <c r="Q2004">
        <v>5.3</v>
      </c>
    </row>
    <row r="2005" spans="1:17" x14ac:dyDescent="0.3">
      <c r="A2005" t="s">
        <v>8213</v>
      </c>
      <c r="B2005">
        <v>88</v>
      </c>
      <c r="C2005">
        <v>2975649</v>
      </c>
      <c r="D2005" t="s">
        <v>13307</v>
      </c>
      <c r="E2005" t="s">
        <v>3409</v>
      </c>
      <c r="F2005" t="s">
        <v>19711</v>
      </c>
      <c r="L2005" t="s">
        <v>8686</v>
      </c>
      <c r="M2005" t="s">
        <v>37</v>
      </c>
      <c r="N2005" t="s">
        <v>56</v>
      </c>
      <c r="O2005">
        <v>30000000</v>
      </c>
      <c r="P2005">
        <f t="shared" si="31"/>
        <v>-27024351</v>
      </c>
      <c r="Q2005">
        <v>7</v>
      </c>
    </row>
    <row r="2006" spans="1:17" hidden="1" x14ac:dyDescent="0.3">
      <c r="A2006" t="s">
        <v>14431</v>
      </c>
      <c r="B2006">
        <v>99</v>
      </c>
      <c r="D2006" t="s">
        <v>1266</v>
      </c>
      <c r="E2006" t="s">
        <v>24165</v>
      </c>
      <c r="F2006" t="s">
        <v>10413</v>
      </c>
      <c r="L2006" t="s">
        <v>14435</v>
      </c>
      <c r="M2006" t="s">
        <v>37</v>
      </c>
      <c r="N2006" t="s">
        <v>56</v>
      </c>
      <c r="O2006">
        <v>12000000</v>
      </c>
      <c r="P2006">
        <f t="shared" si="31"/>
        <v>-12000000</v>
      </c>
      <c r="Q2006">
        <v>6.9</v>
      </c>
    </row>
    <row r="2007" spans="1:17" x14ac:dyDescent="0.3">
      <c r="A2007" t="s">
        <v>22868</v>
      </c>
      <c r="B2007">
        <v>88</v>
      </c>
      <c r="C2007">
        <v>592014</v>
      </c>
      <c r="D2007" t="s">
        <v>13307</v>
      </c>
      <c r="E2007" t="s">
        <v>68</v>
      </c>
      <c r="L2007" t="s">
        <v>22871</v>
      </c>
      <c r="M2007" t="s">
        <v>37</v>
      </c>
      <c r="N2007" t="s">
        <v>38</v>
      </c>
      <c r="O2007">
        <v>218</v>
      </c>
      <c r="P2007">
        <f t="shared" si="31"/>
        <v>591796</v>
      </c>
      <c r="Q2007">
        <v>7.2</v>
      </c>
    </row>
    <row r="2008" spans="1:17" x14ac:dyDescent="0.3">
      <c r="A2008" t="s">
        <v>17918</v>
      </c>
      <c r="B2008">
        <v>89</v>
      </c>
      <c r="C2008">
        <v>653621</v>
      </c>
      <c r="D2008" t="s">
        <v>13307</v>
      </c>
      <c r="E2008" t="s">
        <v>68</v>
      </c>
      <c r="F2008" t="s">
        <v>22704</v>
      </c>
      <c r="L2008" t="s">
        <v>20338</v>
      </c>
      <c r="M2008" t="s">
        <v>37</v>
      </c>
      <c r="N2008" t="s">
        <v>38</v>
      </c>
      <c r="O2008">
        <v>2000000</v>
      </c>
      <c r="P2008">
        <f t="shared" si="31"/>
        <v>-1346379</v>
      </c>
      <c r="Q2008">
        <v>6.8</v>
      </c>
    </row>
    <row r="2009" spans="1:17" hidden="1" x14ac:dyDescent="0.3">
      <c r="A2009" t="s">
        <v>5486</v>
      </c>
      <c r="B2009">
        <v>99</v>
      </c>
      <c r="D2009" t="s">
        <v>3409</v>
      </c>
      <c r="E2009" t="s">
        <v>1266</v>
      </c>
      <c r="F2009" t="s">
        <v>6403</v>
      </c>
      <c r="G2009" t="s">
        <v>10413</v>
      </c>
      <c r="L2009" t="s">
        <v>15437</v>
      </c>
      <c r="M2009" t="s">
        <v>37</v>
      </c>
      <c r="N2009" t="s">
        <v>38</v>
      </c>
      <c r="O2009">
        <v>10000000</v>
      </c>
      <c r="P2009">
        <f t="shared" si="31"/>
        <v>-10000000</v>
      </c>
      <c r="Q2009">
        <v>5.7</v>
      </c>
    </row>
    <row r="2010" spans="1:17" hidden="1" x14ac:dyDescent="0.3">
      <c r="A2010" t="s">
        <v>15346</v>
      </c>
      <c r="B2010">
        <v>99</v>
      </c>
      <c r="C2010">
        <v>221210</v>
      </c>
      <c r="D2010" t="s">
        <v>1671</v>
      </c>
      <c r="E2010" t="s">
        <v>3409</v>
      </c>
      <c r="L2010" t="s">
        <v>15347</v>
      </c>
      <c r="M2010" t="s">
        <v>37</v>
      </c>
      <c r="N2010" t="s">
        <v>38</v>
      </c>
      <c r="P2010">
        <f t="shared" si="31"/>
        <v>221210</v>
      </c>
      <c r="Q2010">
        <v>6.9</v>
      </c>
    </row>
    <row r="2011" spans="1:17" x14ac:dyDescent="0.3">
      <c r="A2011" t="s">
        <v>23141</v>
      </c>
      <c r="B2011">
        <v>90</v>
      </c>
      <c r="C2011">
        <v>318622</v>
      </c>
      <c r="D2011" t="s">
        <v>13307</v>
      </c>
      <c r="E2011" t="s">
        <v>24164</v>
      </c>
      <c r="F2011" t="s">
        <v>3409</v>
      </c>
      <c r="G2011" t="s">
        <v>10413</v>
      </c>
      <c r="L2011" t="s">
        <v>23142</v>
      </c>
      <c r="M2011" t="s">
        <v>37</v>
      </c>
      <c r="N2011" t="s">
        <v>38</v>
      </c>
      <c r="O2011">
        <v>270000</v>
      </c>
      <c r="P2011">
        <f t="shared" si="31"/>
        <v>48622</v>
      </c>
      <c r="Q2011">
        <v>6.4</v>
      </c>
    </row>
    <row r="2012" spans="1:17" x14ac:dyDescent="0.3">
      <c r="A2012" t="s">
        <v>12807</v>
      </c>
      <c r="B2012">
        <v>90</v>
      </c>
      <c r="C2012">
        <v>2957978</v>
      </c>
      <c r="D2012" t="s">
        <v>13307</v>
      </c>
      <c r="E2012" t="s">
        <v>24164</v>
      </c>
      <c r="F2012" t="s">
        <v>68</v>
      </c>
      <c r="G2012" t="s">
        <v>22704</v>
      </c>
      <c r="H2012" t="s">
        <v>10413</v>
      </c>
      <c r="L2012" t="s">
        <v>20641</v>
      </c>
      <c r="M2012" t="s">
        <v>37</v>
      </c>
      <c r="N2012" t="s">
        <v>56</v>
      </c>
      <c r="O2012">
        <v>1000000</v>
      </c>
      <c r="P2012">
        <f t="shared" si="31"/>
        <v>1957978</v>
      </c>
      <c r="Q2012">
        <v>7.8</v>
      </c>
    </row>
    <row r="2013" spans="1:17" x14ac:dyDescent="0.3">
      <c r="A2013" t="s">
        <v>17223</v>
      </c>
      <c r="B2013">
        <v>90</v>
      </c>
      <c r="C2013">
        <v>399611</v>
      </c>
      <c r="D2013" t="s">
        <v>13307</v>
      </c>
      <c r="E2013" t="s">
        <v>3409</v>
      </c>
      <c r="F2013" t="s">
        <v>24167</v>
      </c>
      <c r="L2013" t="s">
        <v>17225</v>
      </c>
      <c r="M2013" t="s">
        <v>37</v>
      </c>
      <c r="N2013" t="s">
        <v>38</v>
      </c>
      <c r="O2013">
        <v>6000000</v>
      </c>
      <c r="P2013">
        <f t="shared" si="31"/>
        <v>-5600389</v>
      </c>
      <c r="Q2013">
        <v>5.7</v>
      </c>
    </row>
    <row r="2014" spans="1:17" x14ac:dyDescent="0.3">
      <c r="A2014" t="s">
        <v>9070</v>
      </c>
      <c r="B2014">
        <v>91</v>
      </c>
      <c r="C2014">
        <v>1292119</v>
      </c>
      <c r="D2014" t="s">
        <v>13307</v>
      </c>
      <c r="E2014" t="s">
        <v>3409</v>
      </c>
      <c r="F2014" t="s">
        <v>19711</v>
      </c>
      <c r="L2014" t="s">
        <v>17410</v>
      </c>
      <c r="M2014" t="s">
        <v>37</v>
      </c>
      <c r="N2014" t="s">
        <v>56</v>
      </c>
      <c r="O2014">
        <v>5500000</v>
      </c>
      <c r="P2014">
        <f t="shared" si="31"/>
        <v>-4207881</v>
      </c>
      <c r="Q2014">
        <v>7.1</v>
      </c>
    </row>
    <row r="2015" spans="1:17" x14ac:dyDescent="0.3">
      <c r="A2015" t="s">
        <v>6731</v>
      </c>
      <c r="B2015">
        <v>92</v>
      </c>
      <c r="C2015">
        <v>12836</v>
      </c>
      <c r="D2015" t="s">
        <v>13307</v>
      </c>
      <c r="E2015" t="s">
        <v>3409</v>
      </c>
      <c r="L2015" t="s">
        <v>18706</v>
      </c>
      <c r="M2015" t="s">
        <v>37</v>
      </c>
      <c r="N2015" t="s">
        <v>38</v>
      </c>
      <c r="O2015">
        <v>4000000</v>
      </c>
      <c r="P2015">
        <f t="shared" si="31"/>
        <v>-3987164</v>
      </c>
      <c r="Q2015">
        <v>5.8</v>
      </c>
    </row>
    <row r="2016" spans="1:17" x14ac:dyDescent="0.3">
      <c r="A2016" t="s">
        <v>11653</v>
      </c>
      <c r="B2016">
        <v>92</v>
      </c>
      <c r="C2016">
        <v>1071240</v>
      </c>
      <c r="D2016" t="s">
        <v>13307</v>
      </c>
      <c r="E2016" t="s">
        <v>3409</v>
      </c>
      <c r="L2016" t="s">
        <v>16170</v>
      </c>
      <c r="M2016" t="s">
        <v>37</v>
      </c>
      <c r="N2016" t="s">
        <v>56</v>
      </c>
      <c r="O2016">
        <v>8000000</v>
      </c>
      <c r="P2016">
        <f t="shared" si="31"/>
        <v>-6928760</v>
      </c>
      <c r="Q2016">
        <v>6.9</v>
      </c>
    </row>
    <row r="2017" spans="1:17" x14ac:dyDescent="0.3">
      <c r="A2017" t="s">
        <v>3401</v>
      </c>
      <c r="B2017">
        <v>93</v>
      </c>
      <c r="C2017">
        <v>31501218</v>
      </c>
      <c r="D2017" t="s">
        <v>13307</v>
      </c>
      <c r="E2017" t="s">
        <v>3409</v>
      </c>
      <c r="F2017" t="s">
        <v>22704</v>
      </c>
      <c r="L2017" t="s">
        <v>16496</v>
      </c>
      <c r="M2017" t="s">
        <v>37</v>
      </c>
      <c r="N2017" t="s">
        <v>38</v>
      </c>
      <c r="O2017">
        <v>7500000</v>
      </c>
      <c r="P2017">
        <f t="shared" si="31"/>
        <v>24001218</v>
      </c>
      <c r="Q2017">
        <v>7.5</v>
      </c>
    </row>
    <row r="2018" spans="1:17" x14ac:dyDescent="0.3">
      <c r="A2018" t="s">
        <v>10269</v>
      </c>
      <c r="B2018">
        <v>94</v>
      </c>
      <c r="C2018">
        <v>11508423</v>
      </c>
      <c r="D2018" t="s">
        <v>13307</v>
      </c>
      <c r="E2018" t="s">
        <v>1671</v>
      </c>
      <c r="F2018" t="s">
        <v>3409</v>
      </c>
      <c r="G2018" t="s">
        <v>18089</v>
      </c>
      <c r="H2018" t="s">
        <v>24167</v>
      </c>
      <c r="L2018" t="s">
        <v>10271</v>
      </c>
      <c r="M2018" t="s">
        <v>37</v>
      </c>
      <c r="N2018" t="s">
        <v>38</v>
      </c>
      <c r="O2018">
        <v>23000000</v>
      </c>
      <c r="P2018">
        <f t="shared" si="31"/>
        <v>-11491577</v>
      </c>
      <c r="Q2018">
        <v>5.0999999999999996</v>
      </c>
    </row>
    <row r="2019" spans="1:17" x14ac:dyDescent="0.3">
      <c r="A2019" t="s">
        <v>5647</v>
      </c>
      <c r="B2019">
        <v>94</v>
      </c>
      <c r="C2019">
        <v>56437947</v>
      </c>
      <c r="D2019" t="s">
        <v>13307</v>
      </c>
      <c r="E2019" t="s">
        <v>3409</v>
      </c>
      <c r="L2019" t="s">
        <v>12733</v>
      </c>
      <c r="M2019" t="s">
        <v>37</v>
      </c>
      <c r="N2019" t="s">
        <v>56</v>
      </c>
      <c r="O2019">
        <v>9800000</v>
      </c>
      <c r="P2019">
        <f t="shared" si="31"/>
        <v>46637947</v>
      </c>
      <c r="Q2019">
        <v>7.3</v>
      </c>
    </row>
    <row r="2020" spans="1:17" hidden="1" x14ac:dyDescent="0.3">
      <c r="A2020" t="s">
        <v>4166</v>
      </c>
      <c r="B2020">
        <v>100</v>
      </c>
      <c r="D2020" t="s">
        <v>1671</v>
      </c>
      <c r="E2020" t="s">
        <v>19711</v>
      </c>
      <c r="L2020" t="s">
        <v>9348</v>
      </c>
      <c r="M2020" t="s">
        <v>37</v>
      </c>
      <c r="N2020" t="s">
        <v>38</v>
      </c>
      <c r="O2020">
        <v>26000000</v>
      </c>
      <c r="P2020">
        <f t="shared" si="31"/>
        <v>-26000000</v>
      </c>
      <c r="Q2020">
        <v>4</v>
      </c>
    </row>
    <row r="2021" spans="1:17" x14ac:dyDescent="0.3">
      <c r="A2021" t="s">
        <v>13514</v>
      </c>
      <c r="B2021">
        <v>95</v>
      </c>
      <c r="C2021">
        <v>2955039</v>
      </c>
      <c r="D2021" t="s">
        <v>13307</v>
      </c>
      <c r="E2021" t="s">
        <v>3409</v>
      </c>
      <c r="F2021" t="s">
        <v>24167</v>
      </c>
      <c r="L2021" t="s">
        <v>15716</v>
      </c>
      <c r="M2021" t="s">
        <v>37</v>
      </c>
      <c r="N2021" t="s">
        <v>38</v>
      </c>
      <c r="O2021">
        <v>9000000</v>
      </c>
      <c r="P2021">
        <f t="shared" si="31"/>
        <v>-6044961</v>
      </c>
      <c r="Q2021">
        <v>6.2</v>
      </c>
    </row>
    <row r="2022" spans="1:17" x14ac:dyDescent="0.3">
      <c r="A2022" t="s">
        <v>5314</v>
      </c>
      <c r="B2022">
        <v>95</v>
      </c>
      <c r="C2022">
        <v>2954405</v>
      </c>
      <c r="D2022" t="s">
        <v>13307</v>
      </c>
      <c r="E2022" t="s">
        <v>1671</v>
      </c>
      <c r="F2022" t="s">
        <v>19711</v>
      </c>
      <c r="L2022" t="s">
        <v>7219</v>
      </c>
      <c r="M2022" t="s">
        <v>37</v>
      </c>
      <c r="N2022" t="s">
        <v>38</v>
      </c>
      <c r="O2022">
        <v>36000000</v>
      </c>
      <c r="P2022">
        <f t="shared" si="31"/>
        <v>-33045595</v>
      </c>
      <c r="Q2022">
        <v>5.3</v>
      </c>
    </row>
    <row r="2023" spans="1:17" x14ac:dyDescent="0.3">
      <c r="A2023" t="s">
        <v>21620</v>
      </c>
      <c r="B2023">
        <v>95</v>
      </c>
      <c r="C2023">
        <v>5997134</v>
      </c>
      <c r="D2023" t="s">
        <v>13307</v>
      </c>
      <c r="E2023" t="s">
        <v>1671</v>
      </c>
      <c r="F2023" t="s">
        <v>3409</v>
      </c>
      <c r="G2023" t="s">
        <v>19711</v>
      </c>
      <c r="L2023" t="s">
        <v>21621</v>
      </c>
      <c r="M2023" t="s">
        <v>37</v>
      </c>
      <c r="N2023" t="s">
        <v>38</v>
      </c>
      <c r="O2023">
        <v>1000000</v>
      </c>
      <c r="P2023">
        <f t="shared" si="31"/>
        <v>4997134</v>
      </c>
      <c r="Q2023">
        <v>7.2</v>
      </c>
    </row>
    <row r="2024" spans="1:17" x14ac:dyDescent="0.3">
      <c r="A2024" t="s">
        <v>21753</v>
      </c>
      <c r="B2024">
        <v>96</v>
      </c>
      <c r="C2024">
        <v>484221</v>
      </c>
      <c r="D2024" t="s">
        <v>13307</v>
      </c>
      <c r="E2024" t="s">
        <v>24164</v>
      </c>
      <c r="F2024" t="s">
        <v>68</v>
      </c>
      <c r="G2024" t="s">
        <v>22704</v>
      </c>
      <c r="L2024" t="s">
        <v>21757</v>
      </c>
      <c r="M2024" t="s">
        <v>21473</v>
      </c>
      <c r="N2024" t="s">
        <v>56</v>
      </c>
      <c r="O2024">
        <v>1000000</v>
      </c>
      <c r="P2024">
        <f t="shared" si="31"/>
        <v>-515779</v>
      </c>
      <c r="Q2024">
        <v>8.1999999999999993</v>
      </c>
    </row>
    <row r="2025" spans="1:17" hidden="1" x14ac:dyDescent="0.3">
      <c r="A2025" t="s">
        <v>22025</v>
      </c>
      <c r="B2025">
        <v>100</v>
      </c>
      <c r="D2025" t="s">
        <v>3409</v>
      </c>
      <c r="L2025" t="s">
        <v>22027</v>
      </c>
      <c r="M2025" t="s">
        <v>37</v>
      </c>
      <c r="N2025" t="s">
        <v>38</v>
      </c>
      <c r="O2025">
        <v>950000</v>
      </c>
      <c r="P2025">
        <f t="shared" si="31"/>
        <v>-950000</v>
      </c>
      <c r="Q2025">
        <v>6</v>
      </c>
    </row>
    <row r="2026" spans="1:17" x14ac:dyDescent="0.3">
      <c r="A2026" t="s">
        <v>1198</v>
      </c>
      <c r="B2026">
        <v>98</v>
      </c>
      <c r="C2026">
        <v>4291965</v>
      </c>
      <c r="D2026" t="s">
        <v>13307</v>
      </c>
      <c r="E2026" t="s">
        <v>3409</v>
      </c>
      <c r="F2026" t="s">
        <v>22704</v>
      </c>
      <c r="L2026" t="s">
        <v>13523</v>
      </c>
      <c r="M2026" t="s">
        <v>37</v>
      </c>
      <c r="N2026" t="s">
        <v>1465</v>
      </c>
      <c r="O2026">
        <v>14000000</v>
      </c>
      <c r="P2026">
        <f t="shared" si="31"/>
        <v>-9708035</v>
      </c>
      <c r="Q2026">
        <v>6.7</v>
      </c>
    </row>
    <row r="2027" spans="1:17" x14ac:dyDescent="0.3">
      <c r="A2027" t="s">
        <v>17918</v>
      </c>
      <c r="B2027">
        <v>98</v>
      </c>
      <c r="C2027">
        <v>296665</v>
      </c>
      <c r="D2027" t="s">
        <v>13307</v>
      </c>
      <c r="E2027" t="s">
        <v>24164</v>
      </c>
      <c r="F2027" t="s">
        <v>3409</v>
      </c>
      <c r="G2027" t="s">
        <v>10413</v>
      </c>
      <c r="L2027" t="s">
        <v>17919</v>
      </c>
      <c r="M2027" t="s">
        <v>37</v>
      </c>
      <c r="N2027" t="s">
        <v>38</v>
      </c>
      <c r="O2027">
        <v>5000000</v>
      </c>
      <c r="P2027">
        <f t="shared" si="31"/>
        <v>-4703335</v>
      </c>
      <c r="Q2027">
        <v>6.3</v>
      </c>
    </row>
    <row r="2028" spans="1:17" x14ac:dyDescent="0.3">
      <c r="A2028" t="s">
        <v>5647</v>
      </c>
      <c r="B2028">
        <v>98</v>
      </c>
      <c r="C2028">
        <v>37707719</v>
      </c>
      <c r="D2028" t="s">
        <v>13307</v>
      </c>
      <c r="E2028" t="s">
        <v>3409</v>
      </c>
      <c r="L2028" t="s">
        <v>14168</v>
      </c>
      <c r="M2028" t="s">
        <v>37</v>
      </c>
      <c r="N2028" t="s">
        <v>56</v>
      </c>
      <c r="O2028">
        <v>12000000</v>
      </c>
      <c r="P2028">
        <f t="shared" si="31"/>
        <v>25707719</v>
      </c>
      <c r="Q2028">
        <v>7.6</v>
      </c>
    </row>
    <row r="2029" spans="1:17" hidden="1" x14ac:dyDescent="0.3">
      <c r="A2029" t="s">
        <v>21416</v>
      </c>
      <c r="B2029">
        <v>100</v>
      </c>
      <c r="D2029" t="s">
        <v>6403</v>
      </c>
      <c r="L2029" t="s">
        <v>21419</v>
      </c>
      <c r="M2029" t="s">
        <v>37</v>
      </c>
      <c r="N2029" t="s">
        <v>38</v>
      </c>
      <c r="O2029">
        <v>1200000</v>
      </c>
      <c r="P2029">
        <f t="shared" si="31"/>
        <v>-1200000</v>
      </c>
      <c r="Q2029">
        <v>4.2</v>
      </c>
    </row>
    <row r="2030" spans="1:17" x14ac:dyDescent="0.3">
      <c r="A2030" t="s">
        <v>3664</v>
      </c>
      <c r="B2030">
        <v>98</v>
      </c>
      <c r="C2030">
        <v>449558</v>
      </c>
      <c r="D2030" t="s">
        <v>13307</v>
      </c>
      <c r="E2030" t="s">
        <v>3409</v>
      </c>
      <c r="F2030" t="s">
        <v>24167</v>
      </c>
      <c r="L2030" t="s">
        <v>16952</v>
      </c>
      <c r="M2030" t="s">
        <v>37</v>
      </c>
      <c r="N2030" t="s">
        <v>56</v>
      </c>
      <c r="O2030">
        <v>10000000</v>
      </c>
      <c r="P2030">
        <f t="shared" si="31"/>
        <v>-9550442</v>
      </c>
      <c r="Q2030">
        <v>7.6</v>
      </c>
    </row>
    <row r="2031" spans="1:17" x14ac:dyDescent="0.3">
      <c r="A2031" t="s">
        <v>1324</v>
      </c>
      <c r="B2031">
        <v>98</v>
      </c>
      <c r="C2031">
        <v>1569918</v>
      </c>
      <c r="D2031" t="s">
        <v>13307</v>
      </c>
      <c r="E2031" t="s">
        <v>24164</v>
      </c>
      <c r="F2031" t="s">
        <v>3409</v>
      </c>
      <c r="G2031" t="s">
        <v>10413</v>
      </c>
      <c r="L2031" t="s">
        <v>12312</v>
      </c>
      <c r="M2031" t="s">
        <v>37</v>
      </c>
      <c r="N2031" t="s">
        <v>7987</v>
      </c>
      <c r="O2031">
        <v>17000000</v>
      </c>
      <c r="P2031">
        <f t="shared" si="31"/>
        <v>-15430082</v>
      </c>
      <c r="Q2031">
        <v>6.9</v>
      </c>
    </row>
    <row r="2032" spans="1:17" x14ac:dyDescent="0.3">
      <c r="A2032" t="s">
        <v>5403</v>
      </c>
      <c r="B2032">
        <v>99</v>
      </c>
      <c r="C2032">
        <v>5702083</v>
      </c>
      <c r="D2032" t="s">
        <v>13307</v>
      </c>
      <c r="E2032" t="s">
        <v>3409</v>
      </c>
      <c r="F2032" t="s">
        <v>10413</v>
      </c>
      <c r="L2032" t="s">
        <v>11336</v>
      </c>
      <c r="M2032" t="s">
        <v>37</v>
      </c>
      <c r="N2032" t="s">
        <v>56</v>
      </c>
      <c r="O2032">
        <v>15000000</v>
      </c>
      <c r="P2032">
        <f t="shared" si="31"/>
        <v>-9297917</v>
      </c>
      <c r="Q2032">
        <v>6.5</v>
      </c>
    </row>
    <row r="2033" spans="1:17" x14ac:dyDescent="0.3">
      <c r="A2033" t="s">
        <v>13986</v>
      </c>
      <c r="B2033">
        <v>99</v>
      </c>
      <c r="C2033">
        <v>1654367</v>
      </c>
      <c r="D2033" t="s">
        <v>13307</v>
      </c>
      <c r="E2033" t="s">
        <v>3409</v>
      </c>
      <c r="L2033" t="s">
        <v>16652</v>
      </c>
      <c r="M2033" t="s">
        <v>37</v>
      </c>
      <c r="N2033" t="s">
        <v>38</v>
      </c>
      <c r="O2033">
        <v>7000000</v>
      </c>
      <c r="P2033">
        <f t="shared" si="31"/>
        <v>-5345633</v>
      </c>
      <c r="Q2033">
        <v>6.4</v>
      </c>
    </row>
    <row r="2034" spans="1:17" x14ac:dyDescent="0.3">
      <c r="A2034" t="s">
        <v>3367</v>
      </c>
      <c r="B2034">
        <v>99</v>
      </c>
      <c r="C2034">
        <v>91443253</v>
      </c>
      <c r="D2034" t="s">
        <v>13307</v>
      </c>
      <c r="E2034" t="s">
        <v>3409</v>
      </c>
      <c r="L2034" t="s">
        <v>14445</v>
      </c>
      <c r="M2034" t="s">
        <v>37</v>
      </c>
      <c r="N2034" t="s">
        <v>38</v>
      </c>
      <c r="O2034">
        <v>12000000</v>
      </c>
      <c r="P2034">
        <f t="shared" si="31"/>
        <v>79443253</v>
      </c>
      <c r="Q2034">
        <v>5.8</v>
      </c>
    </row>
    <row r="2035" spans="1:17" x14ac:dyDescent="0.3">
      <c r="A2035" t="s">
        <v>14611</v>
      </c>
      <c r="B2035">
        <v>99</v>
      </c>
      <c r="C2035">
        <v>14597405</v>
      </c>
      <c r="D2035" t="s">
        <v>13307</v>
      </c>
      <c r="E2035" t="s">
        <v>3409</v>
      </c>
      <c r="L2035" t="s">
        <v>15042</v>
      </c>
      <c r="M2035" t="s">
        <v>37</v>
      </c>
      <c r="N2035" t="s">
        <v>56</v>
      </c>
      <c r="O2035">
        <v>6400000</v>
      </c>
      <c r="P2035">
        <f t="shared" si="31"/>
        <v>8197405</v>
      </c>
      <c r="Q2035">
        <v>7</v>
      </c>
    </row>
    <row r="2036" spans="1:17" x14ac:dyDescent="0.3">
      <c r="A2036" t="s">
        <v>7644</v>
      </c>
      <c r="B2036">
        <v>100</v>
      </c>
      <c r="C2036">
        <v>10991381</v>
      </c>
      <c r="D2036" t="s">
        <v>13307</v>
      </c>
      <c r="E2036" t="s">
        <v>3409</v>
      </c>
      <c r="F2036" t="s">
        <v>22704</v>
      </c>
      <c r="G2036" t="s">
        <v>19711</v>
      </c>
      <c r="L2036" t="s">
        <v>7646</v>
      </c>
      <c r="M2036" t="s">
        <v>37</v>
      </c>
      <c r="N2036" t="s">
        <v>56</v>
      </c>
      <c r="O2036">
        <v>35000000</v>
      </c>
      <c r="P2036">
        <f t="shared" si="31"/>
        <v>-24008619</v>
      </c>
      <c r="Q2036">
        <v>7.3</v>
      </c>
    </row>
    <row r="2037" spans="1:17" x14ac:dyDescent="0.3">
      <c r="A2037" t="s">
        <v>125</v>
      </c>
      <c r="B2037">
        <v>101</v>
      </c>
      <c r="C2037">
        <v>51676606</v>
      </c>
      <c r="D2037" t="s">
        <v>13307</v>
      </c>
      <c r="E2037" t="s">
        <v>3409</v>
      </c>
      <c r="F2037" t="s">
        <v>18089</v>
      </c>
      <c r="L2037" t="s">
        <v>9513</v>
      </c>
      <c r="M2037" t="s">
        <v>37</v>
      </c>
      <c r="N2037" t="s">
        <v>38</v>
      </c>
      <c r="O2037">
        <v>25000000</v>
      </c>
      <c r="P2037">
        <f t="shared" si="31"/>
        <v>26676606</v>
      </c>
      <c r="Q2037">
        <v>7.8</v>
      </c>
    </row>
    <row r="2038" spans="1:17" x14ac:dyDescent="0.3">
      <c r="A2038" t="s">
        <v>3066</v>
      </c>
      <c r="B2038">
        <v>102</v>
      </c>
      <c r="C2038">
        <v>66636385</v>
      </c>
      <c r="D2038" t="s">
        <v>13307</v>
      </c>
      <c r="E2038" t="s">
        <v>1671</v>
      </c>
      <c r="F2038" t="s">
        <v>3409</v>
      </c>
      <c r="G2038" t="s">
        <v>22704</v>
      </c>
      <c r="L2038" t="s">
        <v>3068</v>
      </c>
      <c r="M2038" t="s">
        <v>37</v>
      </c>
      <c r="N2038" t="s">
        <v>38</v>
      </c>
      <c r="O2038">
        <v>75000000</v>
      </c>
      <c r="P2038">
        <f t="shared" si="31"/>
        <v>-8363615</v>
      </c>
      <c r="Q2038">
        <v>7.1</v>
      </c>
    </row>
    <row r="2039" spans="1:17" x14ac:dyDescent="0.3">
      <c r="A2039" t="s">
        <v>3739</v>
      </c>
      <c r="B2039">
        <v>102</v>
      </c>
      <c r="C2039">
        <v>2035566</v>
      </c>
      <c r="D2039" t="s">
        <v>13307</v>
      </c>
      <c r="E2039" t="s">
        <v>1671</v>
      </c>
      <c r="F2039" t="s">
        <v>24164</v>
      </c>
      <c r="G2039" t="s">
        <v>3409</v>
      </c>
      <c r="H2039" t="s">
        <v>19711</v>
      </c>
      <c r="L2039" t="s">
        <v>13907</v>
      </c>
      <c r="M2039" t="s">
        <v>37</v>
      </c>
      <c r="N2039" t="s">
        <v>1465</v>
      </c>
      <c r="O2039">
        <v>13000000</v>
      </c>
      <c r="P2039">
        <f t="shared" si="31"/>
        <v>-10964434</v>
      </c>
      <c r="Q2039">
        <v>6.6</v>
      </c>
    </row>
    <row r="2040" spans="1:17" x14ac:dyDescent="0.3">
      <c r="A2040" t="s">
        <v>576</v>
      </c>
      <c r="B2040">
        <v>102</v>
      </c>
      <c r="C2040">
        <v>1068392</v>
      </c>
      <c r="D2040" t="s">
        <v>13307</v>
      </c>
      <c r="E2040" t="s">
        <v>3409</v>
      </c>
      <c r="F2040" t="s">
        <v>24163</v>
      </c>
      <c r="L2040" t="s">
        <v>7250</v>
      </c>
      <c r="M2040" t="s">
        <v>37</v>
      </c>
      <c r="N2040" t="s">
        <v>3571</v>
      </c>
      <c r="O2040">
        <v>36000000</v>
      </c>
      <c r="P2040">
        <f t="shared" si="31"/>
        <v>-34931608</v>
      </c>
      <c r="Q2040">
        <v>5.9</v>
      </c>
    </row>
    <row r="2041" spans="1:17" x14ac:dyDescent="0.3">
      <c r="A2041" t="s">
        <v>14895</v>
      </c>
      <c r="B2041">
        <v>103</v>
      </c>
      <c r="C2041">
        <v>532988</v>
      </c>
      <c r="D2041" t="s">
        <v>13307</v>
      </c>
      <c r="E2041" t="s">
        <v>3409</v>
      </c>
      <c r="F2041" t="s">
        <v>19711</v>
      </c>
      <c r="L2041" t="s">
        <v>16719</v>
      </c>
      <c r="M2041" t="s">
        <v>37</v>
      </c>
      <c r="N2041" t="s">
        <v>38</v>
      </c>
      <c r="O2041">
        <v>7000000</v>
      </c>
      <c r="P2041">
        <f t="shared" si="31"/>
        <v>-6467012</v>
      </c>
      <c r="Q2041">
        <v>6.5</v>
      </c>
    </row>
    <row r="2042" spans="1:17" x14ac:dyDescent="0.3">
      <c r="A2042" t="s">
        <v>5004</v>
      </c>
      <c r="B2042">
        <v>103</v>
      </c>
      <c r="C2042">
        <v>3093491</v>
      </c>
      <c r="D2042" t="s">
        <v>13307</v>
      </c>
      <c r="E2042" t="s">
        <v>3409</v>
      </c>
      <c r="L2042" t="s">
        <v>15319</v>
      </c>
      <c r="M2042" t="s">
        <v>37</v>
      </c>
      <c r="N2042" t="s">
        <v>38</v>
      </c>
      <c r="O2042">
        <v>5000000</v>
      </c>
      <c r="P2042">
        <f t="shared" si="31"/>
        <v>-1906509</v>
      </c>
      <c r="Q2042">
        <v>6.6</v>
      </c>
    </row>
    <row r="2043" spans="1:17" x14ac:dyDescent="0.3">
      <c r="A2043" t="s">
        <v>14669</v>
      </c>
      <c r="B2043">
        <v>104</v>
      </c>
      <c r="C2043">
        <v>352786</v>
      </c>
      <c r="D2043" t="s">
        <v>13307</v>
      </c>
      <c r="E2043" t="s">
        <v>3409</v>
      </c>
      <c r="F2043" t="s">
        <v>12038</v>
      </c>
      <c r="L2043" t="s">
        <v>14672</v>
      </c>
      <c r="M2043" t="s">
        <v>37</v>
      </c>
      <c r="N2043" t="s">
        <v>38</v>
      </c>
      <c r="O2043">
        <v>11000000</v>
      </c>
      <c r="P2043">
        <f t="shared" si="31"/>
        <v>-10647214</v>
      </c>
      <c r="Q2043">
        <v>6.8</v>
      </c>
    </row>
    <row r="2044" spans="1:17" x14ac:dyDescent="0.3">
      <c r="A2044" t="s">
        <v>18798</v>
      </c>
      <c r="B2044">
        <v>104</v>
      </c>
      <c r="C2044">
        <v>143653</v>
      </c>
      <c r="D2044" t="s">
        <v>13307</v>
      </c>
      <c r="E2044" t="s">
        <v>3409</v>
      </c>
      <c r="L2044" t="s">
        <v>18799</v>
      </c>
      <c r="M2044" t="s">
        <v>37</v>
      </c>
      <c r="N2044" t="s">
        <v>56</v>
      </c>
      <c r="O2044">
        <v>4000000</v>
      </c>
      <c r="P2044">
        <f t="shared" si="31"/>
        <v>-3856347</v>
      </c>
      <c r="Q2044">
        <v>6</v>
      </c>
    </row>
    <row r="2045" spans="1:17" x14ac:dyDescent="0.3">
      <c r="A2045" t="s">
        <v>13940</v>
      </c>
      <c r="B2045">
        <v>105</v>
      </c>
      <c r="C2045">
        <v>2062066</v>
      </c>
      <c r="D2045" t="s">
        <v>13307</v>
      </c>
      <c r="E2045" t="s">
        <v>24164</v>
      </c>
      <c r="F2045" t="s">
        <v>3409</v>
      </c>
      <c r="L2045" t="s">
        <v>16649</v>
      </c>
      <c r="M2045" t="s">
        <v>37</v>
      </c>
      <c r="N2045" t="s">
        <v>38</v>
      </c>
      <c r="O2045">
        <v>7000000</v>
      </c>
      <c r="P2045">
        <f t="shared" si="31"/>
        <v>-4937934</v>
      </c>
      <c r="Q2045">
        <v>6.6</v>
      </c>
    </row>
    <row r="2046" spans="1:17" hidden="1" x14ac:dyDescent="0.3">
      <c r="A2046" t="s">
        <v>19574</v>
      </c>
      <c r="B2046">
        <v>100</v>
      </c>
      <c r="D2046" t="s">
        <v>1671</v>
      </c>
      <c r="L2046" t="s">
        <v>19576</v>
      </c>
      <c r="M2046" t="s">
        <v>9795</v>
      </c>
      <c r="N2046" t="s">
        <v>7090</v>
      </c>
      <c r="O2046">
        <v>3000000</v>
      </c>
      <c r="P2046">
        <f t="shared" si="31"/>
        <v>-3000000</v>
      </c>
      <c r="Q2046">
        <v>5.0999999999999996</v>
      </c>
    </row>
    <row r="2047" spans="1:17" x14ac:dyDescent="0.3">
      <c r="A2047" t="s">
        <v>1104</v>
      </c>
      <c r="B2047">
        <v>105</v>
      </c>
      <c r="C2047">
        <v>6390032</v>
      </c>
      <c r="D2047" t="s">
        <v>13307</v>
      </c>
      <c r="E2047" t="s">
        <v>3409</v>
      </c>
      <c r="L2047" t="s">
        <v>18933</v>
      </c>
      <c r="M2047" t="s">
        <v>37</v>
      </c>
      <c r="N2047" t="s">
        <v>38</v>
      </c>
      <c r="O2047">
        <v>3500000</v>
      </c>
      <c r="P2047">
        <f t="shared" si="31"/>
        <v>2890032</v>
      </c>
      <c r="Q2047">
        <v>7.5</v>
      </c>
    </row>
    <row r="2048" spans="1:17" x14ac:dyDescent="0.3">
      <c r="A2048" t="s">
        <v>7204</v>
      </c>
      <c r="B2048">
        <v>105</v>
      </c>
      <c r="C2048">
        <v>35811509</v>
      </c>
      <c r="D2048" t="s">
        <v>13307</v>
      </c>
      <c r="E2048" t="s">
        <v>3409</v>
      </c>
      <c r="F2048" t="s">
        <v>12038</v>
      </c>
      <c r="G2048" t="s">
        <v>19711</v>
      </c>
      <c r="L2048" t="s">
        <v>17394</v>
      </c>
      <c r="M2048" t="s">
        <v>37</v>
      </c>
      <c r="N2048" t="s">
        <v>370</v>
      </c>
      <c r="O2048">
        <v>5500000</v>
      </c>
      <c r="P2048">
        <f t="shared" si="31"/>
        <v>30311509</v>
      </c>
      <c r="Q2048">
        <v>7.7</v>
      </c>
    </row>
    <row r="2049" spans="1:17" x14ac:dyDescent="0.3">
      <c r="A2049" t="s">
        <v>4931</v>
      </c>
      <c r="B2049">
        <v>105</v>
      </c>
      <c r="C2049">
        <v>29959436</v>
      </c>
      <c r="D2049" t="s">
        <v>13307</v>
      </c>
      <c r="E2049" t="s">
        <v>3409</v>
      </c>
      <c r="F2049" t="s">
        <v>22704</v>
      </c>
      <c r="L2049" t="s">
        <v>13419</v>
      </c>
      <c r="M2049" t="s">
        <v>37</v>
      </c>
      <c r="N2049" t="s">
        <v>56</v>
      </c>
      <c r="O2049">
        <v>13000000</v>
      </c>
      <c r="P2049">
        <f t="shared" si="31"/>
        <v>16959436</v>
      </c>
      <c r="Q2049">
        <v>6.4</v>
      </c>
    </row>
    <row r="2050" spans="1:17" hidden="1" x14ac:dyDescent="0.3">
      <c r="A2050" t="s">
        <v>5338</v>
      </c>
      <c r="B2050">
        <v>100</v>
      </c>
      <c r="C2050">
        <v>11634362</v>
      </c>
      <c r="D2050" t="s">
        <v>13307</v>
      </c>
      <c r="E2050" t="s">
        <v>3409</v>
      </c>
      <c r="F2050" t="s">
        <v>19711</v>
      </c>
      <c r="L2050" t="s">
        <v>14229</v>
      </c>
      <c r="M2050" t="s">
        <v>37</v>
      </c>
      <c r="N2050" t="s">
        <v>56</v>
      </c>
      <c r="P2050">
        <f t="shared" ref="P2050:P2113" si="32">+C2050-O2050</f>
        <v>11634362</v>
      </c>
      <c r="Q2050">
        <v>7</v>
      </c>
    </row>
    <row r="2051" spans="1:17" x14ac:dyDescent="0.3">
      <c r="A2051" t="s">
        <v>255</v>
      </c>
      <c r="B2051">
        <v>106</v>
      </c>
      <c r="C2051">
        <v>14479776</v>
      </c>
      <c r="D2051" t="s">
        <v>13307</v>
      </c>
      <c r="E2051" t="s">
        <v>24164</v>
      </c>
      <c r="F2051" t="s">
        <v>3409</v>
      </c>
      <c r="G2051" t="s">
        <v>19711</v>
      </c>
      <c r="L2051" t="s">
        <v>15075</v>
      </c>
      <c r="M2051" t="s">
        <v>37</v>
      </c>
      <c r="N2051" t="s">
        <v>38</v>
      </c>
      <c r="O2051">
        <v>10000000</v>
      </c>
      <c r="P2051">
        <f t="shared" si="32"/>
        <v>4479776</v>
      </c>
      <c r="Q2051">
        <v>7</v>
      </c>
    </row>
    <row r="2052" spans="1:17" x14ac:dyDescent="0.3">
      <c r="A2052" t="s">
        <v>3448</v>
      </c>
      <c r="B2052">
        <v>106</v>
      </c>
      <c r="C2052">
        <v>15785632</v>
      </c>
      <c r="D2052" t="s">
        <v>13307</v>
      </c>
      <c r="E2052" t="s">
        <v>1671</v>
      </c>
      <c r="F2052" t="s">
        <v>3409</v>
      </c>
      <c r="G2052" t="s">
        <v>24167</v>
      </c>
      <c r="L2052" t="s">
        <v>9729</v>
      </c>
      <c r="M2052" t="s">
        <v>37</v>
      </c>
      <c r="N2052" t="s">
        <v>56</v>
      </c>
      <c r="O2052">
        <v>23000000</v>
      </c>
      <c r="P2052">
        <f t="shared" si="32"/>
        <v>-7214368</v>
      </c>
      <c r="Q2052">
        <v>7.5</v>
      </c>
    </row>
    <row r="2053" spans="1:17" x14ac:dyDescent="0.3">
      <c r="A2053" t="s">
        <v>16174</v>
      </c>
      <c r="B2053">
        <v>106</v>
      </c>
      <c r="C2053">
        <v>532190</v>
      </c>
      <c r="D2053" t="s">
        <v>13307</v>
      </c>
      <c r="E2053" t="s">
        <v>3409</v>
      </c>
      <c r="F2053" t="s">
        <v>19711</v>
      </c>
      <c r="G2053" t="s">
        <v>24167</v>
      </c>
      <c r="L2053" t="s">
        <v>16176</v>
      </c>
      <c r="M2053" t="s">
        <v>37</v>
      </c>
      <c r="N2053" t="s">
        <v>38</v>
      </c>
      <c r="O2053">
        <v>8000000</v>
      </c>
      <c r="P2053">
        <f t="shared" si="32"/>
        <v>-7467810</v>
      </c>
      <c r="Q2053">
        <v>6.8</v>
      </c>
    </row>
    <row r="2054" spans="1:17" x14ac:dyDescent="0.3">
      <c r="A2054" t="s">
        <v>11835</v>
      </c>
      <c r="B2054">
        <v>106</v>
      </c>
      <c r="C2054">
        <v>43853424</v>
      </c>
      <c r="D2054" t="s">
        <v>13307</v>
      </c>
      <c r="E2054" t="s">
        <v>3409</v>
      </c>
      <c r="F2054" t="s">
        <v>18089</v>
      </c>
      <c r="G2054" t="s">
        <v>24167</v>
      </c>
      <c r="L2054" t="s">
        <v>11838</v>
      </c>
      <c r="M2054" t="s">
        <v>37</v>
      </c>
      <c r="N2054" t="s">
        <v>38</v>
      </c>
      <c r="O2054">
        <v>18000000</v>
      </c>
      <c r="P2054">
        <f t="shared" si="32"/>
        <v>25853424</v>
      </c>
      <c r="Q2054">
        <v>7.1</v>
      </c>
    </row>
    <row r="2055" spans="1:17" x14ac:dyDescent="0.3">
      <c r="A2055" t="s">
        <v>8040</v>
      </c>
      <c r="B2055">
        <v>106</v>
      </c>
      <c r="C2055">
        <v>1939441</v>
      </c>
      <c r="D2055" t="s">
        <v>13307</v>
      </c>
      <c r="E2055" t="s">
        <v>24164</v>
      </c>
      <c r="F2055" t="s">
        <v>3409</v>
      </c>
      <c r="L2055" t="s">
        <v>15255</v>
      </c>
      <c r="M2055" t="s">
        <v>37</v>
      </c>
      <c r="N2055" t="s">
        <v>38</v>
      </c>
      <c r="O2055">
        <v>10000000</v>
      </c>
      <c r="P2055">
        <f t="shared" si="32"/>
        <v>-8060559</v>
      </c>
      <c r="Q2055">
        <v>6.9</v>
      </c>
    </row>
    <row r="2056" spans="1:17" x14ac:dyDescent="0.3">
      <c r="A2056" t="s">
        <v>15600</v>
      </c>
      <c r="B2056">
        <v>106</v>
      </c>
      <c r="C2056">
        <v>3571735</v>
      </c>
      <c r="D2056" t="s">
        <v>13307</v>
      </c>
      <c r="E2056" t="s">
        <v>3409</v>
      </c>
      <c r="F2056" t="s">
        <v>12038</v>
      </c>
      <c r="L2056" t="s">
        <v>15601</v>
      </c>
      <c r="M2056" t="s">
        <v>37</v>
      </c>
      <c r="N2056" t="s">
        <v>38</v>
      </c>
      <c r="O2056">
        <v>10000000</v>
      </c>
      <c r="P2056">
        <f t="shared" si="32"/>
        <v>-6428265</v>
      </c>
      <c r="Q2056">
        <v>6.6</v>
      </c>
    </row>
    <row r="2057" spans="1:17" x14ac:dyDescent="0.3">
      <c r="A2057" t="s">
        <v>18812</v>
      </c>
      <c r="B2057">
        <v>107</v>
      </c>
      <c r="C2057">
        <v>8000000</v>
      </c>
      <c r="D2057" t="s">
        <v>13307</v>
      </c>
      <c r="E2057" t="s">
        <v>1671</v>
      </c>
      <c r="F2057" t="s">
        <v>17378</v>
      </c>
      <c r="G2057" t="s">
        <v>19711</v>
      </c>
      <c r="H2057" t="s">
        <v>15011</v>
      </c>
      <c r="L2057" t="s">
        <v>18816</v>
      </c>
      <c r="M2057" t="s">
        <v>37</v>
      </c>
      <c r="N2057" t="s">
        <v>38</v>
      </c>
      <c r="O2057">
        <v>3768785</v>
      </c>
      <c r="P2057">
        <f t="shared" si="32"/>
        <v>4231215</v>
      </c>
      <c r="Q2057">
        <v>7</v>
      </c>
    </row>
    <row r="2058" spans="1:17" x14ac:dyDescent="0.3">
      <c r="A2058" t="s">
        <v>6297</v>
      </c>
      <c r="B2058">
        <v>107</v>
      </c>
      <c r="C2058">
        <v>20113965</v>
      </c>
      <c r="D2058" t="s">
        <v>13307</v>
      </c>
      <c r="E2058" t="s">
        <v>3409</v>
      </c>
      <c r="F2058" t="s">
        <v>19711</v>
      </c>
      <c r="L2058" t="s">
        <v>6779</v>
      </c>
      <c r="M2058" t="s">
        <v>37</v>
      </c>
      <c r="N2058" t="s">
        <v>38</v>
      </c>
      <c r="O2058">
        <v>40000000</v>
      </c>
      <c r="P2058">
        <f t="shared" si="32"/>
        <v>-19886035</v>
      </c>
      <c r="Q2058">
        <v>6.5</v>
      </c>
    </row>
    <row r="2059" spans="1:17" x14ac:dyDescent="0.3">
      <c r="A2059" t="s">
        <v>6148</v>
      </c>
      <c r="B2059">
        <v>107</v>
      </c>
      <c r="C2059">
        <v>11008432</v>
      </c>
      <c r="D2059" t="s">
        <v>13307</v>
      </c>
      <c r="E2059" t="s">
        <v>3409</v>
      </c>
      <c r="F2059" t="s">
        <v>24167</v>
      </c>
      <c r="L2059" t="s">
        <v>9875</v>
      </c>
      <c r="M2059" t="s">
        <v>37</v>
      </c>
      <c r="N2059" t="s">
        <v>38</v>
      </c>
      <c r="O2059">
        <v>25000000</v>
      </c>
      <c r="P2059">
        <f t="shared" si="32"/>
        <v>-13991568</v>
      </c>
      <c r="Q2059">
        <v>7.1</v>
      </c>
    </row>
    <row r="2060" spans="1:17" x14ac:dyDescent="0.3">
      <c r="A2060" t="s">
        <v>11361</v>
      </c>
      <c r="B2060">
        <v>107</v>
      </c>
      <c r="C2060">
        <v>5354039</v>
      </c>
      <c r="D2060" t="s">
        <v>13307</v>
      </c>
      <c r="E2060" t="s">
        <v>3409</v>
      </c>
      <c r="F2060" t="s">
        <v>10413</v>
      </c>
      <c r="L2060" t="s">
        <v>19055</v>
      </c>
      <c r="M2060" t="s">
        <v>37</v>
      </c>
      <c r="N2060" t="s">
        <v>38</v>
      </c>
      <c r="O2060">
        <v>3500000</v>
      </c>
      <c r="P2060">
        <f t="shared" si="32"/>
        <v>1854039</v>
      </c>
      <c r="Q2060">
        <v>7.1</v>
      </c>
    </row>
    <row r="2061" spans="1:17" x14ac:dyDescent="0.3">
      <c r="A2061" t="s">
        <v>9430</v>
      </c>
      <c r="B2061">
        <v>108</v>
      </c>
      <c r="C2061">
        <v>9172810</v>
      </c>
      <c r="D2061" t="s">
        <v>13307</v>
      </c>
      <c r="E2061" t="s">
        <v>3409</v>
      </c>
      <c r="F2061" t="s">
        <v>22704</v>
      </c>
      <c r="G2061" t="s">
        <v>10413</v>
      </c>
      <c r="H2061" t="s">
        <v>24163</v>
      </c>
      <c r="L2061" t="s">
        <v>13088</v>
      </c>
      <c r="M2061" t="s">
        <v>37</v>
      </c>
      <c r="N2061" t="s">
        <v>38</v>
      </c>
      <c r="O2061">
        <v>16000000</v>
      </c>
      <c r="P2061">
        <f t="shared" si="32"/>
        <v>-6827190</v>
      </c>
      <c r="Q2061">
        <v>6.7</v>
      </c>
    </row>
    <row r="2062" spans="1:17" x14ac:dyDescent="0.3">
      <c r="A2062" t="s">
        <v>13503</v>
      </c>
      <c r="B2062">
        <v>108</v>
      </c>
      <c r="C2062">
        <v>2961991</v>
      </c>
      <c r="D2062" t="s">
        <v>13307</v>
      </c>
      <c r="E2062" t="s">
        <v>3409</v>
      </c>
      <c r="L2062" t="s">
        <v>19408</v>
      </c>
      <c r="M2062" t="s">
        <v>37</v>
      </c>
      <c r="N2062" t="s">
        <v>38</v>
      </c>
      <c r="O2062">
        <v>3300000</v>
      </c>
      <c r="P2062">
        <f t="shared" si="32"/>
        <v>-338009</v>
      </c>
      <c r="Q2062">
        <v>6.9</v>
      </c>
    </row>
    <row r="2063" spans="1:17" x14ac:dyDescent="0.3">
      <c r="A2063" t="s">
        <v>22535</v>
      </c>
      <c r="B2063">
        <v>108</v>
      </c>
      <c r="C2063">
        <v>2047570</v>
      </c>
      <c r="D2063" t="s">
        <v>13307</v>
      </c>
      <c r="E2063" t="s">
        <v>68</v>
      </c>
      <c r="F2063" t="s">
        <v>24167</v>
      </c>
      <c r="L2063" t="s">
        <v>22539</v>
      </c>
      <c r="M2063" t="s">
        <v>37</v>
      </c>
      <c r="N2063" t="s">
        <v>38</v>
      </c>
      <c r="O2063">
        <v>500000</v>
      </c>
      <c r="P2063">
        <f t="shared" si="32"/>
        <v>1547570</v>
      </c>
      <c r="Q2063">
        <v>7.6</v>
      </c>
    </row>
    <row r="2064" spans="1:17" x14ac:dyDescent="0.3">
      <c r="A2064" t="s">
        <v>13986</v>
      </c>
      <c r="B2064">
        <v>108</v>
      </c>
      <c r="C2064">
        <v>1039869</v>
      </c>
      <c r="D2064" t="s">
        <v>13307</v>
      </c>
      <c r="E2064" t="s">
        <v>1671</v>
      </c>
      <c r="F2064" t="s">
        <v>24164</v>
      </c>
      <c r="G2064" t="s">
        <v>3409</v>
      </c>
      <c r="L2064" t="s">
        <v>13987</v>
      </c>
      <c r="M2064" t="s">
        <v>37</v>
      </c>
      <c r="N2064" t="s">
        <v>268</v>
      </c>
      <c r="O2064">
        <v>15000000</v>
      </c>
      <c r="P2064">
        <f t="shared" si="32"/>
        <v>-13960131</v>
      </c>
      <c r="Q2064">
        <v>6.2</v>
      </c>
    </row>
    <row r="2065" spans="1:17" x14ac:dyDescent="0.3">
      <c r="A2065" t="s">
        <v>521</v>
      </c>
      <c r="B2065">
        <v>108</v>
      </c>
      <c r="C2065">
        <v>9528092</v>
      </c>
      <c r="D2065" t="s">
        <v>13307</v>
      </c>
      <c r="E2065" t="s">
        <v>3409</v>
      </c>
      <c r="F2065" t="s">
        <v>10413</v>
      </c>
      <c r="L2065" t="s">
        <v>5442</v>
      </c>
      <c r="M2065" t="s">
        <v>37</v>
      </c>
      <c r="N2065" t="s">
        <v>38</v>
      </c>
      <c r="O2065">
        <v>22000000</v>
      </c>
      <c r="P2065">
        <f t="shared" si="32"/>
        <v>-12471908</v>
      </c>
      <c r="Q2065">
        <v>6.8</v>
      </c>
    </row>
    <row r="2066" spans="1:17" hidden="1" x14ac:dyDescent="0.3">
      <c r="A2066" t="s">
        <v>15467</v>
      </c>
      <c r="B2066">
        <v>100</v>
      </c>
      <c r="D2066" t="s">
        <v>1671</v>
      </c>
      <c r="E2066" t="s">
        <v>3409</v>
      </c>
      <c r="F2066" t="s">
        <v>6403</v>
      </c>
      <c r="G2066" t="s">
        <v>19711</v>
      </c>
      <c r="L2066" t="s">
        <v>15470</v>
      </c>
      <c r="M2066" t="s">
        <v>37</v>
      </c>
      <c r="N2066" t="s">
        <v>56</v>
      </c>
      <c r="O2066">
        <v>10000000</v>
      </c>
      <c r="P2066">
        <f t="shared" si="32"/>
        <v>-10000000</v>
      </c>
      <c r="Q2066">
        <v>5.4</v>
      </c>
    </row>
    <row r="2067" spans="1:17" hidden="1" x14ac:dyDescent="0.3">
      <c r="A2067" t="s">
        <v>9104</v>
      </c>
      <c r="B2067">
        <v>100</v>
      </c>
      <c r="C2067">
        <v>21520719</v>
      </c>
      <c r="D2067" t="s">
        <v>1671</v>
      </c>
      <c r="E2067" t="s">
        <v>19711</v>
      </c>
      <c r="F2067" t="s">
        <v>24167</v>
      </c>
      <c r="L2067" t="s">
        <v>14218</v>
      </c>
      <c r="M2067" t="s">
        <v>37</v>
      </c>
      <c r="N2067" t="s">
        <v>38</v>
      </c>
      <c r="P2067">
        <f t="shared" si="32"/>
        <v>21520719</v>
      </c>
      <c r="Q2067">
        <v>5.8</v>
      </c>
    </row>
    <row r="2068" spans="1:17" x14ac:dyDescent="0.3">
      <c r="A2068" t="s">
        <v>171</v>
      </c>
      <c r="B2068">
        <v>108</v>
      </c>
      <c r="C2068">
        <v>3049135</v>
      </c>
      <c r="D2068" t="s">
        <v>13307</v>
      </c>
      <c r="E2068" t="s">
        <v>24164</v>
      </c>
      <c r="F2068" t="s">
        <v>3409</v>
      </c>
      <c r="G2068" t="s">
        <v>19711</v>
      </c>
      <c r="H2068" t="s">
        <v>10413</v>
      </c>
      <c r="L2068" t="s">
        <v>17887</v>
      </c>
      <c r="M2068" t="s">
        <v>37</v>
      </c>
      <c r="N2068" t="s">
        <v>179</v>
      </c>
      <c r="O2068">
        <v>5000000</v>
      </c>
      <c r="P2068">
        <f t="shared" si="32"/>
        <v>-1950865</v>
      </c>
      <c r="Q2068">
        <v>7.4</v>
      </c>
    </row>
    <row r="2069" spans="1:17" x14ac:dyDescent="0.3">
      <c r="A2069" t="s">
        <v>16860</v>
      </c>
      <c r="B2069">
        <v>108</v>
      </c>
      <c r="C2069">
        <v>54215416</v>
      </c>
      <c r="D2069" t="s">
        <v>13307</v>
      </c>
      <c r="E2069" t="s">
        <v>3409</v>
      </c>
      <c r="F2069" t="s">
        <v>12038</v>
      </c>
      <c r="L2069" t="s">
        <v>16862</v>
      </c>
      <c r="M2069" t="s">
        <v>37</v>
      </c>
      <c r="N2069" t="s">
        <v>38</v>
      </c>
      <c r="O2069">
        <v>6500000</v>
      </c>
      <c r="P2069">
        <f t="shared" si="32"/>
        <v>47715416</v>
      </c>
      <c r="Q2069">
        <v>6.8</v>
      </c>
    </row>
    <row r="2070" spans="1:17" x14ac:dyDescent="0.3">
      <c r="A2070" t="s">
        <v>14261</v>
      </c>
      <c r="B2070">
        <v>109</v>
      </c>
      <c r="C2070">
        <v>8134217</v>
      </c>
      <c r="D2070" t="s">
        <v>13307</v>
      </c>
      <c r="E2070" t="s">
        <v>3409</v>
      </c>
      <c r="F2070" t="s">
        <v>12038</v>
      </c>
      <c r="L2070" t="s">
        <v>14263</v>
      </c>
      <c r="M2070" t="s">
        <v>37</v>
      </c>
      <c r="N2070" t="s">
        <v>38</v>
      </c>
      <c r="O2070">
        <v>12000000</v>
      </c>
      <c r="P2070">
        <f t="shared" si="32"/>
        <v>-3865783</v>
      </c>
      <c r="Q2070">
        <v>7</v>
      </c>
    </row>
    <row r="2071" spans="1:17" x14ac:dyDescent="0.3">
      <c r="A2071" t="s">
        <v>17582</v>
      </c>
      <c r="B2071">
        <v>109</v>
      </c>
      <c r="C2071">
        <v>34468224</v>
      </c>
      <c r="D2071" t="s">
        <v>13307</v>
      </c>
      <c r="E2071" t="s">
        <v>24164</v>
      </c>
      <c r="F2071" t="s">
        <v>3409</v>
      </c>
      <c r="G2071" t="s">
        <v>10413</v>
      </c>
      <c r="L2071" t="s">
        <v>17583</v>
      </c>
      <c r="M2071" t="s">
        <v>37</v>
      </c>
      <c r="N2071" t="s">
        <v>38</v>
      </c>
      <c r="O2071">
        <v>4500000</v>
      </c>
      <c r="P2071">
        <f t="shared" si="32"/>
        <v>29968224</v>
      </c>
      <c r="Q2071">
        <v>7.3</v>
      </c>
    </row>
    <row r="2072" spans="1:17" x14ac:dyDescent="0.3">
      <c r="A2072" t="s">
        <v>7352</v>
      </c>
      <c r="B2072">
        <v>109</v>
      </c>
      <c r="C2072">
        <v>52277485</v>
      </c>
      <c r="D2072" t="s">
        <v>13307</v>
      </c>
      <c r="E2072" t="s">
        <v>3409</v>
      </c>
      <c r="F2072" t="s">
        <v>24167</v>
      </c>
      <c r="L2072" t="s">
        <v>7353</v>
      </c>
      <c r="M2072" t="s">
        <v>37</v>
      </c>
      <c r="N2072" t="s">
        <v>38</v>
      </c>
      <c r="O2072">
        <v>35000000</v>
      </c>
      <c r="P2072">
        <f t="shared" si="32"/>
        <v>17277485</v>
      </c>
      <c r="Q2072">
        <v>6.9</v>
      </c>
    </row>
    <row r="2073" spans="1:17" x14ac:dyDescent="0.3">
      <c r="A2073" t="s">
        <v>962</v>
      </c>
      <c r="B2073">
        <v>109</v>
      </c>
      <c r="C2073">
        <v>1357042</v>
      </c>
      <c r="D2073" t="s">
        <v>13307</v>
      </c>
      <c r="E2073" t="s">
        <v>3409</v>
      </c>
      <c r="F2073" t="s">
        <v>10413</v>
      </c>
      <c r="L2073" t="s">
        <v>11610</v>
      </c>
      <c r="M2073" t="s">
        <v>37</v>
      </c>
      <c r="N2073" t="s">
        <v>584</v>
      </c>
      <c r="O2073">
        <v>15000000</v>
      </c>
      <c r="P2073">
        <f t="shared" si="32"/>
        <v>-13642958</v>
      </c>
      <c r="Q2073">
        <v>7.1</v>
      </c>
    </row>
    <row r="2074" spans="1:17" x14ac:dyDescent="0.3">
      <c r="A2074" t="s">
        <v>14611</v>
      </c>
      <c r="B2074">
        <v>109</v>
      </c>
      <c r="C2074">
        <v>33305037</v>
      </c>
      <c r="D2074" t="s">
        <v>13307</v>
      </c>
      <c r="E2074" t="s">
        <v>3409</v>
      </c>
      <c r="F2074" t="s">
        <v>22704</v>
      </c>
      <c r="L2074" t="s">
        <v>14612</v>
      </c>
      <c r="M2074" t="s">
        <v>37</v>
      </c>
      <c r="N2074" t="s">
        <v>56</v>
      </c>
      <c r="O2074">
        <v>11000000</v>
      </c>
      <c r="P2074">
        <f t="shared" si="32"/>
        <v>22305037</v>
      </c>
      <c r="Q2074">
        <v>7.3</v>
      </c>
    </row>
    <row r="2075" spans="1:17" x14ac:dyDescent="0.3">
      <c r="A2075" t="s">
        <v>4699</v>
      </c>
      <c r="B2075">
        <v>110</v>
      </c>
      <c r="C2075">
        <v>5881504</v>
      </c>
      <c r="D2075" t="s">
        <v>13307</v>
      </c>
      <c r="E2075" t="s">
        <v>3409</v>
      </c>
      <c r="F2075" t="s">
        <v>19711</v>
      </c>
      <c r="G2075" t="s">
        <v>24167</v>
      </c>
      <c r="L2075" t="s">
        <v>6940</v>
      </c>
      <c r="M2075" t="s">
        <v>37</v>
      </c>
      <c r="N2075" t="s">
        <v>38</v>
      </c>
      <c r="O2075">
        <v>39000000</v>
      </c>
      <c r="P2075">
        <f t="shared" si="32"/>
        <v>-33118496</v>
      </c>
      <c r="Q2075">
        <v>5.3</v>
      </c>
    </row>
    <row r="2076" spans="1:17" hidden="1" x14ac:dyDescent="0.3">
      <c r="A2076" t="s">
        <v>13198</v>
      </c>
      <c r="B2076">
        <v>100</v>
      </c>
      <c r="D2076" t="s">
        <v>3409</v>
      </c>
      <c r="E2076" t="s">
        <v>12332</v>
      </c>
      <c r="F2076" t="s">
        <v>10413</v>
      </c>
      <c r="L2076" t="s">
        <v>13201</v>
      </c>
      <c r="M2076" t="s">
        <v>37</v>
      </c>
      <c r="N2076" t="s">
        <v>13205</v>
      </c>
      <c r="P2076">
        <f t="shared" si="32"/>
        <v>0</v>
      </c>
      <c r="Q2076">
        <v>5.6</v>
      </c>
    </row>
    <row r="2077" spans="1:17" x14ac:dyDescent="0.3">
      <c r="A2077" t="s">
        <v>16986</v>
      </c>
      <c r="B2077">
        <v>110</v>
      </c>
      <c r="C2077">
        <v>102308900</v>
      </c>
      <c r="D2077" t="s">
        <v>13307</v>
      </c>
      <c r="E2077" t="s">
        <v>24164</v>
      </c>
      <c r="F2077" t="s">
        <v>3409</v>
      </c>
      <c r="G2077" t="s">
        <v>15011</v>
      </c>
      <c r="L2077" t="s">
        <v>16990</v>
      </c>
      <c r="M2077" t="s">
        <v>37</v>
      </c>
      <c r="N2077" t="s">
        <v>38</v>
      </c>
      <c r="O2077">
        <v>6000000</v>
      </c>
      <c r="P2077">
        <f t="shared" si="32"/>
        <v>96308900</v>
      </c>
      <c r="Q2077">
        <v>8.1</v>
      </c>
    </row>
    <row r="2078" spans="1:17" hidden="1" x14ac:dyDescent="0.3">
      <c r="A2078" t="s">
        <v>4914</v>
      </c>
      <c r="B2078">
        <v>100</v>
      </c>
      <c r="D2078" t="s">
        <v>1671</v>
      </c>
      <c r="E2078" t="s">
        <v>3409</v>
      </c>
      <c r="F2078" t="s">
        <v>18089</v>
      </c>
      <c r="L2078" t="s">
        <v>16670</v>
      </c>
      <c r="M2078" t="s">
        <v>37</v>
      </c>
      <c r="N2078" t="s">
        <v>268</v>
      </c>
      <c r="O2078">
        <v>7000000</v>
      </c>
      <c r="P2078">
        <f t="shared" si="32"/>
        <v>-7000000</v>
      </c>
      <c r="Q2078">
        <v>4.8</v>
      </c>
    </row>
    <row r="2079" spans="1:17" x14ac:dyDescent="0.3">
      <c r="A2079" t="s">
        <v>5121</v>
      </c>
      <c r="B2079">
        <v>110</v>
      </c>
      <c r="C2079">
        <v>28747570</v>
      </c>
      <c r="D2079" t="s">
        <v>13307</v>
      </c>
      <c r="E2079" t="s">
        <v>24164</v>
      </c>
      <c r="F2079" t="s">
        <v>3409</v>
      </c>
      <c r="L2079" t="s">
        <v>16500</v>
      </c>
      <c r="M2079" t="s">
        <v>37</v>
      </c>
      <c r="N2079" t="s">
        <v>268</v>
      </c>
      <c r="O2079">
        <v>7000000</v>
      </c>
      <c r="P2079">
        <f t="shared" si="32"/>
        <v>21747570</v>
      </c>
      <c r="Q2079">
        <v>7.4</v>
      </c>
    </row>
    <row r="2080" spans="1:17" x14ac:dyDescent="0.3">
      <c r="A2080" t="s">
        <v>9144</v>
      </c>
      <c r="B2080">
        <v>110</v>
      </c>
      <c r="C2080">
        <v>13823741</v>
      </c>
      <c r="D2080" t="s">
        <v>13307</v>
      </c>
      <c r="E2080" t="s">
        <v>3409</v>
      </c>
      <c r="F2080" t="s">
        <v>22704</v>
      </c>
      <c r="G2080" t="s">
        <v>19711</v>
      </c>
      <c r="L2080" t="s">
        <v>9145</v>
      </c>
      <c r="M2080" t="s">
        <v>37</v>
      </c>
      <c r="N2080" t="s">
        <v>56</v>
      </c>
      <c r="O2080">
        <v>13500000</v>
      </c>
      <c r="P2080">
        <f t="shared" si="32"/>
        <v>323741</v>
      </c>
      <c r="Q2080">
        <v>6.9</v>
      </c>
    </row>
    <row r="2081" spans="1:17" x14ac:dyDescent="0.3">
      <c r="A2081" t="s">
        <v>10287</v>
      </c>
      <c r="B2081">
        <v>111</v>
      </c>
      <c r="C2081">
        <v>6109075</v>
      </c>
      <c r="D2081" t="s">
        <v>13307</v>
      </c>
      <c r="E2081" t="s">
        <v>3409</v>
      </c>
      <c r="L2081" t="s">
        <v>10289</v>
      </c>
      <c r="M2081" t="s">
        <v>1464</v>
      </c>
      <c r="N2081" t="s">
        <v>1465</v>
      </c>
      <c r="O2081">
        <v>19430000</v>
      </c>
      <c r="P2081">
        <f t="shared" si="32"/>
        <v>-13320925</v>
      </c>
      <c r="Q2081">
        <v>6.7</v>
      </c>
    </row>
    <row r="2082" spans="1:17" hidden="1" x14ac:dyDescent="0.3">
      <c r="A2082" t="s">
        <v>21728</v>
      </c>
      <c r="B2082">
        <v>100</v>
      </c>
      <c r="C2082">
        <v>750100</v>
      </c>
      <c r="D2082" t="s">
        <v>3409</v>
      </c>
      <c r="L2082" t="s">
        <v>21729</v>
      </c>
      <c r="M2082" t="s">
        <v>37</v>
      </c>
      <c r="N2082" t="s">
        <v>38</v>
      </c>
      <c r="P2082">
        <f t="shared" si="32"/>
        <v>750100</v>
      </c>
      <c r="Q2082">
        <v>6.3</v>
      </c>
    </row>
    <row r="2083" spans="1:17" x14ac:dyDescent="0.3">
      <c r="A2083" t="s">
        <v>16004</v>
      </c>
      <c r="B2083">
        <v>112</v>
      </c>
      <c r="C2083">
        <v>36500000</v>
      </c>
      <c r="D2083" t="s">
        <v>13307</v>
      </c>
      <c r="E2083" t="s">
        <v>24164</v>
      </c>
      <c r="F2083" t="s">
        <v>3409</v>
      </c>
      <c r="L2083" t="s">
        <v>16005</v>
      </c>
      <c r="M2083" t="s">
        <v>37</v>
      </c>
      <c r="N2083" t="s">
        <v>38</v>
      </c>
      <c r="O2083">
        <v>8000000</v>
      </c>
      <c r="P2083">
        <f t="shared" si="32"/>
        <v>28500000</v>
      </c>
      <c r="Q2083">
        <v>7.6</v>
      </c>
    </row>
    <row r="2084" spans="1:17" hidden="1" x14ac:dyDescent="0.3">
      <c r="A2084" t="s">
        <v>2396</v>
      </c>
      <c r="B2084">
        <v>100</v>
      </c>
      <c r="D2084" t="s">
        <v>953</v>
      </c>
      <c r="E2084" t="s">
        <v>3409</v>
      </c>
      <c r="F2084" t="s">
        <v>22704</v>
      </c>
      <c r="L2084" t="s">
        <v>13912</v>
      </c>
      <c r="M2084" t="s">
        <v>13916</v>
      </c>
      <c r="N2084" t="s">
        <v>268</v>
      </c>
      <c r="O2084">
        <v>12500000</v>
      </c>
      <c r="P2084">
        <f t="shared" si="32"/>
        <v>-12500000</v>
      </c>
      <c r="Q2084">
        <v>7.4</v>
      </c>
    </row>
    <row r="2085" spans="1:17" x14ac:dyDescent="0.3">
      <c r="A2085" t="s">
        <v>17910</v>
      </c>
      <c r="B2085">
        <v>112</v>
      </c>
      <c r="C2085">
        <v>2445646</v>
      </c>
      <c r="D2085" t="s">
        <v>13307</v>
      </c>
      <c r="E2085" t="s">
        <v>24164</v>
      </c>
      <c r="F2085" t="s">
        <v>3409</v>
      </c>
      <c r="G2085" t="s">
        <v>24165</v>
      </c>
      <c r="H2085" t="s">
        <v>10413</v>
      </c>
      <c r="L2085" t="s">
        <v>17912</v>
      </c>
      <c r="M2085" t="s">
        <v>37</v>
      </c>
      <c r="N2085" t="s">
        <v>38</v>
      </c>
      <c r="O2085">
        <v>5000000</v>
      </c>
      <c r="P2085">
        <f t="shared" si="32"/>
        <v>-2554354</v>
      </c>
      <c r="Q2085">
        <v>7</v>
      </c>
    </row>
    <row r="2086" spans="1:17" hidden="1" x14ac:dyDescent="0.3">
      <c r="A2086" t="s">
        <v>9330</v>
      </c>
      <c r="B2086">
        <v>100</v>
      </c>
      <c r="D2086" t="s">
        <v>1325</v>
      </c>
      <c r="E2086" t="s">
        <v>10413</v>
      </c>
      <c r="L2086" t="s">
        <v>10069</v>
      </c>
      <c r="M2086" t="s">
        <v>37</v>
      </c>
      <c r="N2086" t="s">
        <v>38</v>
      </c>
      <c r="O2086">
        <v>25000000</v>
      </c>
      <c r="P2086">
        <f t="shared" si="32"/>
        <v>-25000000</v>
      </c>
      <c r="Q2086">
        <v>4.0999999999999996</v>
      </c>
    </row>
    <row r="2087" spans="1:17" x14ac:dyDescent="0.3">
      <c r="A2087" t="s">
        <v>9392</v>
      </c>
      <c r="B2087">
        <v>112</v>
      </c>
      <c r="C2087">
        <v>6615578</v>
      </c>
      <c r="D2087" t="s">
        <v>13307</v>
      </c>
      <c r="E2087" t="s">
        <v>3409</v>
      </c>
      <c r="F2087" t="s">
        <v>19711</v>
      </c>
      <c r="L2087" t="s">
        <v>11966</v>
      </c>
      <c r="M2087" t="s">
        <v>37</v>
      </c>
      <c r="N2087" t="s">
        <v>767</v>
      </c>
      <c r="O2087">
        <v>13000000</v>
      </c>
      <c r="P2087">
        <f t="shared" si="32"/>
        <v>-6384422</v>
      </c>
      <c r="Q2087">
        <v>7</v>
      </c>
    </row>
    <row r="2088" spans="1:17" x14ac:dyDescent="0.3">
      <c r="A2088" t="s">
        <v>5877</v>
      </c>
      <c r="B2088">
        <v>112</v>
      </c>
      <c r="C2088">
        <v>6197866</v>
      </c>
      <c r="D2088" t="s">
        <v>13307</v>
      </c>
      <c r="E2088" t="s">
        <v>3409</v>
      </c>
      <c r="L2088" t="s">
        <v>15136</v>
      </c>
      <c r="M2088" t="s">
        <v>37</v>
      </c>
      <c r="N2088" t="s">
        <v>1465</v>
      </c>
      <c r="O2088">
        <v>10000000</v>
      </c>
      <c r="P2088">
        <f t="shared" si="32"/>
        <v>-3802134</v>
      </c>
      <c r="Q2088">
        <v>8</v>
      </c>
    </row>
    <row r="2089" spans="1:17" hidden="1" x14ac:dyDescent="0.3">
      <c r="A2089" t="s">
        <v>15148</v>
      </c>
      <c r="B2089">
        <v>100</v>
      </c>
      <c r="C2089">
        <v>5998971</v>
      </c>
      <c r="D2089" t="s">
        <v>1671</v>
      </c>
      <c r="E2089" t="s">
        <v>19711</v>
      </c>
      <c r="F2089" t="s">
        <v>24167</v>
      </c>
      <c r="L2089" t="s">
        <v>15150</v>
      </c>
      <c r="M2089" t="s">
        <v>37</v>
      </c>
      <c r="N2089" t="s">
        <v>56</v>
      </c>
      <c r="P2089">
        <f t="shared" si="32"/>
        <v>5998971</v>
      </c>
      <c r="Q2089">
        <v>6.6</v>
      </c>
    </row>
    <row r="2090" spans="1:17" x14ac:dyDescent="0.3">
      <c r="A2090" t="s">
        <v>9721</v>
      </c>
      <c r="B2090">
        <v>113</v>
      </c>
      <c r="C2090">
        <v>1094798</v>
      </c>
      <c r="D2090" t="s">
        <v>13307</v>
      </c>
      <c r="E2090" t="s">
        <v>1671</v>
      </c>
      <c r="F2090" t="s">
        <v>3409</v>
      </c>
      <c r="G2090" t="s">
        <v>22704</v>
      </c>
      <c r="L2090" t="s">
        <v>16167</v>
      </c>
      <c r="M2090" t="s">
        <v>37</v>
      </c>
      <c r="N2090" t="s">
        <v>56</v>
      </c>
      <c r="O2090">
        <v>7200000</v>
      </c>
      <c r="P2090">
        <f t="shared" si="32"/>
        <v>-6105202</v>
      </c>
      <c r="Q2090">
        <v>7.2</v>
      </c>
    </row>
    <row r="2091" spans="1:17" x14ac:dyDescent="0.3">
      <c r="A2091" t="s">
        <v>13092</v>
      </c>
      <c r="B2091">
        <v>113</v>
      </c>
      <c r="C2091">
        <v>19184015</v>
      </c>
      <c r="D2091" t="s">
        <v>13307</v>
      </c>
      <c r="E2091" t="s">
        <v>1671</v>
      </c>
      <c r="F2091" t="s">
        <v>68</v>
      </c>
      <c r="L2091" t="s">
        <v>19215</v>
      </c>
      <c r="M2091" t="s">
        <v>37</v>
      </c>
      <c r="N2091" t="s">
        <v>38</v>
      </c>
      <c r="O2091">
        <v>3000000</v>
      </c>
      <c r="P2091">
        <f t="shared" si="32"/>
        <v>16184015</v>
      </c>
      <c r="Q2091">
        <v>5.4</v>
      </c>
    </row>
    <row r="2092" spans="1:17" hidden="1" x14ac:dyDescent="0.3">
      <c r="A2092" t="s">
        <v>24154</v>
      </c>
      <c r="B2092">
        <v>100</v>
      </c>
      <c r="C2092">
        <v>10443</v>
      </c>
      <c r="D2092" t="s">
        <v>1671</v>
      </c>
      <c r="E2092" t="s">
        <v>3409</v>
      </c>
      <c r="F2092" t="s">
        <v>19711</v>
      </c>
      <c r="L2092" t="s">
        <v>24155</v>
      </c>
      <c r="M2092" t="s">
        <v>37</v>
      </c>
      <c r="N2092" t="s">
        <v>38</v>
      </c>
      <c r="P2092">
        <f t="shared" si="32"/>
        <v>10443</v>
      </c>
      <c r="Q2092">
        <v>6.3</v>
      </c>
    </row>
    <row r="2093" spans="1:17" hidden="1" x14ac:dyDescent="0.3">
      <c r="A2093" t="s">
        <v>20100</v>
      </c>
      <c r="B2093">
        <v>100</v>
      </c>
      <c r="D2093" t="s">
        <v>1671</v>
      </c>
      <c r="E2093" t="s">
        <v>3409</v>
      </c>
      <c r="F2093" t="s">
        <v>24165</v>
      </c>
      <c r="G2093" t="s">
        <v>19711</v>
      </c>
      <c r="H2093" t="s">
        <v>10413</v>
      </c>
      <c r="L2093" t="s">
        <v>20103</v>
      </c>
      <c r="M2093" t="s">
        <v>37</v>
      </c>
      <c r="N2093" t="s">
        <v>38</v>
      </c>
      <c r="O2093">
        <v>2100000</v>
      </c>
      <c r="P2093">
        <f t="shared" si="32"/>
        <v>-2100000</v>
      </c>
      <c r="Q2093">
        <v>6.7</v>
      </c>
    </row>
    <row r="2094" spans="1:17" x14ac:dyDescent="0.3">
      <c r="A2094" t="s">
        <v>4773</v>
      </c>
      <c r="B2094">
        <v>114</v>
      </c>
      <c r="C2094">
        <v>16264475</v>
      </c>
      <c r="D2094" t="s">
        <v>13307</v>
      </c>
      <c r="E2094" t="s">
        <v>3409</v>
      </c>
      <c r="F2094" t="s">
        <v>22704</v>
      </c>
      <c r="G2094" t="s">
        <v>24163</v>
      </c>
      <c r="L2094" t="s">
        <v>4774</v>
      </c>
      <c r="M2094" t="s">
        <v>37</v>
      </c>
      <c r="N2094" t="s">
        <v>56</v>
      </c>
      <c r="O2094">
        <v>55000000</v>
      </c>
      <c r="P2094">
        <f t="shared" si="32"/>
        <v>-38735525</v>
      </c>
      <c r="Q2094">
        <v>6.9</v>
      </c>
    </row>
    <row r="2095" spans="1:17" x14ac:dyDescent="0.3">
      <c r="A2095" t="s">
        <v>12702</v>
      </c>
      <c r="B2095">
        <v>114</v>
      </c>
      <c r="C2095">
        <v>91121452</v>
      </c>
      <c r="D2095" t="s">
        <v>13307</v>
      </c>
      <c r="E2095" t="s">
        <v>3409</v>
      </c>
      <c r="F2095" t="s">
        <v>10413</v>
      </c>
      <c r="G2095" t="s">
        <v>24163</v>
      </c>
      <c r="L2095" t="s">
        <v>12703</v>
      </c>
      <c r="M2095" t="s">
        <v>37</v>
      </c>
      <c r="N2095" t="s">
        <v>56</v>
      </c>
      <c r="O2095">
        <v>14000000</v>
      </c>
      <c r="P2095">
        <f t="shared" si="32"/>
        <v>77121452</v>
      </c>
      <c r="Q2095">
        <v>8.1</v>
      </c>
    </row>
    <row r="2096" spans="1:17" x14ac:dyDescent="0.3">
      <c r="A2096" t="s">
        <v>514</v>
      </c>
      <c r="B2096">
        <v>115</v>
      </c>
      <c r="C2096">
        <v>135014968</v>
      </c>
      <c r="D2096" t="s">
        <v>13307</v>
      </c>
      <c r="E2096" t="s">
        <v>1671</v>
      </c>
      <c r="F2096" t="s">
        <v>3409</v>
      </c>
      <c r="G2096" t="s">
        <v>19711</v>
      </c>
      <c r="L2096" t="s">
        <v>5023</v>
      </c>
      <c r="M2096" t="s">
        <v>37</v>
      </c>
      <c r="N2096" t="s">
        <v>38</v>
      </c>
      <c r="O2096">
        <v>50000000</v>
      </c>
      <c r="P2096">
        <f t="shared" si="32"/>
        <v>85014968</v>
      </c>
      <c r="Q2096">
        <v>6.7</v>
      </c>
    </row>
    <row r="2097" spans="1:17" hidden="1" x14ac:dyDescent="0.3">
      <c r="A2097" t="s">
        <v>9337</v>
      </c>
      <c r="B2097">
        <v>100</v>
      </c>
      <c r="D2097" t="s">
        <v>1266</v>
      </c>
      <c r="E2097" t="s">
        <v>6403</v>
      </c>
      <c r="L2097" t="s">
        <v>9339</v>
      </c>
      <c r="M2097" t="s">
        <v>37</v>
      </c>
      <c r="N2097" t="s">
        <v>38</v>
      </c>
      <c r="O2097">
        <v>26000000</v>
      </c>
      <c r="P2097">
        <f t="shared" si="32"/>
        <v>-26000000</v>
      </c>
      <c r="Q2097">
        <v>6.3</v>
      </c>
    </row>
    <row r="2098" spans="1:17" hidden="1" x14ac:dyDescent="0.3">
      <c r="A2098" t="s">
        <v>6800</v>
      </c>
      <c r="B2098">
        <v>100</v>
      </c>
      <c r="C2098">
        <v>12081447</v>
      </c>
      <c r="D2098" t="s">
        <v>1671</v>
      </c>
      <c r="E2098" t="s">
        <v>3409</v>
      </c>
      <c r="F2098" t="s">
        <v>12038</v>
      </c>
      <c r="L2098" t="s">
        <v>6801</v>
      </c>
      <c r="M2098" t="s">
        <v>37</v>
      </c>
      <c r="N2098" t="s">
        <v>38</v>
      </c>
      <c r="P2098">
        <f t="shared" si="32"/>
        <v>12081447</v>
      </c>
      <c r="Q2098">
        <v>6.5</v>
      </c>
    </row>
    <row r="2099" spans="1:17" x14ac:dyDescent="0.3">
      <c r="A2099" t="s">
        <v>8807</v>
      </c>
      <c r="B2099">
        <v>115</v>
      </c>
      <c r="C2099">
        <v>25842000</v>
      </c>
      <c r="D2099" t="s">
        <v>13307</v>
      </c>
      <c r="E2099" t="s">
        <v>3409</v>
      </c>
      <c r="F2099" t="s">
        <v>19711</v>
      </c>
      <c r="L2099" t="s">
        <v>10397</v>
      </c>
      <c r="M2099" t="s">
        <v>37</v>
      </c>
      <c r="N2099" t="s">
        <v>56</v>
      </c>
      <c r="O2099">
        <v>22000000</v>
      </c>
      <c r="P2099">
        <f t="shared" si="32"/>
        <v>3842000</v>
      </c>
      <c r="Q2099">
        <v>7.4</v>
      </c>
    </row>
    <row r="2100" spans="1:17" x14ac:dyDescent="0.3">
      <c r="A2100" t="s">
        <v>6667</v>
      </c>
      <c r="B2100">
        <v>115</v>
      </c>
      <c r="C2100">
        <v>26814957</v>
      </c>
      <c r="D2100" t="s">
        <v>13307</v>
      </c>
      <c r="E2100" t="s">
        <v>3409</v>
      </c>
      <c r="F2100" t="s">
        <v>22704</v>
      </c>
      <c r="G2100" t="s">
        <v>19711</v>
      </c>
      <c r="L2100" t="s">
        <v>6668</v>
      </c>
      <c r="M2100" t="s">
        <v>37</v>
      </c>
      <c r="N2100" t="s">
        <v>56</v>
      </c>
      <c r="O2100">
        <v>35000000</v>
      </c>
      <c r="P2100">
        <f t="shared" si="32"/>
        <v>-8185043</v>
      </c>
      <c r="Q2100">
        <v>6.7</v>
      </c>
    </row>
    <row r="2101" spans="1:17" hidden="1" x14ac:dyDescent="0.3">
      <c r="A2101" t="s">
        <v>5990</v>
      </c>
      <c r="B2101">
        <v>100</v>
      </c>
      <c r="D2101" t="s">
        <v>1671</v>
      </c>
      <c r="L2101" t="s">
        <v>14531</v>
      </c>
      <c r="M2101" t="s">
        <v>37</v>
      </c>
      <c r="N2101" t="s">
        <v>56</v>
      </c>
      <c r="O2101">
        <v>13500000</v>
      </c>
      <c r="P2101">
        <f t="shared" si="32"/>
        <v>-13500000</v>
      </c>
      <c r="Q2101">
        <v>5.8</v>
      </c>
    </row>
    <row r="2102" spans="1:17" hidden="1" x14ac:dyDescent="0.3">
      <c r="A2102" t="s">
        <v>18248</v>
      </c>
      <c r="B2102">
        <v>100</v>
      </c>
      <c r="D2102" t="s">
        <v>17378</v>
      </c>
      <c r="E2102" t="s">
        <v>19711</v>
      </c>
      <c r="L2102" t="s">
        <v>18251</v>
      </c>
      <c r="M2102" t="s">
        <v>37</v>
      </c>
      <c r="N2102" t="s">
        <v>38</v>
      </c>
      <c r="P2102">
        <f t="shared" si="32"/>
        <v>0</v>
      </c>
      <c r="Q2102">
        <v>7.1</v>
      </c>
    </row>
    <row r="2103" spans="1:17" x14ac:dyDescent="0.3">
      <c r="A2103" t="s">
        <v>741</v>
      </c>
      <c r="B2103">
        <v>116</v>
      </c>
      <c r="C2103">
        <v>6002756</v>
      </c>
      <c r="D2103" t="s">
        <v>13307</v>
      </c>
      <c r="E2103" t="s">
        <v>3409</v>
      </c>
      <c r="F2103" t="s">
        <v>24167</v>
      </c>
      <c r="L2103" t="s">
        <v>11343</v>
      </c>
      <c r="M2103" t="s">
        <v>37</v>
      </c>
      <c r="N2103" t="s">
        <v>38</v>
      </c>
      <c r="O2103">
        <v>20000000</v>
      </c>
      <c r="P2103">
        <f t="shared" si="32"/>
        <v>-13997244</v>
      </c>
      <c r="Q2103">
        <v>7.2</v>
      </c>
    </row>
    <row r="2104" spans="1:17" x14ac:dyDescent="0.3">
      <c r="A2104" t="s">
        <v>4166</v>
      </c>
      <c r="B2104">
        <v>116</v>
      </c>
      <c r="C2104">
        <v>93571803</v>
      </c>
      <c r="D2104" t="s">
        <v>13307</v>
      </c>
      <c r="E2104" t="s">
        <v>3409</v>
      </c>
      <c r="F2104" t="s">
        <v>24167</v>
      </c>
      <c r="L2104" t="s">
        <v>14508</v>
      </c>
      <c r="M2104" t="s">
        <v>37</v>
      </c>
      <c r="N2104" t="s">
        <v>38</v>
      </c>
      <c r="O2104">
        <v>25000000</v>
      </c>
      <c r="P2104">
        <f t="shared" si="32"/>
        <v>68571803</v>
      </c>
      <c r="Q2104">
        <v>7.9</v>
      </c>
    </row>
    <row r="2105" spans="1:17" x14ac:dyDescent="0.3">
      <c r="A2105" t="s">
        <v>12008</v>
      </c>
      <c r="B2105">
        <v>116</v>
      </c>
      <c r="C2105">
        <v>4435083</v>
      </c>
      <c r="D2105" t="s">
        <v>13307</v>
      </c>
      <c r="E2105" t="s">
        <v>3409</v>
      </c>
      <c r="F2105" t="s">
        <v>19711</v>
      </c>
      <c r="G2105" t="s">
        <v>24163</v>
      </c>
      <c r="L2105" t="s">
        <v>12010</v>
      </c>
      <c r="M2105" t="s">
        <v>37</v>
      </c>
      <c r="N2105" t="s">
        <v>370</v>
      </c>
      <c r="O2105">
        <v>18000000</v>
      </c>
      <c r="P2105">
        <f t="shared" si="32"/>
        <v>-13564917</v>
      </c>
      <c r="Q2105">
        <v>7.1</v>
      </c>
    </row>
    <row r="2106" spans="1:17" x14ac:dyDescent="0.3">
      <c r="A2106" t="s">
        <v>1727</v>
      </c>
      <c r="B2106">
        <v>117</v>
      </c>
      <c r="C2106">
        <v>21078145</v>
      </c>
      <c r="D2106" t="s">
        <v>13307</v>
      </c>
      <c r="E2106" t="s">
        <v>3409</v>
      </c>
      <c r="L2106" t="s">
        <v>13917</v>
      </c>
      <c r="M2106" t="s">
        <v>37</v>
      </c>
      <c r="N2106" t="s">
        <v>38</v>
      </c>
      <c r="O2106">
        <v>12500000</v>
      </c>
      <c r="P2106">
        <f t="shared" si="32"/>
        <v>8578145</v>
      </c>
      <c r="Q2106">
        <v>7.3</v>
      </c>
    </row>
    <row r="2107" spans="1:17" x14ac:dyDescent="0.3">
      <c r="A2107" t="s">
        <v>7644</v>
      </c>
      <c r="B2107">
        <v>117</v>
      </c>
      <c r="C2107">
        <v>27296514</v>
      </c>
      <c r="D2107" t="s">
        <v>13307</v>
      </c>
      <c r="E2107" t="s">
        <v>3409</v>
      </c>
      <c r="L2107" t="s">
        <v>17602</v>
      </c>
      <c r="M2107" t="s">
        <v>37</v>
      </c>
      <c r="N2107" t="s">
        <v>38</v>
      </c>
      <c r="O2107">
        <v>5000000</v>
      </c>
      <c r="P2107">
        <f t="shared" si="32"/>
        <v>22296514</v>
      </c>
      <c r="Q2107">
        <v>8</v>
      </c>
    </row>
    <row r="2108" spans="1:17" x14ac:dyDescent="0.3">
      <c r="A2108" t="s">
        <v>5423</v>
      </c>
      <c r="B2108">
        <v>117</v>
      </c>
      <c r="C2108">
        <v>30981850</v>
      </c>
      <c r="D2108" t="s">
        <v>13307</v>
      </c>
      <c r="E2108" t="s">
        <v>24164</v>
      </c>
      <c r="F2108" t="s">
        <v>3409</v>
      </c>
      <c r="G2108" t="s">
        <v>12038</v>
      </c>
      <c r="L2108" t="s">
        <v>6634</v>
      </c>
      <c r="M2108" t="s">
        <v>37</v>
      </c>
      <c r="N2108" t="s">
        <v>38</v>
      </c>
      <c r="O2108">
        <v>40000000</v>
      </c>
      <c r="P2108">
        <f t="shared" si="32"/>
        <v>-9018150</v>
      </c>
      <c r="Q2108">
        <v>5</v>
      </c>
    </row>
    <row r="2109" spans="1:17" x14ac:dyDescent="0.3">
      <c r="A2109" t="s">
        <v>4628</v>
      </c>
      <c r="B2109">
        <v>117</v>
      </c>
      <c r="C2109">
        <v>162586036</v>
      </c>
      <c r="D2109" t="s">
        <v>13307</v>
      </c>
      <c r="E2109" t="s">
        <v>3409</v>
      </c>
      <c r="L2109" t="s">
        <v>4630</v>
      </c>
      <c r="M2109" t="s">
        <v>37</v>
      </c>
      <c r="N2109" t="s">
        <v>38</v>
      </c>
      <c r="O2109">
        <v>55000000</v>
      </c>
      <c r="P2109">
        <f t="shared" si="32"/>
        <v>107586036</v>
      </c>
      <c r="Q2109">
        <v>8</v>
      </c>
    </row>
    <row r="2110" spans="1:17" x14ac:dyDescent="0.3">
      <c r="A2110" t="s">
        <v>940</v>
      </c>
      <c r="B2110">
        <v>117</v>
      </c>
      <c r="C2110">
        <v>31670931</v>
      </c>
      <c r="D2110" t="s">
        <v>13307</v>
      </c>
      <c r="E2110" t="s">
        <v>3409</v>
      </c>
      <c r="F2110" t="s">
        <v>12038</v>
      </c>
      <c r="L2110" t="s">
        <v>4297</v>
      </c>
      <c r="M2110" t="s">
        <v>37</v>
      </c>
      <c r="N2110" t="s">
        <v>56</v>
      </c>
      <c r="O2110">
        <v>60000000</v>
      </c>
      <c r="P2110">
        <f t="shared" si="32"/>
        <v>-28329069</v>
      </c>
      <c r="Q2110">
        <v>6.7</v>
      </c>
    </row>
    <row r="2111" spans="1:17" hidden="1" x14ac:dyDescent="0.3">
      <c r="A2111" t="s">
        <v>17687</v>
      </c>
      <c r="B2111">
        <v>100</v>
      </c>
      <c r="D2111" t="s">
        <v>1325</v>
      </c>
      <c r="E2111" t="s">
        <v>953</v>
      </c>
      <c r="F2111" t="s">
        <v>19711</v>
      </c>
      <c r="G2111" t="s">
        <v>24163</v>
      </c>
      <c r="L2111" t="s">
        <v>21385</v>
      </c>
      <c r="M2111" t="s">
        <v>37</v>
      </c>
      <c r="N2111" t="s">
        <v>38</v>
      </c>
      <c r="O2111">
        <v>1200000</v>
      </c>
      <c r="P2111">
        <f t="shared" si="32"/>
        <v>-1200000</v>
      </c>
      <c r="Q2111">
        <v>7.1</v>
      </c>
    </row>
    <row r="2112" spans="1:17" hidden="1" x14ac:dyDescent="0.3">
      <c r="A2112" t="s">
        <v>16660</v>
      </c>
      <c r="B2112">
        <v>100</v>
      </c>
      <c r="C2112">
        <v>2209479</v>
      </c>
      <c r="D2112" t="s">
        <v>3409</v>
      </c>
      <c r="E2112" t="s">
        <v>18089</v>
      </c>
      <c r="L2112" t="s">
        <v>16662</v>
      </c>
      <c r="M2112" t="s">
        <v>37</v>
      </c>
      <c r="N2112" t="s">
        <v>56</v>
      </c>
      <c r="P2112">
        <f t="shared" si="32"/>
        <v>2209479</v>
      </c>
      <c r="Q2112">
        <v>5.8</v>
      </c>
    </row>
    <row r="2113" spans="1:17" hidden="1" x14ac:dyDescent="0.3">
      <c r="A2113" t="s">
        <v>14469</v>
      </c>
      <c r="B2113">
        <v>100</v>
      </c>
      <c r="D2113" t="s">
        <v>3409</v>
      </c>
      <c r="E2113" t="s">
        <v>10413</v>
      </c>
      <c r="L2113" t="s">
        <v>14470</v>
      </c>
      <c r="M2113" t="s">
        <v>37</v>
      </c>
      <c r="N2113" t="s">
        <v>56</v>
      </c>
      <c r="O2113">
        <v>11500000</v>
      </c>
      <c r="P2113">
        <f t="shared" si="32"/>
        <v>-11500000</v>
      </c>
      <c r="Q2113">
        <v>6</v>
      </c>
    </row>
    <row r="2114" spans="1:17" x14ac:dyDescent="0.3">
      <c r="A2114" t="s">
        <v>10002</v>
      </c>
      <c r="B2114">
        <v>117</v>
      </c>
      <c r="C2114">
        <v>777423</v>
      </c>
      <c r="D2114" t="s">
        <v>13307</v>
      </c>
      <c r="E2114" t="s">
        <v>3409</v>
      </c>
      <c r="F2114" t="s">
        <v>24167</v>
      </c>
      <c r="L2114" t="s">
        <v>10003</v>
      </c>
      <c r="M2114" t="s">
        <v>37</v>
      </c>
      <c r="N2114" t="s">
        <v>38</v>
      </c>
      <c r="O2114">
        <v>25000000</v>
      </c>
      <c r="P2114">
        <f t="shared" ref="P2114:P2177" si="33">+C2114-O2114</f>
        <v>-24222577</v>
      </c>
      <c r="Q2114">
        <v>7.2</v>
      </c>
    </row>
    <row r="2115" spans="1:17" x14ac:dyDescent="0.3">
      <c r="A2115" t="s">
        <v>120</v>
      </c>
      <c r="B2115">
        <v>118</v>
      </c>
      <c r="C2115">
        <v>6144806</v>
      </c>
      <c r="D2115" t="s">
        <v>13307</v>
      </c>
      <c r="E2115" t="s">
        <v>3409</v>
      </c>
      <c r="F2115" t="s">
        <v>12038</v>
      </c>
      <c r="G2115" t="s">
        <v>17378</v>
      </c>
      <c r="L2115" t="s">
        <v>10169</v>
      </c>
      <c r="M2115" t="s">
        <v>37</v>
      </c>
      <c r="N2115" t="s">
        <v>38</v>
      </c>
      <c r="O2115">
        <v>23000000</v>
      </c>
      <c r="P2115">
        <f t="shared" si="33"/>
        <v>-16855194</v>
      </c>
      <c r="Q2115">
        <v>6.7</v>
      </c>
    </row>
    <row r="2116" spans="1:17" x14ac:dyDescent="0.3">
      <c r="A2116" t="s">
        <v>8417</v>
      </c>
      <c r="B2116">
        <v>118</v>
      </c>
      <c r="C2116">
        <v>11533945</v>
      </c>
      <c r="D2116" t="s">
        <v>13307</v>
      </c>
      <c r="E2116" t="s">
        <v>24164</v>
      </c>
      <c r="F2116" t="s">
        <v>3409</v>
      </c>
      <c r="G2116" t="s">
        <v>19711</v>
      </c>
      <c r="L2116" t="s">
        <v>20165</v>
      </c>
      <c r="M2116" t="s">
        <v>37</v>
      </c>
      <c r="N2116" t="s">
        <v>38</v>
      </c>
      <c r="O2116">
        <v>2000000</v>
      </c>
      <c r="P2116">
        <f t="shared" si="33"/>
        <v>9533945</v>
      </c>
      <c r="Q2116">
        <v>7.6</v>
      </c>
    </row>
    <row r="2117" spans="1:17" x14ac:dyDescent="0.3">
      <c r="A2117" t="s">
        <v>11410</v>
      </c>
      <c r="B2117">
        <v>118</v>
      </c>
      <c r="C2117">
        <v>2246000</v>
      </c>
      <c r="D2117" t="s">
        <v>13307</v>
      </c>
      <c r="E2117" t="s">
        <v>3409</v>
      </c>
      <c r="F2117" t="s">
        <v>24167</v>
      </c>
      <c r="L2117" t="s">
        <v>11412</v>
      </c>
      <c r="M2117" t="s">
        <v>37</v>
      </c>
      <c r="N2117" t="s">
        <v>38</v>
      </c>
      <c r="O2117">
        <v>20000000</v>
      </c>
      <c r="P2117">
        <f t="shared" si="33"/>
        <v>-17754000</v>
      </c>
      <c r="Q2117">
        <v>7</v>
      </c>
    </row>
    <row r="2118" spans="1:17" x14ac:dyDescent="0.3">
      <c r="A2118" t="s">
        <v>10161</v>
      </c>
      <c r="B2118">
        <v>118</v>
      </c>
      <c r="C2118">
        <v>1150403</v>
      </c>
      <c r="D2118" t="s">
        <v>13307</v>
      </c>
      <c r="E2118" t="s">
        <v>24164</v>
      </c>
      <c r="F2118" t="s">
        <v>3409</v>
      </c>
      <c r="L2118" t="s">
        <v>13868</v>
      </c>
      <c r="M2118" t="s">
        <v>37</v>
      </c>
      <c r="N2118" t="s">
        <v>38</v>
      </c>
      <c r="O2118">
        <v>13000000</v>
      </c>
      <c r="P2118">
        <f t="shared" si="33"/>
        <v>-11849597</v>
      </c>
      <c r="Q2118">
        <v>7.1</v>
      </c>
    </row>
    <row r="2119" spans="1:17" x14ac:dyDescent="0.3">
      <c r="A2119" t="s">
        <v>1104</v>
      </c>
      <c r="B2119">
        <v>118</v>
      </c>
      <c r="C2119">
        <v>10214647</v>
      </c>
      <c r="D2119" t="s">
        <v>13307</v>
      </c>
      <c r="E2119" t="s">
        <v>3409</v>
      </c>
      <c r="L2119" t="s">
        <v>14615</v>
      </c>
      <c r="M2119" t="s">
        <v>37</v>
      </c>
      <c r="N2119" t="s">
        <v>38</v>
      </c>
      <c r="O2119">
        <v>11000000</v>
      </c>
      <c r="P2119">
        <f t="shared" si="33"/>
        <v>-785353</v>
      </c>
      <c r="Q2119">
        <v>7.1</v>
      </c>
    </row>
    <row r="2120" spans="1:17" hidden="1" x14ac:dyDescent="0.3">
      <c r="A2120" t="s">
        <v>4356</v>
      </c>
      <c r="B2120">
        <v>100</v>
      </c>
      <c r="D2120" t="s">
        <v>15011</v>
      </c>
      <c r="L2120" t="s">
        <v>15012</v>
      </c>
      <c r="M2120" t="s">
        <v>37</v>
      </c>
      <c r="N2120" t="s">
        <v>38</v>
      </c>
      <c r="O2120">
        <v>10000000</v>
      </c>
      <c r="P2120">
        <f t="shared" si="33"/>
        <v>-10000000</v>
      </c>
      <c r="Q2120">
        <v>7.1</v>
      </c>
    </row>
    <row r="2121" spans="1:17" x14ac:dyDescent="0.3">
      <c r="A2121" t="s">
        <v>4955</v>
      </c>
      <c r="B2121">
        <v>118</v>
      </c>
      <c r="C2121">
        <v>34580635</v>
      </c>
      <c r="D2121" t="s">
        <v>13307</v>
      </c>
      <c r="E2121" t="s">
        <v>1671</v>
      </c>
      <c r="F2121" t="s">
        <v>3409</v>
      </c>
      <c r="L2121" t="s">
        <v>4958</v>
      </c>
      <c r="M2121" t="s">
        <v>37</v>
      </c>
      <c r="N2121" t="s">
        <v>56</v>
      </c>
      <c r="O2121">
        <v>52000000</v>
      </c>
      <c r="P2121">
        <f t="shared" si="33"/>
        <v>-17419365</v>
      </c>
      <c r="Q2121">
        <v>7.4</v>
      </c>
    </row>
    <row r="2122" spans="1:17" hidden="1" x14ac:dyDescent="0.3">
      <c r="A2122" t="s">
        <v>1679</v>
      </c>
      <c r="B2122">
        <v>100</v>
      </c>
      <c r="C2122">
        <v>2643689</v>
      </c>
      <c r="D2122" t="s">
        <v>1671</v>
      </c>
      <c r="E2122" t="s">
        <v>3409</v>
      </c>
      <c r="L2122" t="s">
        <v>23708</v>
      </c>
      <c r="M2122" t="s">
        <v>37</v>
      </c>
      <c r="N2122" t="s">
        <v>38</v>
      </c>
      <c r="P2122">
        <f t="shared" si="33"/>
        <v>2643689</v>
      </c>
      <c r="Q2122">
        <v>7.3</v>
      </c>
    </row>
    <row r="2123" spans="1:17" x14ac:dyDescent="0.3">
      <c r="A2123" t="s">
        <v>3664</v>
      </c>
      <c r="B2123">
        <v>118</v>
      </c>
      <c r="C2123">
        <v>138795342</v>
      </c>
      <c r="D2123" t="s">
        <v>13307</v>
      </c>
      <c r="E2123" t="s">
        <v>3409</v>
      </c>
      <c r="F2123" t="s">
        <v>22704</v>
      </c>
      <c r="G2123" t="s">
        <v>19711</v>
      </c>
      <c r="L2123" t="s">
        <v>12671</v>
      </c>
      <c r="M2123" t="s">
        <v>37</v>
      </c>
      <c r="N2123" t="s">
        <v>56</v>
      </c>
      <c r="O2123">
        <v>15000000</v>
      </c>
      <c r="P2123">
        <f t="shared" si="33"/>
        <v>123795342</v>
      </c>
      <c r="Q2123">
        <v>8</v>
      </c>
    </row>
    <row r="2124" spans="1:17" x14ac:dyDescent="0.3">
      <c r="A2124" t="s">
        <v>14295</v>
      </c>
      <c r="B2124">
        <v>119</v>
      </c>
      <c r="C2124">
        <v>4440055</v>
      </c>
      <c r="D2124" t="s">
        <v>13307</v>
      </c>
      <c r="E2124" t="s">
        <v>3409</v>
      </c>
      <c r="F2124" t="s">
        <v>19711</v>
      </c>
      <c r="L2124" t="s">
        <v>15894</v>
      </c>
      <c r="M2124" t="s">
        <v>37</v>
      </c>
      <c r="N2124" t="s">
        <v>56</v>
      </c>
      <c r="O2124">
        <v>8500000</v>
      </c>
      <c r="P2124">
        <f t="shared" si="33"/>
        <v>-4059945</v>
      </c>
      <c r="Q2124">
        <v>7</v>
      </c>
    </row>
    <row r="2125" spans="1:17" x14ac:dyDescent="0.3">
      <c r="A2125" t="s">
        <v>11368</v>
      </c>
      <c r="B2125">
        <v>119</v>
      </c>
      <c r="C2125">
        <v>4234040</v>
      </c>
      <c r="D2125" t="s">
        <v>13307</v>
      </c>
      <c r="E2125" t="s">
        <v>3409</v>
      </c>
      <c r="L2125" t="s">
        <v>11371</v>
      </c>
      <c r="M2125" t="s">
        <v>37</v>
      </c>
      <c r="N2125" t="s">
        <v>38</v>
      </c>
      <c r="O2125">
        <v>20000000</v>
      </c>
      <c r="P2125">
        <f t="shared" si="33"/>
        <v>-15765960</v>
      </c>
      <c r="Q2125">
        <v>7</v>
      </c>
    </row>
    <row r="2126" spans="1:17" x14ac:dyDescent="0.3">
      <c r="A2126" t="s">
        <v>12360</v>
      </c>
      <c r="B2126">
        <v>120</v>
      </c>
      <c r="C2126">
        <v>18663911</v>
      </c>
      <c r="D2126" t="s">
        <v>13307</v>
      </c>
      <c r="E2126" t="s">
        <v>3409</v>
      </c>
      <c r="F2126" t="s">
        <v>19711</v>
      </c>
      <c r="L2126" t="s">
        <v>12361</v>
      </c>
      <c r="M2126" t="s">
        <v>37</v>
      </c>
      <c r="N2126" t="s">
        <v>56</v>
      </c>
      <c r="O2126">
        <v>16500000</v>
      </c>
      <c r="P2126">
        <f t="shared" si="33"/>
        <v>2163911</v>
      </c>
      <c r="Q2126">
        <v>7.1</v>
      </c>
    </row>
    <row r="2127" spans="1:17" x14ac:dyDescent="0.3">
      <c r="A2127" t="s">
        <v>7862</v>
      </c>
      <c r="B2127">
        <v>120</v>
      </c>
      <c r="C2127">
        <v>115648585</v>
      </c>
      <c r="D2127" t="s">
        <v>13307</v>
      </c>
      <c r="E2127" t="s">
        <v>3409</v>
      </c>
      <c r="F2127" t="s">
        <v>24167</v>
      </c>
      <c r="L2127" t="s">
        <v>8112</v>
      </c>
      <c r="M2127" t="s">
        <v>37</v>
      </c>
      <c r="N2127" t="s">
        <v>38</v>
      </c>
      <c r="O2127">
        <v>30000000</v>
      </c>
      <c r="P2127">
        <f t="shared" si="33"/>
        <v>85648585</v>
      </c>
      <c r="Q2127">
        <v>7.8</v>
      </c>
    </row>
    <row r="2128" spans="1:17" hidden="1" x14ac:dyDescent="0.3">
      <c r="A2128" t="s">
        <v>1516</v>
      </c>
      <c r="B2128">
        <v>100</v>
      </c>
      <c r="D2128" t="s">
        <v>953</v>
      </c>
      <c r="E2128" t="s">
        <v>24164</v>
      </c>
      <c r="F2128" t="s">
        <v>10413</v>
      </c>
      <c r="L2128" t="s">
        <v>14315</v>
      </c>
      <c r="M2128" t="s">
        <v>37</v>
      </c>
      <c r="N2128" t="s">
        <v>38</v>
      </c>
      <c r="O2128">
        <v>12000000</v>
      </c>
      <c r="P2128">
        <f t="shared" si="33"/>
        <v>-12000000</v>
      </c>
      <c r="Q2128">
        <v>5.7</v>
      </c>
    </row>
    <row r="2129" spans="1:17" x14ac:dyDescent="0.3">
      <c r="A2129" t="s">
        <v>685</v>
      </c>
      <c r="B2129">
        <v>120</v>
      </c>
      <c r="C2129">
        <v>96917897</v>
      </c>
      <c r="D2129" t="s">
        <v>13307</v>
      </c>
      <c r="E2129" t="s">
        <v>3409</v>
      </c>
      <c r="L2129" t="s">
        <v>6293</v>
      </c>
      <c r="M2129" t="s">
        <v>37</v>
      </c>
      <c r="N2129" t="s">
        <v>38</v>
      </c>
      <c r="O2129">
        <v>40000000</v>
      </c>
      <c r="P2129">
        <f t="shared" si="33"/>
        <v>56917897</v>
      </c>
      <c r="Q2129">
        <v>7.7</v>
      </c>
    </row>
    <row r="2130" spans="1:17" x14ac:dyDescent="0.3">
      <c r="A2130" t="s">
        <v>3122</v>
      </c>
      <c r="B2130">
        <v>121</v>
      </c>
      <c r="C2130">
        <v>123922370</v>
      </c>
      <c r="D2130" t="s">
        <v>13307</v>
      </c>
      <c r="E2130" t="s">
        <v>1671</v>
      </c>
      <c r="F2130" t="s">
        <v>3409</v>
      </c>
      <c r="G2130" t="s">
        <v>24163</v>
      </c>
      <c r="L2130" t="s">
        <v>13640</v>
      </c>
      <c r="M2130" t="s">
        <v>37</v>
      </c>
      <c r="N2130" t="s">
        <v>38</v>
      </c>
      <c r="O2130">
        <v>13000000</v>
      </c>
      <c r="P2130">
        <f t="shared" si="33"/>
        <v>110922370</v>
      </c>
      <c r="Q2130">
        <v>7.3</v>
      </c>
    </row>
    <row r="2131" spans="1:17" hidden="1" x14ac:dyDescent="0.3">
      <c r="A2131" t="s">
        <v>18683</v>
      </c>
      <c r="B2131">
        <v>100</v>
      </c>
      <c r="D2131" t="s">
        <v>1671</v>
      </c>
      <c r="E2131" t="s">
        <v>3409</v>
      </c>
      <c r="F2131" t="s">
        <v>19711</v>
      </c>
      <c r="L2131" t="s">
        <v>18685</v>
      </c>
      <c r="M2131" t="s">
        <v>37</v>
      </c>
      <c r="N2131" t="s">
        <v>38</v>
      </c>
      <c r="O2131">
        <v>4000000</v>
      </c>
      <c r="P2131">
        <f t="shared" si="33"/>
        <v>-4000000</v>
      </c>
      <c r="Q2131">
        <v>5</v>
      </c>
    </row>
    <row r="2132" spans="1:17" x14ac:dyDescent="0.3">
      <c r="A2132" t="s">
        <v>487</v>
      </c>
      <c r="B2132">
        <v>121</v>
      </c>
      <c r="C2132">
        <v>45250</v>
      </c>
      <c r="D2132" t="s">
        <v>13307</v>
      </c>
      <c r="E2132" t="s">
        <v>3409</v>
      </c>
      <c r="F2132" t="s">
        <v>24167</v>
      </c>
      <c r="L2132" t="s">
        <v>11856</v>
      </c>
      <c r="M2132" t="s">
        <v>37</v>
      </c>
      <c r="N2132" t="s">
        <v>38</v>
      </c>
      <c r="O2132">
        <v>18000000</v>
      </c>
      <c r="P2132">
        <f t="shared" si="33"/>
        <v>-17954750</v>
      </c>
      <c r="Q2132">
        <v>8.3000000000000007</v>
      </c>
    </row>
    <row r="2133" spans="1:17" x14ac:dyDescent="0.3">
      <c r="A2133" t="s">
        <v>4229</v>
      </c>
      <c r="B2133">
        <v>121</v>
      </c>
      <c r="C2133">
        <v>17605861</v>
      </c>
      <c r="D2133" t="s">
        <v>13307</v>
      </c>
      <c r="E2133" t="s">
        <v>3409</v>
      </c>
      <c r="F2133" t="s">
        <v>22704</v>
      </c>
      <c r="G2133" t="s">
        <v>10413</v>
      </c>
      <c r="L2133" t="s">
        <v>17085</v>
      </c>
      <c r="M2133" t="s">
        <v>37</v>
      </c>
      <c r="N2133" t="s">
        <v>56</v>
      </c>
      <c r="O2133">
        <v>6000000</v>
      </c>
      <c r="P2133">
        <f t="shared" si="33"/>
        <v>11605861</v>
      </c>
      <c r="Q2133">
        <v>7.7</v>
      </c>
    </row>
    <row r="2134" spans="1:17" x14ac:dyDescent="0.3">
      <c r="A2134" t="s">
        <v>10841</v>
      </c>
      <c r="B2134">
        <v>122</v>
      </c>
      <c r="C2134">
        <v>871577</v>
      </c>
      <c r="D2134" t="s">
        <v>13307</v>
      </c>
      <c r="E2134" t="s">
        <v>3409</v>
      </c>
      <c r="F2134" t="s">
        <v>12038</v>
      </c>
      <c r="L2134" t="s">
        <v>16939</v>
      </c>
      <c r="M2134" t="s">
        <v>37</v>
      </c>
      <c r="N2134" t="s">
        <v>56</v>
      </c>
      <c r="O2134">
        <v>4500000</v>
      </c>
      <c r="P2134">
        <f t="shared" si="33"/>
        <v>-3628423</v>
      </c>
      <c r="Q2134">
        <v>7.7</v>
      </c>
    </row>
    <row r="2135" spans="1:17" x14ac:dyDescent="0.3">
      <c r="A2135" t="s">
        <v>12348</v>
      </c>
      <c r="B2135">
        <v>122</v>
      </c>
      <c r="C2135">
        <v>220914</v>
      </c>
      <c r="D2135" t="s">
        <v>13307</v>
      </c>
      <c r="E2135" t="s">
        <v>3409</v>
      </c>
      <c r="F2135" t="s">
        <v>19711</v>
      </c>
      <c r="L2135" t="s">
        <v>12349</v>
      </c>
      <c r="M2135" t="s">
        <v>37</v>
      </c>
      <c r="N2135" t="s">
        <v>38</v>
      </c>
      <c r="O2135">
        <v>16800000</v>
      </c>
      <c r="P2135">
        <f t="shared" si="33"/>
        <v>-16579086</v>
      </c>
      <c r="Q2135">
        <v>6.5</v>
      </c>
    </row>
    <row r="2136" spans="1:17" hidden="1" x14ac:dyDescent="0.3">
      <c r="A2136" t="s">
        <v>20414</v>
      </c>
      <c r="B2136">
        <v>100</v>
      </c>
      <c r="D2136" t="s">
        <v>24164</v>
      </c>
      <c r="E2136" t="s">
        <v>3409</v>
      </c>
      <c r="L2136" t="s">
        <v>20415</v>
      </c>
      <c r="M2136" t="s">
        <v>37</v>
      </c>
      <c r="N2136" t="s">
        <v>38</v>
      </c>
      <c r="P2136">
        <f t="shared" si="33"/>
        <v>0</v>
      </c>
      <c r="Q2136">
        <v>5.4</v>
      </c>
    </row>
    <row r="2137" spans="1:17" hidden="1" x14ac:dyDescent="0.3">
      <c r="A2137" t="s">
        <v>19784</v>
      </c>
      <c r="B2137">
        <v>100</v>
      </c>
      <c r="D2137" t="s">
        <v>6403</v>
      </c>
      <c r="E2137" t="s">
        <v>10413</v>
      </c>
      <c r="L2137" t="s">
        <v>19785</v>
      </c>
      <c r="M2137" t="s">
        <v>37</v>
      </c>
      <c r="N2137" t="s">
        <v>38</v>
      </c>
      <c r="O2137">
        <v>2600000</v>
      </c>
      <c r="P2137">
        <f t="shared" si="33"/>
        <v>-2600000</v>
      </c>
      <c r="Q2137">
        <v>5.3</v>
      </c>
    </row>
    <row r="2138" spans="1:17" x14ac:dyDescent="0.3">
      <c r="A2138" t="s">
        <v>11018</v>
      </c>
      <c r="B2138">
        <v>122</v>
      </c>
      <c r="C2138">
        <v>8596914</v>
      </c>
      <c r="D2138" t="s">
        <v>13307</v>
      </c>
      <c r="E2138" t="s">
        <v>3409</v>
      </c>
      <c r="L2138" t="s">
        <v>17105</v>
      </c>
      <c r="M2138" t="s">
        <v>37</v>
      </c>
      <c r="N2138" t="s">
        <v>38</v>
      </c>
      <c r="O2138">
        <v>6000000</v>
      </c>
      <c r="P2138">
        <f t="shared" si="33"/>
        <v>2596914</v>
      </c>
      <c r="Q2138">
        <v>7</v>
      </c>
    </row>
    <row r="2139" spans="1:17" x14ac:dyDescent="0.3">
      <c r="A2139" t="s">
        <v>5289</v>
      </c>
      <c r="B2139">
        <v>122</v>
      </c>
      <c r="C2139">
        <v>17750583</v>
      </c>
      <c r="D2139" t="s">
        <v>13307</v>
      </c>
      <c r="E2139" t="s">
        <v>3409</v>
      </c>
      <c r="L2139" t="s">
        <v>11900</v>
      </c>
      <c r="M2139" t="s">
        <v>37</v>
      </c>
      <c r="N2139" t="s">
        <v>56</v>
      </c>
      <c r="O2139">
        <v>30000000</v>
      </c>
      <c r="P2139">
        <f t="shared" si="33"/>
        <v>-12249417</v>
      </c>
      <c r="Q2139">
        <v>7.2</v>
      </c>
    </row>
    <row r="2140" spans="1:17" x14ac:dyDescent="0.3">
      <c r="A2140" t="s">
        <v>4893</v>
      </c>
      <c r="B2140">
        <v>123</v>
      </c>
      <c r="C2140">
        <v>62563543</v>
      </c>
      <c r="D2140" t="s">
        <v>13307</v>
      </c>
      <c r="E2140" t="s">
        <v>24164</v>
      </c>
      <c r="F2140" t="s">
        <v>3409</v>
      </c>
      <c r="L2140" t="s">
        <v>4894</v>
      </c>
      <c r="M2140" t="s">
        <v>37</v>
      </c>
      <c r="N2140" t="s">
        <v>38</v>
      </c>
      <c r="O2140">
        <v>53000000</v>
      </c>
      <c r="P2140">
        <f t="shared" si="33"/>
        <v>9563543</v>
      </c>
      <c r="Q2140">
        <v>7</v>
      </c>
    </row>
    <row r="2141" spans="1:17" x14ac:dyDescent="0.3">
      <c r="A2141" t="s">
        <v>7545</v>
      </c>
      <c r="B2141">
        <v>123</v>
      </c>
      <c r="C2141">
        <v>34531832</v>
      </c>
      <c r="D2141" t="s">
        <v>13307</v>
      </c>
      <c r="E2141" t="s">
        <v>3409</v>
      </c>
      <c r="F2141" t="s">
        <v>24167</v>
      </c>
      <c r="L2141" t="s">
        <v>7546</v>
      </c>
      <c r="M2141" t="s">
        <v>37</v>
      </c>
      <c r="N2141" t="s">
        <v>56</v>
      </c>
      <c r="O2141">
        <v>35000000</v>
      </c>
      <c r="P2141">
        <f t="shared" si="33"/>
        <v>-468168</v>
      </c>
      <c r="Q2141">
        <v>7.1</v>
      </c>
    </row>
    <row r="2142" spans="1:17" x14ac:dyDescent="0.3">
      <c r="A2142" t="s">
        <v>5462</v>
      </c>
      <c r="B2142">
        <v>123</v>
      </c>
      <c r="C2142">
        <v>36581633</v>
      </c>
      <c r="D2142" t="s">
        <v>13307</v>
      </c>
      <c r="E2142" t="s">
        <v>24164</v>
      </c>
      <c r="F2142" t="s">
        <v>3409</v>
      </c>
      <c r="L2142" t="s">
        <v>10578</v>
      </c>
      <c r="M2142" t="s">
        <v>37</v>
      </c>
      <c r="N2142" t="s">
        <v>767</v>
      </c>
      <c r="O2142">
        <v>21000000</v>
      </c>
      <c r="P2142">
        <f t="shared" si="33"/>
        <v>15581633</v>
      </c>
      <c r="Q2142">
        <v>7.5</v>
      </c>
    </row>
    <row r="2143" spans="1:17" hidden="1" x14ac:dyDescent="0.3">
      <c r="A2143" t="s">
        <v>2166</v>
      </c>
      <c r="B2143">
        <v>100</v>
      </c>
      <c r="C2143">
        <v>168213584</v>
      </c>
      <c r="D2143" t="s">
        <v>1325</v>
      </c>
      <c r="E2143" t="s">
        <v>953</v>
      </c>
      <c r="F2143" t="s">
        <v>1671</v>
      </c>
      <c r="L2143" t="s">
        <v>3944</v>
      </c>
      <c r="M2143" t="s">
        <v>37</v>
      </c>
      <c r="N2143" t="s">
        <v>38</v>
      </c>
      <c r="P2143">
        <f t="shared" si="33"/>
        <v>168213584</v>
      </c>
      <c r="Q2143">
        <v>5.9</v>
      </c>
    </row>
    <row r="2144" spans="1:17" x14ac:dyDescent="0.3">
      <c r="A2144" t="s">
        <v>5882</v>
      </c>
      <c r="B2144">
        <v>123</v>
      </c>
      <c r="C2144">
        <v>25776062</v>
      </c>
      <c r="D2144" t="s">
        <v>13307</v>
      </c>
      <c r="E2144" t="s">
        <v>3409</v>
      </c>
      <c r="F2144" t="s">
        <v>19711</v>
      </c>
      <c r="L2144" t="s">
        <v>14129</v>
      </c>
      <c r="M2144" t="s">
        <v>37</v>
      </c>
      <c r="N2144" t="s">
        <v>38</v>
      </c>
      <c r="O2144">
        <v>12000000</v>
      </c>
      <c r="P2144">
        <f t="shared" si="33"/>
        <v>13776062</v>
      </c>
      <c r="Q2144">
        <v>7.4</v>
      </c>
    </row>
    <row r="2145" spans="1:17" x14ac:dyDescent="0.3">
      <c r="A2145" t="s">
        <v>3668</v>
      </c>
      <c r="B2145">
        <v>123</v>
      </c>
      <c r="C2145">
        <v>94125426</v>
      </c>
      <c r="D2145" t="s">
        <v>13307</v>
      </c>
      <c r="E2145" t="s">
        <v>3409</v>
      </c>
      <c r="F2145" t="s">
        <v>19711</v>
      </c>
      <c r="L2145" t="s">
        <v>6327</v>
      </c>
      <c r="M2145" t="s">
        <v>37</v>
      </c>
      <c r="N2145" t="s">
        <v>38</v>
      </c>
      <c r="O2145">
        <v>40000000</v>
      </c>
      <c r="P2145">
        <f t="shared" si="33"/>
        <v>54125426</v>
      </c>
      <c r="Q2145">
        <v>7</v>
      </c>
    </row>
    <row r="2146" spans="1:17" x14ac:dyDescent="0.3">
      <c r="A2146" t="s">
        <v>6724</v>
      </c>
      <c r="B2146">
        <v>123</v>
      </c>
      <c r="C2146">
        <v>15962471</v>
      </c>
      <c r="D2146" t="s">
        <v>13307</v>
      </c>
      <c r="E2146" t="s">
        <v>3409</v>
      </c>
      <c r="F2146" t="s">
        <v>22704</v>
      </c>
      <c r="G2146" t="s">
        <v>19711</v>
      </c>
      <c r="L2146" t="s">
        <v>6725</v>
      </c>
      <c r="M2146" t="s">
        <v>37</v>
      </c>
      <c r="N2146" t="s">
        <v>38</v>
      </c>
      <c r="O2146">
        <v>40000000</v>
      </c>
      <c r="P2146">
        <f t="shared" si="33"/>
        <v>-24037529</v>
      </c>
      <c r="Q2146">
        <v>6.4</v>
      </c>
    </row>
    <row r="2147" spans="1:17" x14ac:dyDescent="0.3">
      <c r="A2147" t="s">
        <v>11183</v>
      </c>
      <c r="B2147">
        <v>123</v>
      </c>
      <c r="C2147">
        <v>13391174</v>
      </c>
      <c r="D2147" t="s">
        <v>13307</v>
      </c>
      <c r="E2147" t="s">
        <v>3409</v>
      </c>
      <c r="F2147" t="s">
        <v>22704</v>
      </c>
      <c r="L2147" t="s">
        <v>11186</v>
      </c>
      <c r="M2147" t="s">
        <v>37</v>
      </c>
      <c r="N2147" t="s">
        <v>38</v>
      </c>
      <c r="O2147">
        <v>20000000</v>
      </c>
      <c r="P2147">
        <f t="shared" si="33"/>
        <v>-6608826</v>
      </c>
      <c r="Q2147">
        <v>6.3</v>
      </c>
    </row>
    <row r="2148" spans="1:17" x14ac:dyDescent="0.3">
      <c r="A2148" t="s">
        <v>3367</v>
      </c>
      <c r="B2148">
        <v>123</v>
      </c>
      <c r="C2148">
        <v>59699513</v>
      </c>
      <c r="D2148" t="s">
        <v>13307</v>
      </c>
      <c r="E2148" t="s">
        <v>3409</v>
      </c>
      <c r="F2148" t="s">
        <v>18089</v>
      </c>
      <c r="G2148" t="s">
        <v>22704</v>
      </c>
      <c r="H2148" t="s">
        <v>24167</v>
      </c>
      <c r="L2148" t="s">
        <v>7345</v>
      </c>
      <c r="M2148" t="s">
        <v>37</v>
      </c>
      <c r="N2148" t="s">
        <v>38</v>
      </c>
      <c r="O2148">
        <v>35000000</v>
      </c>
      <c r="P2148">
        <f t="shared" si="33"/>
        <v>24699513</v>
      </c>
      <c r="Q2148">
        <v>7.2</v>
      </c>
    </row>
    <row r="2149" spans="1:17" hidden="1" x14ac:dyDescent="0.3">
      <c r="A2149" t="s">
        <v>21088</v>
      </c>
      <c r="B2149">
        <v>101</v>
      </c>
      <c r="D2149" t="s">
        <v>3409</v>
      </c>
      <c r="E2149" t="s">
        <v>6403</v>
      </c>
      <c r="F2149" t="s">
        <v>24165</v>
      </c>
      <c r="G2149" t="s">
        <v>10413</v>
      </c>
      <c r="L2149" t="s">
        <v>21090</v>
      </c>
      <c r="M2149" t="s">
        <v>37</v>
      </c>
      <c r="N2149" t="s">
        <v>38</v>
      </c>
      <c r="O2149">
        <v>1500000</v>
      </c>
      <c r="P2149">
        <f t="shared" si="33"/>
        <v>-1500000</v>
      </c>
      <c r="Q2149">
        <v>3.3</v>
      </c>
    </row>
    <row r="2150" spans="1:17" x14ac:dyDescent="0.3">
      <c r="A2150" t="s">
        <v>12807</v>
      </c>
      <c r="B2150">
        <v>123</v>
      </c>
      <c r="C2150">
        <v>35887263</v>
      </c>
      <c r="D2150" t="s">
        <v>13307</v>
      </c>
      <c r="E2150" t="s">
        <v>3409</v>
      </c>
      <c r="F2150" t="s">
        <v>19711</v>
      </c>
      <c r="L2150" t="s">
        <v>12808</v>
      </c>
      <c r="M2150" t="s">
        <v>37</v>
      </c>
      <c r="N2150" t="s">
        <v>56</v>
      </c>
      <c r="O2150">
        <v>15000000</v>
      </c>
      <c r="P2150">
        <f t="shared" si="33"/>
        <v>20887263</v>
      </c>
      <c r="Q2150">
        <v>7.7</v>
      </c>
    </row>
    <row r="2151" spans="1:17" x14ac:dyDescent="0.3">
      <c r="A2151" t="s">
        <v>8265</v>
      </c>
      <c r="B2151">
        <v>124</v>
      </c>
      <c r="C2151">
        <v>52937130</v>
      </c>
      <c r="D2151" t="s">
        <v>13307</v>
      </c>
      <c r="E2151" t="s">
        <v>24164</v>
      </c>
      <c r="F2151" t="s">
        <v>3409</v>
      </c>
      <c r="L2151" t="s">
        <v>8266</v>
      </c>
      <c r="M2151" t="s">
        <v>37</v>
      </c>
      <c r="N2151" t="s">
        <v>38</v>
      </c>
      <c r="O2151">
        <v>30000000</v>
      </c>
      <c r="P2151">
        <f t="shared" si="33"/>
        <v>22937130</v>
      </c>
      <c r="Q2151">
        <v>7.6</v>
      </c>
    </row>
    <row r="2152" spans="1:17" x14ac:dyDescent="0.3">
      <c r="A2152" t="s">
        <v>11400</v>
      </c>
      <c r="B2152">
        <v>124</v>
      </c>
      <c r="C2152">
        <v>2000000</v>
      </c>
      <c r="D2152" t="s">
        <v>13307</v>
      </c>
      <c r="E2152" t="s">
        <v>1671</v>
      </c>
      <c r="F2152" t="s">
        <v>17378</v>
      </c>
      <c r="L2152" t="s">
        <v>11403</v>
      </c>
      <c r="M2152" t="s">
        <v>37</v>
      </c>
      <c r="N2152" t="s">
        <v>38</v>
      </c>
      <c r="O2152">
        <v>20000000</v>
      </c>
      <c r="P2152">
        <f t="shared" si="33"/>
        <v>-18000000</v>
      </c>
      <c r="Q2152">
        <v>4.5</v>
      </c>
    </row>
    <row r="2153" spans="1:17" x14ac:dyDescent="0.3">
      <c r="A2153" t="s">
        <v>4773</v>
      </c>
      <c r="B2153">
        <v>124</v>
      </c>
      <c r="C2153">
        <v>30012990</v>
      </c>
      <c r="D2153" t="s">
        <v>13307</v>
      </c>
      <c r="E2153" t="s">
        <v>3409</v>
      </c>
      <c r="F2153" t="s">
        <v>22704</v>
      </c>
      <c r="L2153" t="s">
        <v>9656</v>
      </c>
      <c r="M2153" t="s">
        <v>37</v>
      </c>
      <c r="N2153" t="s">
        <v>56</v>
      </c>
      <c r="O2153">
        <v>25000000</v>
      </c>
      <c r="P2153">
        <f t="shared" si="33"/>
        <v>5012990</v>
      </c>
      <c r="Q2153">
        <v>7.5</v>
      </c>
    </row>
    <row r="2154" spans="1:17" hidden="1" x14ac:dyDescent="0.3">
      <c r="A2154" t="s">
        <v>15477</v>
      </c>
      <c r="B2154">
        <v>101</v>
      </c>
      <c r="D2154" t="s">
        <v>3409</v>
      </c>
      <c r="E2154" t="s">
        <v>18089</v>
      </c>
      <c r="L2154" t="s">
        <v>17282</v>
      </c>
      <c r="M2154" t="s">
        <v>37</v>
      </c>
      <c r="N2154" t="s">
        <v>268</v>
      </c>
      <c r="O2154">
        <v>6000000</v>
      </c>
      <c r="P2154">
        <f t="shared" si="33"/>
        <v>-6000000</v>
      </c>
      <c r="Q2154">
        <v>7.2</v>
      </c>
    </row>
    <row r="2155" spans="1:17" x14ac:dyDescent="0.3">
      <c r="A2155" t="s">
        <v>4166</v>
      </c>
      <c r="B2155">
        <v>124</v>
      </c>
      <c r="C2155">
        <v>56443482</v>
      </c>
      <c r="D2155" t="s">
        <v>13307</v>
      </c>
      <c r="E2155" t="s">
        <v>1671</v>
      </c>
      <c r="F2155" t="s">
        <v>3409</v>
      </c>
      <c r="L2155" t="s">
        <v>4168</v>
      </c>
      <c r="M2155" t="s">
        <v>37</v>
      </c>
      <c r="N2155" t="s">
        <v>38</v>
      </c>
      <c r="O2155">
        <v>60000000</v>
      </c>
      <c r="P2155">
        <f t="shared" si="33"/>
        <v>-3556518</v>
      </c>
      <c r="Q2155">
        <v>6.6</v>
      </c>
    </row>
    <row r="2156" spans="1:17" x14ac:dyDescent="0.3">
      <c r="A2156" t="s">
        <v>3585</v>
      </c>
      <c r="B2156">
        <v>124</v>
      </c>
      <c r="C2156">
        <v>36447959</v>
      </c>
      <c r="D2156" t="s">
        <v>13307</v>
      </c>
      <c r="E2156" t="s">
        <v>3409</v>
      </c>
      <c r="F2156" t="s">
        <v>24167</v>
      </c>
      <c r="L2156" t="s">
        <v>9599</v>
      </c>
      <c r="M2156" t="s">
        <v>37</v>
      </c>
      <c r="N2156" t="s">
        <v>38</v>
      </c>
      <c r="O2156">
        <v>25000000</v>
      </c>
      <c r="P2156">
        <f t="shared" si="33"/>
        <v>11447959</v>
      </c>
      <c r="Q2156">
        <v>7</v>
      </c>
    </row>
    <row r="2157" spans="1:17" x14ac:dyDescent="0.3">
      <c r="A2157" t="s">
        <v>9128</v>
      </c>
      <c r="B2157">
        <v>124</v>
      </c>
      <c r="C2157">
        <v>7060876</v>
      </c>
      <c r="D2157" t="s">
        <v>13307</v>
      </c>
      <c r="E2157" t="s">
        <v>3409</v>
      </c>
      <c r="L2157" t="s">
        <v>13608</v>
      </c>
      <c r="M2157" t="s">
        <v>37</v>
      </c>
      <c r="N2157" t="s">
        <v>56</v>
      </c>
      <c r="O2157">
        <v>13500000</v>
      </c>
      <c r="P2157">
        <f t="shared" si="33"/>
        <v>-6439124</v>
      </c>
      <c r="Q2157">
        <v>7.4</v>
      </c>
    </row>
    <row r="2158" spans="1:17" hidden="1" x14ac:dyDescent="0.3">
      <c r="A2158" t="s">
        <v>19970</v>
      </c>
      <c r="B2158">
        <v>101</v>
      </c>
      <c r="D2158" t="s">
        <v>1671</v>
      </c>
      <c r="E2158" t="s">
        <v>12332</v>
      </c>
      <c r="L2158" t="s">
        <v>19971</v>
      </c>
      <c r="M2158" t="s">
        <v>37</v>
      </c>
      <c r="N2158" t="s">
        <v>56</v>
      </c>
      <c r="O2158">
        <v>2500000</v>
      </c>
      <c r="P2158">
        <f t="shared" si="33"/>
        <v>-2500000</v>
      </c>
      <c r="Q2158">
        <v>3.1</v>
      </c>
    </row>
    <row r="2159" spans="1:17" hidden="1" x14ac:dyDescent="0.3">
      <c r="A2159" t="s">
        <v>11452</v>
      </c>
      <c r="B2159">
        <v>101</v>
      </c>
      <c r="C2159">
        <v>578382</v>
      </c>
      <c r="D2159" t="s">
        <v>24164</v>
      </c>
      <c r="E2159" t="s">
        <v>3409</v>
      </c>
      <c r="F2159" t="s">
        <v>24165</v>
      </c>
      <c r="G2159" t="s">
        <v>19711</v>
      </c>
      <c r="H2159" t="s">
        <v>10413</v>
      </c>
      <c r="L2159" t="s">
        <v>11454</v>
      </c>
      <c r="M2159" t="s">
        <v>37</v>
      </c>
      <c r="N2159" t="s">
        <v>38</v>
      </c>
      <c r="P2159">
        <f t="shared" si="33"/>
        <v>578382</v>
      </c>
      <c r="Q2159">
        <v>6.3</v>
      </c>
    </row>
    <row r="2160" spans="1:17" x14ac:dyDescent="0.3">
      <c r="A2160" t="s">
        <v>16797</v>
      </c>
      <c r="B2160">
        <v>125</v>
      </c>
      <c r="C2160">
        <v>927107</v>
      </c>
      <c r="D2160" t="s">
        <v>13307</v>
      </c>
      <c r="E2160" t="s">
        <v>3409</v>
      </c>
      <c r="F2160" t="s">
        <v>19711</v>
      </c>
      <c r="G2160" t="s">
        <v>24163</v>
      </c>
      <c r="L2160" t="s">
        <v>16800</v>
      </c>
      <c r="M2160" t="s">
        <v>8731</v>
      </c>
      <c r="N2160" t="s">
        <v>767</v>
      </c>
      <c r="O2160">
        <v>15000000</v>
      </c>
      <c r="P2160">
        <f t="shared" si="33"/>
        <v>-14072893</v>
      </c>
      <c r="Q2160">
        <v>7.3</v>
      </c>
    </row>
    <row r="2161" spans="1:17" hidden="1" x14ac:dyDescent="0.3">
      <c r="A2161" t="s">
        <v>16722</v>
      </c>
      <c r="B2161">
        <v>101</v>
      </c>
      <c r="C2161">
        <v>6003587</v>
      </c>
      <c r="D2161" t="s">
        <v>13307</v>
      </c>
      <c r="E2161" t="s">
        <v>1671</v>
      </c>
      <c r="F2161" t="s">
        <v>3409</v>
      </c>
      <c r="L2161" t="s">
        <v>20208</v>
      </c>
      <c r="M2161" t="s">
        <v>37</v>
      </c>
      <c r="N2161" t="s">
        <v>38</v>
      </c>
      <c r="P2161">
        <f t="shared" si="33"/>
        <v>6003587</v>
      </c>
      <c r="Q2161">
        <v>7.5</v>
      </c>
    </row>
    <row r="2162" spans="1:17" hidden="1" x14ac:dyDescent="0.3">
      <c r="A2162" t="s">
        <v>6204</v>
      </c>
      <c r="B2162">
        <v>101</v>
      </c>
      <c r="D2162" t="s">
        <v>953</v>
      </c>
      <c r="E2162" t="s">
        <v>11526</v>
      </c>
      <c r="F2162" t="s">
        <v>1671</v>
      </c>
      <c r="G2162" t="s">
        <v>18089</v>
      </c>
      <c r="L2162" t="s">
        <v>6206</v>
      </c>
      <c r="M2162" t="s">
        <v>1464</v>
      </c>
      <c r="N2162" t="s">
        <v>1465</v>
      </c>
      <c r="P2162">
        <f t="shared" si="33"/>
        <v>0</v>
      </c>
      <c r="Q2162">
        <v>4.9000000000000004</v>
      </c>
    </row>
    <row r="2163" spans="1:17" x14ac:dyDescent="0.3">
      <c r="A2163" t="s">
        <v>7796</v>
      </c>
      <c r="B2163">
        <v>125</v>
      </c>
      <c r="C2163">
        <v>58800000</v>
      </c>
      <c r="D2163" t="s">
        <v>13307</v>
      </c>
      <c r="E2163" t="s">
        <v>3409</v>
      </c>
      <c r="F2163" t="s">
        <v>24167</v>
      </c>
      <c r="L2163" t="s">
        <v>17387</v>
      </c>
      <c r="M2163" t="s">
        <v>37</v>
      </c>
      <c r="N2163" t="s">
        <v>56</v>
      </c>
      <c r="O2163">
        <v>5500000</v>
      </c>
      <c r="P2163">
        <f t="shared" si="33"/>
        <v>53300000</v>
      </c>
      <c r="Q2163">
        <v>7.2</v>
      </c>
    </row>
    <row r="2164" spans="1:17" hidden="1" x14ac:dyDescent="0.3">
      <c r="A2164" t="s">
        <v>18812</v>
      </c>
      <c r="B2164">
        <v>101</v>
      </c>
      <c r="D2164" t="s">
        <v>1671</v>
      </c>
      <c r="E2164" t="s">
        <v>17378</v>
      </c>
      <c r="L2164" t="s">
        <v>19976</v>
      </c>
      <c r="M2164" t="s">
        <v>37</v>
      </c>
      <c r="N2164" t="s">
        <v>38</v>
      </c>
      <c r="O2164">
        <v>2361000</v>
      </c>
      <c r="P2164">
        <f t="shared" si="33"/>
        <v>-2361000</v>
      </c>
      <c r="Q2164">
        <v>6.5</v>
      </c>
    </row>
    <row r="2165" spans="1:17" x14ac:dyDescent="0.3">
      <c r="A2165" t="s">
        <v>6704</v>
      </c>
      <c r="B2165">
        <v>125</v>
      </c>
      <c r="C2165">
        <v>13337299</v>
      </c>
      <c r="D2165" t="s">
        <v>13307</v>
      </c>
      <c r="E2165" t="s">
        <v>3409</v>
      </c>
      <c r="F2165" t="s">
        <v>12038</v>
      </c>
      <c r="G2165" t="s">
        <v>17378</v>
      </c>
      <c r="L2165" t="s">
        <v>13038</v>
      </c>
      <c r="M2165" t="s">
        <v>37</v>
      </c>
      <c r="N2165" t="s">
        <v>38</v>
      </c>
      <c r="O2165">
        <v>20000000</v>
      </c>
      <c r="P2165">
        <f t="shared" si="33"/>
        <v>-6662701</v>
      </c>
      <c r="Q2165">
        <v>6.6</v>
      </c>
    </row>
    <row r="2166" spans="1:17" hidden="1" x14ac:dyDescent="0.3">
      <c r="A2166" t="s">
        <v>19863</v>
      </c>
      <c r="B2166">
        <v>101</v>
      </c>
      <c r="C2166">
        <v>1094998</v>
      </c>
      <c r="D2166" t="s">
        <v>3409</v>
      </c>
      <c r="L2166" t="s">
        <v>19866</v>
      </c>
      <c r="M2166" t="s">
        <v>37</v>
      </c>
      <c r="N2166" t="s">
        <v>56</v>
      </c>
      <c r="P2166">
        <f t="shared" si="33"/>
        <v>1094998</v>
      </c>
      <c r="Q2166">
        <v>6.7</v>
      </c>
    </row>
    <row r="2167" spans="1:17" hidden="1" x14ac:dyDescent="0.3">
      <c r="A2167" t="s">
        <v>13375</v>
      </c>
      <c r="B2167">
        <v>101</v>
      </c>
      <c r="D2167" t="s">
        <v>1325</v>
      </c>
      <c r="E2167" t="s">
        <v>24164</v>
      </c>
      <c r="F2167" t="s">
        <v>3409</v>
      </c>
      <c r="G2167" t="s">
        <v>24165</v>
      </c>
      <c r="H2167" t="s">
        <v>10413</v>
      </c>
      <c r="L2167" t="s">
        <v>13376</v>
      </c>
      <c r="M2167" t="s">
        <v>37</v>
      </c>
      <c r="N2167" t="s">
        <v>38</v>
      </c>
      <c r="O2167">
        <v>15000000</v>
      </c>
      <c r="P2167">
        <f t="shared" si="33"/>
        <v>-15000000</v>
      </c>
      <c r="Q2167">
        <v>5.7</v>
      </c>
    </row>
    <row r="2168" spans="1:17" x14ac:dyDescent="0.3">
      <c r="A2168" t="s">
        <v>10145</v>
      </c>
      <c r="B2168">
        <v>125</v>
      </c>
      <c r="C2168">
        <v>1172769</v>
      </c>
      <c r="D2168" t="s">
        <v>13307</v>
      </c>
      <c r="E2168" t="s">
        <v>1671</v>
      </c>
      <c r="F2168" t="s">
        <v>24164</v>
      </c>
      <c r="G2168" t="s">
        <v>3409</v>
      </c>
      <c r="L2168" t="s">
        <v>13854</v>
      </c>
      <c r="M2168" t="s">
        <v>37</v>
      </c>
      <c r="N2168" t="s">
        <v>767</v>
      </c>
      <c r="O2168">
        <v>13000000</v>
      </c>
      <c r="P2168">
        <f t="shared" si="33"/>
        <v>-11827231</v>
      </c>
      <c r="Q2168">
        <v>7.1</v>
      </c>
    </row>
    <row r="2169" spans="1:17" x14ac:dyDescent="0.3">
      <c r="A2169" t="s">
        <v>2054</v>
      </c>
      <c r="B2169">
        <v>125</v>
      </c>
      <c r="C2169">
        <v>83299761</v>
      </c>
      <c r="D2169" t="s">
        <v>13307</v>
      </c>
      <c r="E2169" t="s">
        <v>1671</v>
      </c>
      <c r="F2169" t="s">
        <v>3409</v>
      </c>
      <c r="G2169" t="s">
        <v>22704</v>
      </c>
      <c r="H2169" t="s">
        <v>12038</v>
      </c>
      <c r="L2169" t="s">
        <v>7364</v>
      </c>
      <c r="M2169" t="s">
        <v>37</v>
      </c>
      <c r="N2169" t="s">
        <v>38</v>
      </c>
      <c r="O2169">
        <v>35000000</v>
      </c>
      <c r="P2169">
        <f t="shared" si="33"/>
        <v>48299761</v>
      </c>
      <c r="Q2169">
        <v>7.5</v>
      </c>
    </row>
    <row r="2170" spans="1:17" x14ac:dyDescent="0.3">
      <c r="A2170" t="s">
        <v>3563</v>
      </c>
      <c r="B2170">
        <v>125</v>
      </c>
      <c r="C2170">
        <v>2086345</v>
      </c>
      <c r="D2170" t="s">
        <v>13307</v>
      </c>
      <c r="E2170" t="s">
        <v>3409</v>
      </c>
      <c r="F2170" t="s">
        <v>19711</v>
      </c>
      <c r="L2170" t="s">
        <v>13630</v>
      </c>
      <c r="M2170" t="s">
        <v>2778</v>
      </c>
      <c r="N2170" t="s">
        <v>3571</v>
      </c>
      <c r="O2170">
        <v>10000000</v>
      </c>
      <c r="P2170">
        <f t="shared" si="33"/>
        <v>-7913655</v>
      </c>
      <c r="Q2170">
        <v>8.1</v>
      </c>
    </row>
    <row r="2171" spans="1:17" x14ac:dyDescent="0.3">
      <c r="A2171" t="s">
        <v>14631</v>
      </c>
      <c r="B2171">
        <v>125</v>
      </c>
      <c r="C2171">
        <v>4068087</v>
      </c>
      <c r="D2171" t="s">
        <v>13307</v>
      </c>
      <c r="E2171" t="s">
        <v>3409</v>
      </c>
      <c r="F2171" t="s">
        <v>22704</v>
      </c>
      <c r="L2171" t="s">
        <v>14633</v>
      </c>
      <c r="M2171" t="s">
        <v>37</v>
      </c>
      <c r="N2171" t="s">
        <v>268</v>
      </c>
      <c r="O2171">
        <v>17000000</v>
      </c>
      <c r="P2171">
        <f t="shared" si="33"/>
        <v>-12931913</v>
      </c>
      <c r="Q2171">
        <v>7.7</v>
      </c>
    </row>
    <row r="2172" spans="1:17" x14ac:dyDescent="0.3">
      <c r="A2172" t="s">
        <v>1727</v>
      </c>
      <c r="B2172">
        <v>126</v>
      </c>
      <c r="C2172">
        <v>30226144</v>
      </c>
      <c r="D2172" t="s">
        <v>13307</v>
      </c>
      <c r="E2172" t="s">
        <v>3409</v>
      </c>
      <c r="L2172" t="s">
        <v>12846</v>
      </c>
      <c r="M2172" t="s">
        <v>37</v>
      </c>
      <c r="N2172" t="s">
        <v>38</v>
      </c>
      <c r="O2172">
        <v>15000000</v>
      </c>
      <c r="P2172">
        <f t="shared" si="33"/>
        <v>15226144</v>
      </c>
      <c r="Q2172">
        <v>7.6</v>
      </c>
    </row>
    <row r="2173" spans="1:17" x14ac:dyDescent="0.3">
      <c r="A2173" t="s">
        <v>255</v>
      </c>
      <c r="B2173">
        <v>127</v>
      </c>
      <c r="C2173">
        <v>5887457</v>
      </c>
      <c r="D2173" t="s">
        <v>13307</v>
      </c>
      <c r="E2173" t="s">
        <v>1671</v>
      </c>
      <c r="F2173" t="s">
        <v>3409</v>
      </c>
      <c r="L2173" t="s">
        <v>11969</v>
      </c>
      <c r="M2173" t="s">
        <v>37</v>
      </c>
      <c r="N2173" t="s">
        <v>38</v>
      </c>
      <c r="O2173">
        <v>18000000</v>
      </c>
      <c r="P2173">
        <f t="shared" si="33"/>
        <v>-12112543</v>
      </c>
      <c r="Q2173">
        <v>7.9</v>
      </c>
    </row>
    <row r="2174" spans="1:17" x14ac:dyDescent="0.3">
      <c r="A2174" t="s">
        <v>1421</v>
      </c>
      <c r="B2174">
        <v>127</v>
      </c>
      <c r="C2174">
        <v>28871190</v>
      </c>
      <c r="D2174" t="s">
        <v>13307</v>
      </c>
      <c r="E2174" t="s">
        <v>3409</v>
      </c>
      <c r="L2174" t="s">
        <v>10134</v>
      </c>
      <c r="M2174" t="s">
        <v>37</v>
      </c>
      <c r="N2174" t="s">
        <v>38</v>
      </c>
      <c r="O2174">
        <v>24000000</v>
      </c>
      <c r="P2174">
        <f t="shared" si="33"/>
        <v>4871190</v>
      </c>
      <c r="Q2174">
        <v>7.3</v>
      </c>
    </row>
    <row r="2175" spans="1:17" x14ac:dyDescent="0.3">
      <c r="A2175" t="s">
        <v>10848</v>
      </c>
      <c r="B2175">
        <v>127</v>
      </c>
      <c r="C2175">
        <v>35422828</v>
      </c>
      <c r="D2175" t="s">
        <v>13307</v>
      </c>
      <c r="E2175" t="s">
        <v>3409</v>
      </c>
      <c r="F2175" t="s">
        <v>12038</v>
      </c>
      <c r="L2175" t="s">
        <v>10849</v>
      </c>
      <c r="M2175" t="s">
        <v>37</v>
      </c>
      <c r="N2175" t="s">
        <v>38</v>
      </c>
      <c r="O2175">
        <v>20000000</v>
      </c>
      <c r="P2175">
        <f t="shared" si="33"/>
        <v>15422828</v>
      </c>
      <c r="Q2175">
        <v>6.7</v>
      </c>
    </row>
    <row r="2176" spans="1:17" hidden="1" x14ac:dyDescent="0.3">
      <c r="A2176" t="s">
        <v>23250</v>
      </c>
      <c r="B2176">
        <v>101</v>
      </c>
      <c r="D2176" t="s">
        <v>24165</v>
      </c>
      <c r="E2176" t="s">
        <v>10413</v>
      </c>
      <c r="L2176" t="s">
        <v>23251</v>
      </c>
      <c r="M2176" t="s">
        <v>37</v>
      </c>
      <c r="N2176" t="s">
        <v>56</v>
      </c>
      <c r="P2176">
        <f t="shared" si="33"/>
        <v>0</v>
      </c>
      <c r="Q2176">
        <v>6.9</v>
      </c>
    </row>
    <row r="2177" spans="1:17" x14ac:dyDescent="0.3">
      <c r="A2177" t="s">
        <v>9878</v>
      </c>
      <c r="B2177">
        <v>127</v>
      </c>
      <c r="C2177">
        <v>12188642</v>
      </c>
      <c r="D2177" t="s">
        <v>13307</v>
      </c>
      <c r="E2177" t="s">
        <v>3409</v>
      </c>
      <c r="F2177" t="s">
        <v>22704</v>
      </c>
      <c r="L2177" t="s">
        <v>9880</v>
      </c>
      <c r="M2177" t="s">
        <v>37</v>
      </c>
      <c r="N2177" t="s">
        <v>9883</v>
      </c>
      <c r="O2177">
        <v>26000000</v>
      </c>
      <c r="P2177">
        <f t="shared" si="33"/>
        <v>-13811358</v>
      </c>
      <c r="Q2177">
        <v>6.9</v>
      </c>
    </row>
    <row r="2178" spans="1:17" x14ac:dyDescent="0.3">
      <c r="A2178" t="s">
        <v>5683</v>
      </c>
      <c r="B2178">
        <v>127</v>
      </c>
      <c r="C2178">
        <v>14946229</v>
      </c>
      <c r="D2178" t="s">
        <v>13307</v>
      </c>
      <c r="E2178" t="s">
        <v>24164</v>
      </c>
      <c r="F2178" t="s">
        <v>3409</v>
      </c>
      <c r="G2178" t="s">
        <v>10413</v>
      </c>
      <c r="L2178" t="s">
        <v>5686</v>
      </c>
      <c r="M2178" t="s">
        <v>37</v>
      </c>
      <c r="N2178" t="s">
        <v>56</v>
      </c>
      <c r="O2178">
        <v>25000000</v>
      </c>
      <c r="P2178">
        <f t="shared" ref="P2178:P2241" si="34">+C2178-O2178</f>
        <v>-10053771</v>
      </c>
      <c r="Q2178">
        <v>7.3</v>
      </c>
    </row>
    <row r="2179" spans="1:17" hidden="1" x14ac:dyDescent="0.3">
      <c r="A2179" t="s">
        <v>16328</v>
      </c>
      <c r="B2179">
        <v>101</v>
      </c>
      <c r="D2179" t="s">
        <v>3409</v>
      </c>
      <c r="E2179" t="s">
        <v>24163</v>
      </c>
      <c r="F2179" t="s">
        <v>15011</v>
      </c>
      <c r="L2179" t="s">
        <v>16331</v>
      </c>
      <c r="M2179" t="s">
        <v>1464</v>
      </c>
      <c r="N2179" t="s">
        <v>1465</v>
      </c>
      <c r="O2179">
        <v>7700000</v>
      </c>
      <c r="P2179">
        <f t="shared" si="34"/>
        <v>-7700000</v>
      </c>
      <c r="Q2179">
        <v>7.3</v>
      </c>
    </row>
    <row r="2180" spans="1:17" x14ac:dyDescent="0.3">
      <c r="A2180" t="s">
        <v>1489</v>
      </c>
      <c r="B2180">
        <v>127</v>
      </c>
      <c r="C2180">
        <v>5128124</v>
      </c>
      <c r="D2180" t="s">
        <v>13307</v>
      </c>
      <c r="E2180" t="s">
        <v>3409</v>
      </c>
      <c r="F2180" t="s">
        <v>24167</v>
      </c>
      <c r="L2180" t="s">
        <v>9966</v>
      </c>
      <c r="M2180" t="s">
        <v>37</v>
      </c>
      <c r="N2180" t="s">
        <v>179</v>
      </c>
      <c r="O2180">
        <v>25000000</v>
      </c>
      <c r="P2180">
        <f t="shared" si="34"/>
        <v>-19871876</v>
      </c>
      <c r="Q2180">
        <v>7.9</v>
      </c>
    </row>
    <row r="2181" spans="1:17" x14ac:dyDescent="0.3">
      <c r="A2181" t="s">
        <v>5081</v>
      </c>
      <c r="B2181">
        <v>128</v>
      </c>
      <c r="C2181">
        <v>95001343</v>
      </c>
      <c r="D2181" t="s">
        <v>13307</v>
      </c>
      <c r="E2181" t="s">
        <v>3409</v>
      </c>
      <c r="F2181" t="s">
        <v>24167</v>
      </c>
      <c r="L2181" t="s">
        <v>6330</v>
      </c>
      <c r="M2181" t="s">
        <v>37</v>
      </c>
      <c r="N2181" t="s">
        <v>38</v>
      </c>
      <c r="O2181">
        <v>40000000</v>
      </c>
      <c r="P2181">
        <f t="shared" si="34"/>
        <v>55001343</v>
      </c>
      <c r="Q2181">
        <v>7.5</v>
      </c>
    </row>
    <row r="2182" spans="1:17" x14ac:dyDescent="0.3">
      <c r="A2182" t="s">
        <v>6051</v>
      </c>
      <c r="B2182">
        <v>128</v>
      </c>
      <c r="C2182">
        <v>31838002</v>
      </c>
      <c r="D2182" t="s">
        <v>13307</v>
      </c>
      <c r="E2182" t="s">
        <v>3409</v>
      </c>
      <c r="F2182" t="s">
        <v>22704</v>
      </c>
      <c r="L2182" t="s">
        <v>10893</v>
      </c>
      <c r="M2182" t="s">
        <v>37</v>
      </c>
      <c r="N2182" t="s">
        <v>38</v>
      </c>
      <c r="O2182">
        <v>20000000</v>
      </c>
      <c r="P2182">
        <f t="shared" si="34"/>
        <v>11838002</v>
      </c>
      <c r="Q2182">
        <v>7.6</v>
      </c>
    </row>
    <row r="2183" spans="1:17" x14ac:dyDescent="0.3">
      <c r="A2183" t="s">
        <v>10764</v>
      </c>
      <c r="B2183">
        <v>128</v>
      </c>
      <c r="C2183">
        <v>52066000</v>
      </c>
      <c r="D2183" t="s">
        <v>13307</v>
      </c>
      <c r="E2183" t="s">
        <v>3409</v>
      </c>
      <c r="F2183" t="s">
        <v>22704</v>
      </c>
      <c r="L2183" t="s">
        <v>10765</v>
      </c>
      <c r="M2183" t="s">
        <v>37</v>
      </c>
      <c r="N2183" t="s">
        <v>56</v>
      </c>
      <c r="O2183">
        <v>20000000</v>
      </c>
      <c r="P2183">
        <f t="shared" si="34"/>
        <v>32066000</v>
      </c>
      <c r="Q2183">
        <v>7.5</v>
      </c>
    </row>
    <row r="2184" spans="1:17" x14ac:dyDescent="0.3">
      <c r="A2184" t="s">
        <v>432</v>
      </c>
      <c r="B2184">
        <v>128</v>
      </c>
      <c r="C2184">
        <v>44988180</v>
      </c>
      <c r="D2184" t="s">
        <v>13307</v>
      </c>
      <c r="E2184" t="s">
        <v>24164</v>
      </c>
      <c r="F2184" t="s">
        <v>3409</v>
      </c>
      <c r="G2184" t="s">
        <v>22704</v>
      </c>
      <c r="L2184" t="s">
        <v>10812</v>
      </c>
      <c r="M2184" t="s">
        <v>37</v>
      </c>
      <c r="N2184" t="s">
        <v>38</v>
      </c>
      <c r="O2184">
        <v>20000000</v>
      </c>
      <c r="P2184">
        <f t="shared" si="34"/>
        <v>24988180</v>
      </c>
      <c r="Q2184">
        <v>8.1</v>
      </c>
    </row>
    <row r="2185" spans="1:17" x14ac:dyDescent="0.3">
      <c r="A2185" t="s">
        <v>1104</v>
      </c>
      <c r="B2185">
        <v>128</v>
      </c>
      <c r="C2185">
        <v>3254172</v>
      </c>
      <c r="D2185" t="s">
        <v>13307</v>
      </c>
      <c r="E2185" t="s">
        <v>3409</v>
      </c>
      <c r="F2185" t="s">
        <v>10413</v>
      </c>
      <c r="L2185" t="s">
        <v>9410</v>
      </c>
      <c r="M2185" t="s">
        <v>37</v>
      </c>
      <c r="N2185" t="s">
        <v>38</v>
      </c>
      <c r="O2185">
        <v>28000000</v>
      </c>
      <c r="P2185">
        <f t="shared" si="34"/>
        <v>-24745828</v>
      </c>
      <c r="Q2185">
        <v>6.2</v>
      </c>
    </row>
    <row r="2186" spans="1:17" x14ac:dyDescent="0.3">
      <c r="A2186" t="s">
        <v>8546</v>
      </c>
      <c r="B2186">
        <v>129</v>
      </c>
      <c r="C2186">
        <v>44469602</v>
      </c>
      <c r="D2186" t="s">
        <v>13307</v>
      </c>
      <c r="E2186" t="s">
        <v>3409</v>
      </c>
      <c r="F2186" t="s">
        <v>24167</v>
      </c>
      <c r="L2186" t="s">
        <v>12209</v>
      </c>
      <c r="M2186" t="s">
        <v>37</v>
      </c>
      <c r="N2186" t="s">
        <v>38</v>
      </c>
      <c r="O2186">
        <v>17000000</v>
      </c>
      <c r="P2186">
        <f t="shared" si="34"/>
        <v>27469602</v>
      </c>
      <c r="Q2186">
        <v>7.4</v>
      </c>
    </row>
    <row r="2187" spans="1:17" x14ac:dyDescent="0.3">
      <c r="A2187" t="s">
        <v>7785</v>
      </c>
      <c r="B2187">
        <v>129</v>
      </c>
      <c r="C2187">
        <v>48814909</v>
      </c>
      <c r="D2187" t="s">
        <v>13307</v>
      </c>
      <c r="E2187" t="s">
        <v>3409</v>
      </c>
      <c r="L2187" t="s">
        <v>7923</v>
      </c>
      <c r="M2187" t="s">
        <v>37</v>
      </c>
      <c r="N2187" t="s">
        <v>38</v>
      </c>
      <c r="O2187">
        <v>32000000</v>
      </c>
      <c r="P2187">
        <f t="shared" si="34"/>
        <v>16814909</v>
      </c>
      <c r="Q2187">
        <v>7.2</v>
      </c>
    </row>
    <row r="2188" spans="1:17" x14ac:dyDescent="0.3">
      <c r="A2188" t="s">
        <v>2054</v>
      </c>
      <c r="B2188">
        <v>129</v>
      </c>
      <c r="C2188">
        <v>255950375</v>
      </c>
      <c r="D2188" t="s">
        <v>13307</v>
      </c>
      <c r="E2188" t="s">
        <v>3409</v>
      </c>
      <c r="F2188" t="s">
        <v>24167</v>
      </c>
      <c r="L2188" t="s">
        <v>7259</v>
      </c>
      <c r="M2188" t="s">
        <v>37</v>
      </c>
      <c r="N2188" t="s">
        <v>38</v>
      </c>
      <c r="O2188">
        <v>29000000</v>
      </c>
      <c r="P2188">
        <f t="shared" si="34"/>
        <v>226950375</v>
      </c>
      <c r="Q2188">
        <v>7.7</v>
      </c>
    </row>
    <row r="2189" spans="1:17" x14ac:dyDescent="0.3">
      <c r="A2189" t="s">
        <v>760</v>
      </c>
      <c r="B2189">
        <v>129</v>
      </c>
      <c r="C2189">
        <v>25517500</v>
      </c>
      <c r="D2189" t="s">
        <v>13307</v>
      </c>
      <c r="E2189" t="s">
        <v>3409</v>
      </c>
      <c r="F2189" t="s">
        <v>22704</v>
      </c>
      <c r="L2189" t="s">
        <v>9386</v>
      </c>
      <c r="M2189" t="s">
        <v>37</v>
      </c>
      <c r="N2189" t="s">
        <v>38</v>
      </c>
      <c r="O2189">
        <v>25100000</v>
      </c>
      <c r="P2189">
        <f t="shared" si="34"/>
        <v>417500</v>
      </c>
      <c r="Q2189">
        <v>6.4</v>
      </c>
    </row>
    <row r="2190" spans="1:17" x14ac:dyDescent="0.3">
      <c r="A2190" t="s">
        <v>6002</v>
      </c>
      <c r="B2190">
        <v>130</v>
      </c>
      <c r="C2190">
        <v>136019448</v>
      </c>
      <c r="D2190" t="s">
        <v>13307</v>
      </c>
      <c r="E2190" t="s">
        <v>3409</v>
      </c>
      <c r="F2190" t="s">
        <v>22704</v>
      </c>
      <c r="G2190" t="s">
        <v>10413</v>
      </c>
      <c r="L2190" t="s">
        <v>6005</v>
      </c>
      <c r="M2190" t="s">
        <v>37</v>
      </c>
      <c r="N2190" t="s">
        <v>38</v>
      </c>
      <c r="O2190">
        <v>44500000</v>
      </c>
      <c r="P2190">
        <f t="shared" si="34"/>
        <v>91519448</v>
      </c>
      <c r="Q2190">
        <v>7.7</v>
      </c>
    </row>
    <row r="2191" spans="1:17" x14ac:dyDescent="0.3">
      <c r="A2191" t="s">
        <v>1751</v>
      </c>
      <c r="B2191">
        <v>130</v>
      </c>
      <c r="C2191">
        <v>70235322</v>
      </c>
      <c r="D2191" t="s">
        <v>13307</v>
      </c>
      <c r="E2191" t="s">
        <v>1671</v>
      </c>
      <c r="F2191" t="s">
        <v>3409</v>
      </c>
      <c r="G2191" t="s">
        <v>22704</v>
      </c>
      <c r="L2191" t="s">
        <v>8864</v>
      </c>
      <c r="M2191" t="s">
        <v>37</v>
      </c>
      <c r="N2191" t="s">
        <v>38</v>
      </c>
      <c r="O2191">
        <v>28000000</v>
      </c>
      <c r="P2191">
        <f t="shared" si="34"/>
        <v>42235322</v>
      </c>
      <c r="Q2191">
        <v>7.8</v>
      </c>
    </row>
    <row r="2192" spans="1:17" x14ac:dyDescent="0.3">
      <c r="A2192" t="s">
        <v>5164</v>
      </c>
      <c r="B2192">
        <v>130</v>
      </c>
      <c r="C2192">
        <v>9589875</v>
      </c>
      <c r="D2192" t="s">
        <v>13307</v>
      </c>
      <c r="E2192" t="s">
        <v>3409</v>
      </c>
      <c r="F2192" t="s">
        <v>24167</v>
      </c>
      <c r="L2192" t="s">
        <v>7091</v>
      </c>
      <c r="M2192" t="s">
        <v>37</v>
      </c>
      <c r="N2192" t="s">
        <v>38</v>
      </c>
      <c r="O2192">
        <v>40000000</v>
      </c>
      <c r="P2192">
        <f t="shared" si="34"/>
        <v>-30410125</v>
      </c>
      <c r="Q2192">
        <v>7.3</v>
      </c>
    </row>
    <row r="2193" spans="1:17" x14ac:dyDescent="0.3">
      <c r="A2193" t="s">
        <v>1526</v>
      </c>
      <c r="B2193">
        <v>131</v>
      </c>
      <c r="C2193">
        <v>125548685</v>
      </c>
      <c r="D2193" t="s">
        <v>13307</v>
      </c>
      <c r="E2193" t="s">
        <v>3409</v>
      </c>
      <c r="L2193" t="s">
        <v>5038</v>
      </c>
      <c r="M2193" t="s">
        <v>37</v>
      </c>
      <c r="N2193" t="s">
        <v>38</v>
      </c>
      <c r="O2193">
        <v>52000000</v>
      </c>
      <c r="P2193">
        <f t="shared" si="34"/>
        <v>73548685</v>
      </c>
      <c r="Q2193">
        <v>7.3</v>
      </c>
    </row>
    <row r="2194" spans="1:17" x14ac:dyDescent="0.3">
      <c r="A2194" t="s">
        <v>5428</v>
      </c>
      <c r="B2194">
        <v>132</v>
      </c>
      <c r="C2194">
        <v>274299</v>
      </c>
      <c r="D2194" t="s">
        <v>13307</v>
      </c>
      <c r="E2194" t="s">
        <v>24164</v>
      </c>
      <c r="F2194" t="s">
        <v>3409</v>
      </c>
      <c r="G2194" t="s">
        <v>24163</v>
      </c>
      <c r="L2194" t="s">
        <v>13560</v>
      </c>
      <c r="M2194" t="s">
        <v>37</v>
      </c>
      <c r="N2194" t="s">
        <v>1465</v>
      </c>
      <c r="O2194">
        <v>103000000</v>
      </c>
      <c r="P2194">
        <f t="shared" si="34"/>
        <v>-102725701</v>
      </c>
      <c r="Q2194">
        <v>7.3</v>
      </c>
    </row>
    <row r="2195" spans="1:17" x14ac:dyDescent="0.3">
      <c r="A2195" t="s">
        <v>7037</v>
      </c>
      <c r="B2195">
        <v>132</v>
      </c>
      <c r="C2195">
        <v>116631310</v>
      </c>
      <c r="D2195" t="s">
        <v>13307</v>
      </c>
      <c r="E2195" t="s">
        <v>3409</v>
      </c>
      <c r="L2195" t="s">
        <v>8118</v>
      </c>
      <c r="M2195" t="s">
        <v>37</v>
      </c>
      <c r="N2195" t="s">
        <v>38</v>
      </c>
      <c r="O2195">
        <v>30000000</v>
      </c>
      <c r="P2195">
        <f t="shared" si="34"/>
        <v>86631310</v>
      </c>
      <c r="Q2195">
        <v>7.2</v>
      </c>
    </row>
    <row r="2196" spans="1:17" x14ac:dyDescent="0.3">
      <c r="A2196" t="s">
        <v>5081</v>
      </c>
      <c r="B2196">
        <v>132</v>
      </c>
      <c r="C2196">
        <v>1865774</v>
      </c>
      <c r="D2196" t="s">
        <v>13307</v>
      </c>
      <c r="E2196" t="s">
        <v>24164</v>
      </c>
      <c r="F2196" t="s">
        <v>3409</v>
      </c>
      <c r="G2196" t="s">
        <v>22704</v>
      </c>
      <c r="H2196" t="s">
        <v>10413</v>
      </c>
      <c r="L2196" t="s">
        <v>9839</v>
      </c>
      <c r="M2196" t="s">
        <v>37</v>
      </c>
      <c r="N2196" t="s">
        <v>56</v>
      </c>
      <c r="O2196">
        <v>30000000</v>
      </c>
      <c r="P2196">
        <f t="shared" si="34"/>
        <v>-28134226</v>
      </c>
      <c r="Q2196">
        <v>7</v>
      </c>
    </row>
    <row r="2197" spans="1:17" x14ac:dyDescent="0.3">
      <c r="A2197" t="s">
        <v>5624</v>
      </c>
      <c r="B2197">
        <v>132</v>
      </c>
      <c r="C2197">
        <v>29781453</v>
      </c>
      <c r="D2197" t="s">
        <v>13307</v>
      </c>
      <c r="E2197" t="s">
        <v>1671</v>
      </c>
      <c r="F2197" t="s">
        <v>3409</v>
      </c>
      <c r="L2197" t="s">
        <v>5626</v>
      </c>
      <c r="M2197" t="s">
        <v>37</v>
      </c>
      <c r="N2197" t="s">
        <v>38</v>
      </c>
      <c r="O2197">
        <v>48000000</v>
      </c>
      <c r="P2197">
        <f t="shared" si="34"/>
        <v>-18218547</v>
      </c>
      <c r="Q2197">
        <v>6.4</v>
      </c>
    </row>
    <row r="2198" spans="1:17" x14ac:dyDescent="0.3">
      <c r="A2198" t="s">
        <v>5050</v>
      </c>
      <c r="B2198">
        <v>133</v>
      </c>
      <c r="C2198">
        <v>11030963</v>
      </c>
      <c r="D2198" t="s">
        <v>13307</v>
      </c>
      <c r="E2198" t="s">
        <v>3409</v>
      </c>
      <c r="F2198" t="s">
        <v>10413</v>
      </c>
      <c r="G2198" t="s">
        <v>24163</v>
      </c>
      <c r="L2198" t="s">
        <v>9899</v>
      </c>
      <c r="M2198" t="s">
        <v>37</v>
      </c>
      <c r="N2198" t="s">
        <v>56</v>
      </c>
      <c r="O2198">
        <v>28000000</v>
      </c>
      <c r="P2198">
        <f t="shared" si="34"/>
        <v>-16969037</v>
      </c>
      <c r="Q2198">
        <v>7.1</v>
      </c>
    </row>
    <row r="2199" spans="1:17" x14ac:dyDescent="0.3">
      <c r="A2199" t="s">
        <v>5121</v>
      </c>
      <c r="B2199">
        <v>133</v>
      </c>
      <c r="C2199">
        <v>75605492</v>
      </c>
      <c r="D2199" t="s">
        <v>13307</v>
      </c>
      <c r="E2199" t="s">
        <v>3409</v>
      </c>
      <c r="F2199" t="s">
        <v>24167</v>
      </c>
      <c r="L2199" t="s">
        <v>5122</v>
      </c>
      <c r="M2199" t="s">
        <v>37</v>
      </c>
      <c r="N2199" t="s">
        <v>38</v>
      </c>
      <c r="O2199">
        <v>50000000</v>
      </c>
      <c r="P2199">
        <f t="shared" si="34"/>
        <v>25605492</v>
      </c>
      <c r="Q2199">
        <v>7.6</v>
      </c>
    </row>
    <row r="2200" spans="1:17" x14ac:dyDescent="0.3">
      <c r="A2200" t="s">
        <v>10722</v>
      </c>
      <c r="B2200">
        <v>134</v>
      </c>
      <c r="C2200">
        <v>56667870</v>
      </c>
      <c r="D2200" t="s">
        <v>13307</v>
      </c>
      <c r="E2200" t="s">
        <v>3409</v>
      </c>
      <c r="F2200" t="s">
        <v>22704</v>
      </c>
      <c r="L2200" t="s">
        <v>10723</v>
      </c>
      <c r="M2200" t="s">
        <v>37</v>
      </c>
      <c r="N2200" t="s">
        <v>38</v>
      </c>
      <c r="O2200">
        <v>20000000</v>
      </c>
      <c r="P2200">
        <f t="shared" si="34"/>
        <v>36667870</v>
      </c>
      <c r="Q2200">
        <v>8.1</v>
      </c>
    </row>
    <row r="2201" spans="1:17" x14ac:dyDescent="0.3">
      <c r="A2201" t="s">
        <v>1155</v>
      </c>
      <c r="B2201">
        <v>134</v>
      </c>
      <c r="C2201">
        <v>107100855</v>
      </c>
      <c r="D2201" t="s">
        <v>13307</v>
      </c>
      <c r="E2201" t="s">
        <v>3409</v>
      </c>
      <c r="F2201" t="s">
        <v>10413</v>
      </c>
      <c r="L2201" t="s">
        <v>4604</v>
      </c>
      <c r="M2201" t="s">
        <v>37</v>
      </c>
      <c r="N2201" t="s">
        <v>38</v>
      </c>
      <c r="O2201">
        <v>55000000</v>
      </c>
      <c r="P2201">
        <f t="shared" si="34"/>
        <v>52100855</v>
      </c>
      <c r="Q2201">
        <v>7.9</v>
      </c>
    </row>
    <row r="2202" spans="1:17" x14ac:dyDescent="0.3">
      <c r="A2202" t="s">
        <v>3694</v>
      </c>
      <c r="B2202">
        <v>134</v>
      </c>
      <c r="C2202">
        <v>37479778</v>
      </c>
      <c r="D2202" t="s">
        <v>13307</v>
      </c>
      <c r="E2202" t="s">
        <v>3409</v>
      </c>
      <c r="F2202" t="s">
        <v>22704</v>
      </c>
      <c r="G2202" t="s">
        <v>24167</v>
      </c>
      <c r="L2202" t="s">
        <v>4225</v>
      </c>
      <c r="M2202" t="s">
        <v>37</v>
      </c>
      <c r="N2202" t="s">
        <v>38</v>
      </c>
      <c r="O2202">
        <v>60000000</v>
      </c>
      <c r="P2202">
        <f t="shared" si="34"/>
        <v>-22520222</v>
      </c>
      <c r="Q2202">
        <v>7.4</v>
      </c>
    </row>
    <row r="2203" spans="1:17" hidden="1" x14ac:dyDescent="0.3">
      <c r="A2203" t="s">
        <v>7404</v>
      </c>
      <c r="B2203">
        <v>101</v>
      </c>
      <c r="D2203" t="s">
        <v>1325</v>
      </c>
      <c r="E2203" t="s">
        <v>6403</v>
      </c>
      <c r="F2203" t="s">
        <v>12332</v>
      </c>
      <c r="G2203" t="s">
        <v>10413</v>
      </c>
      <c r="L2203" t="s">
        <v>9861</v>
      </c>
      <c r="M2203" t="s">
        <v>37</v>
      </c>
      <c r="N2203" t="s">
        <v>56</v>
      </c>
      <c r="O2203">
        <v>25000000</v>
      </c>
      <c r="P2203">
        <f t="shared" si="34"/>
        <v>-25000000</v>
      </c>
      <c r="Q2203">
        <v>6.1</v>
      </c>
    </row>
    <row r="2204" spans="1:17" x14ac:dyDescent="0.3">
      <c r="A2204" t="s">
        <v>3694</v>
      </c>
      <c r="B2204">
        <v>134</v>
      </c>
      <c r="C2204">
        <v>47034272</v>
      </c>
      <c r="D2204" t="s">
        <v>13307</v>
      </c>
      <c r="E2204" t="s">
        <v>3409</v>
      </c>
      <c r="F2204" t="s">
        <v>12038</v>
      </c>
      <c r="G2204" t="s">
        <v>17378</v>
      </c>
      <c r="L2204" t="s">
        <v>6509</v>
      </c>
      <c r="M2204" t="s">
        <v>37</v>
      </c>
      <c r="N2204" t="s">
        <v>38</v>
      </c>
      <c r="O2204">
        <v>40000000</v>
      </c>
      <c r="P2204">
        <f t="shared" si="34"/>
        <v>7034272</v>
      </c>
      <c r="Q2204">
        <v>6.9</v>
      </c>
    </row>
    <row r="2205" spans="1:17" x14ac:dyDescent="0.3">
      <c r="A2205" t="s">
        <v>487</v>
      </c>
      <c r="B2205">
        <v>134</v>
      </c>
      <c r="C2205">
        <v>5532301</v>
      </c>
      <c r="D2205" t="s">
        <v>13307</v>
      </c>
      <c r="E2205" t="s">
        <v>3409</v>
      </c>
      <c r="F2205" t="s">
        <v>22704</v>
      </c>
      <c r="G2205" t="s">
        <v>24163</v>
      </c>
      <c r="L2205" t="s">
        <v>9021</v>
      </c>
      <c r="M2205" t="s">
        <v>37</v>
      </c>
      <c r="N2205" t="s">
        <v>38</v>
      </c>
      <c r="O2205">
        <v>28000000</v>
      </c>
      <c r="P2205">
        <f t="shared" si="34"/>
        <v>-22467699</v>
      </c>
      <c r="Q2205">
        <v>7</v>
      </c>
    </row>
    <row r="2206" spans="1:17" x14ac:dyDescent="0.3">
      <c r="A2206" t="s">
        <v>850</v>
      </c>
      <c r="B2206">
        <v>135</v>
      </c>
      <c r="C2206">
        <v>170708996</v>
      </c>
      <c r="D2206" t="s">
        <v>13307</v>
      </c>
      <c r="E2206" t="s">
        <v>3409</v>
      </c>
      <c r="L2206" t="s">
        <v>2915</v>
      </c>
      <c r="M2206" t="s">
        <v>37</v>
      </c>
      <c r="N2206" t="s">
        <v>38</v>
      </c>
      <c r="O2206">
        <v>58000000</v>
      </c>
      <c r="P2206">
        <f t="shared" si="34"/>
        <v>112708996</v>
      </c>
      <c r="Q2206">
        <v>8.1999999999999993</v>
      </c>
    </row>
    <row r="2207" spans="1:17" x14ac:dyDescent="0.3">
      <c r="A2207" t="s">
        <v>4704</v>
      </c>
      <c r="B2207">
        <v>135</v>
      </c>
      <c r="C2207">
        <v>49994804</v>
      </c>
      <c r="D2207" t="s">
        <v>13307</v>
      </c>
      <c r="E2207" t="s">
        <v>3409</v>
      </c>
      <c r="F2207" t="s">
        <v>22704</v>
      </c>
      <c r="G2207" t="s">
        <v>17378</v>
      </c>
      <c r="L2207" t="s">
        <v>4708</v>
      </c>
      <c r="M2207" t="s">
        <v>37</v>
      </c>
      <c r="N2207" t="s">
        <v>38</v>
      </c>
      <c r="O2207">
        <v>55000000</v>
      </c>
      <c r="P2207">
        <f t="shared" si="34"/>
        <v>-5005196</v>
      </c>
      <c r="Q2207">
        <v>6.3</v>
      </c>
    </row>
    <row r="2208" spans="1:17" x14ac:dyDescent="0.3">
      <c r="A2208" t="s">
        <v>11375</v>
      </c>
      <c r="B2208">
        <v>135</v>
      </c>
      <c r="C2208">
        <v>4001121</v>
      </c>
      <c r="D2208" t="s">
        <v>13307</v>
      </c>
      <c r="E2208" t="s">
        <v>3409</v>
      </c>
      <c r="F2208" t="s">
        <v>12038</v>
      </c>
      <c r="L2208" t="s">
        <v>11376</v>
      </c>
      <c r="M2208" t="s">
        <v>37</v>
      </c>
      <c r="N2208" t="s">
        <v>38</v>
      </c>
      <c r="O2208">
        <v>20000000</v>
      </c>
      <c r="P2208">
        <f t="shared" si="34"/>
        <v>-15998879</v>
      </c>
      <c r="Q2208">
        <v>7</v>
      </c>
    </row>
    <row r="2209" spans="1:17" x14ac:dyDescent="0.3">
      <c r="A2209" t="s">
        <v>8565</v>
      </c>
      <c r="B2209">
        <v>135</v>
      </c>
      <c r="C2209">
        <v>64371181</v>
      </c>
      <c r="D2209" t="s">
        <v>13307</v>
      </c>
      <c r="E2209" t="s">
        <v>3409</v>
      </c>
      <c r="F2209" t="s">
        <v>22704</v>
      </c>
      <c r="G2209" t="s">
        <v>24167</v>
      </c>
      <c r="L2209" t="s">
        <v>8873</v>
      </c>
      <c r="M2209" t="s">
        <v>37</v>
      </c>
      <c r="N2209" t="s">
        <v>38</v>
      </c>
      <c r="O2209">
        <v>28000000</v>
      </c>
      <c r="P2209">
        <f t="shared" si="34"/>
        <v>36371181</v>
      </c>
      <c r="Q2209">
        <v>7.5</v>
      </c>
    </row>
    <row r="2210" spans="1:17" x14ac:dyDescent="0.3">
      <c r="A2210" t="s">
        <v>3694</v>
      </c>
      <c r="B2210">
        <v>137</v>
      </c>
      <c r="C2210">
        <v>37304950</v>
      </c>
      <c r="D2210" t="s">
        <v>13307</v>
      </c>
      <c r="E2210" t="s">
        <v>24164</v>
      </c>
      <c r="F2210" t="s">
        <v>3409</v>
      </c>
      <c r="L2210" t="s">
        <v>7477</v>
      </c>
      <c r="M2210" t="s">
        <v>37</v>
      </c>
      <c r="N2210" t="s">
        <v>38</v>
      </c>
      <c r="O2210">
        <v>35000000</v>
      </c>
      <c r="P2210">
        <f t="shared" si="34"/>
        <v>2304950</v>
      </c>
      <c r="Q2210">
        <v>6.6</v>
      </c>
    </row>
    <row r="2211" spans="1:17" x14ac:dyDescent="0.3">
      <c r="A2211" t="s">
        <v>565</v>
      </c>
      <c r="B2211">
        <v>137</v>
      </c>
      <c r="C2211">
        <v>115603980</v>
      </c>
      <c r="D2211" t="s">
        <v>13307</v>
      </c>
      <c r="E2211" t="s">
        <v>3409</v>
      </c>
      <c r="F2211" t="s">
        <v>24167</v>
      </c>
      <c r="G2211" t="s">
        <v>24163</v>
      </c>
      <c r="L2211" t="s">
        <v>3690</v>
      </c>
      <c r="M2211" t="s">
        <v>37</v>
      </c>
      <c r="N2211" t="s">
        <v>38</v>
      </c>
      <c r="O2211">
        <v>65000000</v>
      </c>
      <c r="P2211">
        <f t="shared" si="34"/>
        <v>50603980</v>
      </c>
      <c r="Q2211">
        <v>7.2</v>
      </c>
    </row>
    <row r="2212" spans="1:17" x14ac:dyDescent="0.3">
      <c r="A2212" t="s">
        <v>3453</v>
      </c>
      <c r="B2212">
        <v>139</v>
      </c>
      <c r="C2212">
        <v>30513940</v>
      </c>
      <c r="D2212" t="s">
        <v>13307</v>
      </c>
      <c r="E2212" t="s">
        <v>3409</v>
      </c>
      <c r="F2212" t="s">
        <v>12038</v>
      </c>
      <c r="L2212" t="s">
        <v>8473</v>
      </c>
      <c r="M2212" t="s">
        <v>37</v>
      </c>
      <c r="N2212" t="s">
        <v>38</v>
      </c>
      <c r="O2212">
        <v>30000000</v>
      </c>
      <c r="P2212">
        <f t="shared" si="34"/>
        <v>513940</v>
      </c>
      <c r="Q2212">
        <v>6.9</v>
      </c>
    </row>
    <row r="2213" spans="1:17" x14ac:dyDescent="0.3">
      <c r="A2213" t="s">
        <v>12560</v>
      </c>
      <c r="B2213">
        <v>139</v>
      </c>
      <c r="C2213">
        <v>2474000</v>
      </c>
      <c r="D2213" t="s">
        <v>13307</v>
      </c>
      <c r="E2213" t="s">
        <v>3409</v>
      </c>
      <c r="F2213" t="s">
        <v>22704</v>
      </c>
      <c r="G2213" t="s">
        <v>19711</v>
      </c>
      <c r="L2213" t="s">
        <v>13535</v>
      </c>
      <c r="M2213" t="s">
        <v>37</v>
      </c>
      <c r="N2213" t="s">
        <v>1465</v>
      </c>
      <c r="O2213">
        <v>14000000</v>
      </c>
      <c r="P2213">
        <f t="shared" si="34"/>
        <v>-11526000</v>
      </c>
      <c r="Q2213">
        <v>5.7</v>
      </c>
    </row>
    <row r="2214" spans="1:17" x14ac:dyDescent="0.3">
      <c r="A2214" t="s">
        <v>5469</v>
      </c>
      <c r="B2214">
        <v>140</v>
      </c>
      <c r="C2214">
        <v>24276500</v>
      </c>
      <c r="D2214" t="s">
        <v>13307</v>
      </c>
      <c r="E2214" t="s">
        <v>24164</v>
      </c>
      <c r="F2214" t="s">
        <v>3409</v>
      </c>
      <c r="L2214" t="s">
        <v>7532</v>
      </c>
      <c r="M2214" t="s">
        <v>37</v>
      </c>
      <c r="N2214" t="s">
        <v>38</v>
      </c>
      <c r="O2214">
        <v>35000000</v>
      </c>
      <c r="P2214">
        <f t="shared" si="34"/>
        <v>-10723500</v>
      </c>
      <c r="Q2214">
        <v>6.6</v>
      </c>
    </row>
    <row r="2215" spans="1:17" x14ac:dyDescent="0.3">
      <c r="A2215" t="s">
        <v>1633</v>
      </c>
      <c r="B2215">
        <v>140</v>
      </c>
      <c r="C2215">
        <v>97030725</v>
      </c>
      <c r="D2215" t="s">
        <v>13307</v>
      </c>
      <c r="E2215" t="s">
        <v>24164</v>
      </c>
      <c r="F2215" t="s">
        <v>3409</v>
      </c>
      <c r="G2215" t="s">
        <v>22704</v>
      </c>
      <c r="H2215" t="s">
        <v>19711</v>
      </c>
      <c r="L2215" t="s">
        <v>1722</v>
      </c>
      <c r="M2215" t="s">
        <v>37</v>
      </c>
      <c r="N2215" t="s">
        <v>38</v>
      </c>
      <c r="O2215">
        <v>100000000</v>
      </c>
      <c r="P2215">
        <f t="shared" si="34"/>
        <v>-2969275</v>
      </c>
      <c r="Q2215">
        <v>7</v>
      </c>
    </row>
    <row r="2216" spans="1:17" hidden="1" x14ac:dyDescent="0.3">
      <c r="A2216" t="s">
        <v>16389</v>
      </c>
      <c r="B2216">
        <v>101</v>
      </c>
      <c r="D2216" t="s">
        <v>1671</v>
      </c>
      <c r="L2216" t="s">
        <v>16390</v>
      </c>
      <c r="M2216" t="s">
        <v>37</v>
      </c>
      <c r="N2216" t="s">
        <v>56</v>
      </c>
      <c r="O2216">
        <v>7500000</v>
      </c>
      <c r="P2216">
        <f t="shared" si="34"/>
        <v>-7500000</v>
      </c>
      <c r="Q2216">
        <v>4.8</v>
      </c>
    </row>
    <row r="2217" spans="1:17" x14ac:dyDescent="0.3">
      <c r="A2217" t="s">
        <v>760</v>
      </c>
      <c r="B2217">
        <v>140</v>
      </c>
      <c r="C2217">
        <v>35183792</v>
      </c>
      <c r="D2217" t="s">
        <v>13307</v>
      </c>
      <c r="E2217" t="s">
        <v>3409</v>
      </c>
      <c r="F2217" t="s">
        <v>12038</v>
      </c>
      <c r="G2217" t="s">
        <v>17378</v>
      </c>
      <c r="L2217" t="s">
        <v>6570</v>
      </c>
      <c r="M2217" t="s">
        <v>37</v>
      </c>
      <c r="N2217" t="s">
        <v>38</v>
      </c>
      <c r="O2217">
        <v>38000000</v>
      </c>
      <c r="P2217">
        <f t="shared" si="34"/>
        <v>-2816208</v>
      </c>
      <c r="Q2217">
        <v>7.2</v>
      </c>
    </row>
    <row r="2218" spans="1:17" x14ac:dyDescent="0.3">
      <c r="A2218" t="s">
        <v>389</v>
      </c>
      <c r="B2218">
        <v>141</v>
      </c>
      <c r="C2218">
        <v>164435221</v>
      </c>
      <c r="D2218" t="s">
        <v>13307</v>
      </c>
      <c r="E2218" t="s">
        <v>24164</v>
      </c>
      <c r="F2218" t="s">
        <v>3409</v>
      </c>
      <c r="L2218" t="s">
        <v>4920</v>
      </c>
      <c r="M2218" t="s">
        <v>37</v>
      </c>
      <c r="N2218" t="s">
        <v>38</v>
      </c>
      <c r="O2218">
        <v>52000000</v>
      </c>
      <c r="P2218">
        <f t="shared" si="34"/>
        <v>112435221</v>
      </c>
      <c r="Q2218">
        <v>8</v>
      </c>
    </row>
    <row r="2219" spans="1:17" x14ac:dyDescent="0.3">
      <c r="A2219" t="s">
        <v>6667</v>
      </c>
      <c r="B2219">
        <v>141</v>
      </c>
      <c r="C2219">
        <v>8324748</v>
      </c>
      <c r="D2219" t="s">
        <v>13307</v>
      </c>
      <c r="E2219" t="s">
        <v>3409</v>
      </c>
      <c r="F2219" t="s">
        <v>22704</v>
      </c>
      <c r="L2219" t="s">
        <v>7807</v>
      </c>
      <c r="M2219" t="s">
        <v>37</v>
      </c>
      <c r="N2219" t="s">
        <v>56</v>
      </c>
      <c r="O2219">
        <v>35000000</v>
      </c>
      <c r="P2219">
        <f t="shared" si="34"/>
        <v>-26675252</v>
      </c>
      <c r="Q2219">
        <v>7.1</v>
      </c>
    </row>
    <row r="2220" spans="1:17" x14ac:dyDescent="0.3">
      <c r="A2220" t="s">
        <v>16899</v>
      </c>
      <c r="B2220">
        <v>141</v>
      </c>
      <c r="C2220">
        <v>6173485</v>
      </c>
      <c r="D2220" t="s">
        <v>13307</v>
      </c>
      <c r="E2220" t="s">
        <v>3409</v>
      </c>
      <c r="L2220" t="s">
        <v>16902</v>
      </c>
      <c r="M2220" t="s">
        <v>37</v>
      </c>
      <c r="N2220" t="s">
        <v>767</v>
      </c>
      <c r="O2220">
        <v>7000000</v>
      </c>
      <c r="P2220">
        <f t="shared" si="34"/>
        <v>-826515</v>
      </c>
      <c r="Q2220">
        <v>7.7</v>
      </c>
    </row>
    <row r="2221" spans="1:17" x14ac:dyDescent="0.3">
      <c r="A2221" t="s">
        <v>850</v>
      </c>
      <c r="B2221">
        <v>144</v>
      </c>
      <c r="C2221">
        <v>61644321</v>
      </c>
      <c r="D2221" t="s">
        <v>13307</v>
      </c>
      <c r="E2221" t="s">
        <v>3409</v>
      </c>
      <c r="F2221" t="s">
        <v>24167</v>
      </c>
      <c r="L2221" t="s">
        <v>2285</v>
      </c>
      <c r="M2221" t="s">
        <v>37</v>
      </c>
      <c r="N2221" t="s">
        <v>38</v>
      </c>
      <c r="O2221">
        <v>88000000</v>
      </c>
      <c r="P2221">
        <f t="shared" si="34"/>
        <v>-26355679</v>
      </c>
      <c r="Q2221">
        <v>8</v>
      </c>
    </row>
    <row r="2222" spans="1:17" x14ac:dyDescent="0.3">
      <c r="A2222" t="s">
        <v>760</v>
      </c>
      <c r="B2222">
        <v>145</v>
      </c>
      <c r="C2222">
        <v>70001698</v>
      </c>
      <c r="D2222" t="s">
        <v>13307</v>
      </c>
      <c r="E2222" t="s">
        <v>3409</v>
      </c>
      <c r="F2222" t="s">
        <v>24163</v>
      </c>
      <c r="L2222" t="s">
        <v>13379</v>
      </c>
      <c r="M2222" t="s">
        <v>37</v>
      </c>
      <c r="N2222" t="s">
        <v>38</v>
      </c>
      <c r="O2222">
        <v>14000000</v>
      </c>
      <c r="P2222">
        <f t="shared" si="34"/>
        <v>56001698</v>
      </c>
      <c r="Q2222">
        <v>7.2</v>
      </c>
    </row>
    <row r="2223" spans="1:17" x14ac:dyDescent="0.3">
      <c r="A2223" t="s">
        <v>487</v>
      </c>
      <c r="B2223">
        <v>146</v>
      </c>
      <c r="C2223">
        <v>46836394</v>
      </c>
      <c r="D2223" t="s">
        <v>13307</v>
      </c>
      <c r="E2223" t="s">
        <v>24164</v>
      </c>
      <c r="F2223" t="s">
        <v>3409</v>
      </c>
      <c r="L2223" t="s">
        <v>9533</v>
      </c>
      <c r="M2223" t="s">
        <v>37</v>
      </c>
      <c r="N2223" t="s">
        <v>38</v>
      </c>
      <c r="O2223">
        <v>25000000</v>
      </c>
      <c r="P2223">
        <f t="shared" si="34"/>
        <v>21836394</v>
      </c>
      <c r="Q2223">
        <v>8.6999999999999993</v>
      </c>
    </row>
    <row r="2224" spans="1:17" x14ac:dyDescent="0.3">
      <c r="A2224" t="s">
        <v>6997</v>
      </c>
      <c r="B2224">
        <v>146</v>
      </c>
      <c r="C2224">
        <v>50668906</v>
      </c>
      <c r="D2224" t="s">
        <v>13307</v>
      </c>
      <c r="E2224" t="s">
        <v>3409</v>
      </c>
      <c r="F2224" t="s">
        <v>24167</v>
      </c>
      <c r="L2224" t="s">
        <v>6998</v>
      </c>
      <c r="M2224" t="s">
        <v>37</v>
      </c>
      <c r="N2224" t="s">
        <v>38</v>
      </c>
      <c r="O2224">
        <v>38000000</v>
      </c>
      <c r="P2224">
        <f t="shared" si="34"/>
        <v>12668906</v>
      </c>
      <c r="Q2224">
        <v>7.6</v>
      </c>
    </row>
    <row r="2225" spans="1:17" x14ac:dyDescent="0.3">
      <c r="A2225" t="s">
        <v>8807</v>
      </c>
      <c r="B2225">
        <v>147</v>
      </c>
      <c r="C2225">
        <v>5899797</v>
      </c>
      <c r="D2225" t="s">
        <v>13307</v>
      </c>
      <c r="E2225" t="s">
        <v>3409</v>
      </c>
      <c r="F2225" t="s">
        <v>22704</v>
      </c>
      <c r="L2225" t="s">
        <v>8808</v>
      </c>
      <c r="M2225" t="s">
        <v>37</v>
      </c>
      <c r="N2225" t="s">
        <v>56</v>
      </c>
      <c r="O2225">
        <v>29000000</v>
      </c>
      <c r="P2225">
        <f t="shared" si="34"/>
        <v>-23100203</v>
      </c>
      <c r="Q2225">
        <v>7.5</v>
      </c>
    </row>
    <row r="2226" spans="1:17" x14ac:dyDescent="0.3">
      <c r="A2226" t="s">
        <v>371</v>
      </c>
      <c r="B2226">
        <v>147</v>
      </c>
      <c r="C2226">
        <v>41954997</v>
      </c>
      <c r="D2226" t="s">
        <v>13307</v>
      </c>
      <c r="E2226" t="s">
        <v>24164</v>
      </c>
      <c r="F2226" t="s">
        <v>3409</v>
      </c>
      <c r="L2226" t="s">
        <v>7397</v>
      </c>
      <c r="M2226" t="s">
        <v>37</v>
      </c>
      <c r="N2226" t="s">
        <v>38</v>
      </c>
      <c r="O2226">
        <v>35000000</v>
      </c>
      <c r="P2226">
        <f t="shared" si="34"/>
        <v>6954997</v>
      </c>
      <c r="Q2226">
        <v>7.8</v>
      </c>
    </row>
    <row r="2227" spans="1:17" x14ac:dyDescent="0.3">
      <c r="A2227" t="s">
        <v>389</v>
      </c>
      <c r="B2227">
        <v>150</v>
      </c>
      <c r="C2227">
        <v>182204440</v>
      </c>
      <c r="D2227" t="s">
        <v>13307</v>
      </c>
      <c r="E2227" t="s">
        <v>3409</v>
      </c>
      <c r="F2227" t="s">
        <v>22704</v>
      </c>
      <c r="G2227" t="s">
        <v>24163</v>
      </c>
      <c r="L2227" t="s">
        <v>3644</v>
      </c>
      <c r="M2227" t="s">
        <v>37</v>
      </c>
      <c r="N2227" t="s">
        <v>38</v>
      </c>
      <c r="O2227">
        <v>65000000</v>
      </c>
      <c r="P2227">
        <f t="shared" si="34"/>
        <v>117204440</v>
      </c>
      <c r="Q2227">
        <v>7.4</v>
      </c>
    </row>
    <row r="2228" spans="1:17" x14ac:dyDescent="0.3">
      <c r="A2228" t="s">
        <v>11327</v>
      </c>
      <c r="B2228">
        <v>150</v>
      </c>
      <c r="C2228">
        <v>3958500</v>
      </c>
      <c r="D2228" t="s">
        <v>13307</v>
      </c>
      <c r="E2228" t="s">
        <v>3409</v>
      </c>
      <c r="F2228" t="s">
        <v>22704</v>
      </c>
      <c r="L2228" t="s">
        <v>13549</v>
      </c>
      <c r="M2228" t="s">
        <v>37</v>
      </c>
      <c r="N2228" t="s">
        <v>56</v>
      </c>
      <c r="O2228">
        <v>8200000</v>
      </c>
      <c r="P2228">
        <f t="shared" si="34"/>
        <v>-4241500</v>
      </c>
      <c r="Q2228">
        <v>6.8</v>
      </c>
    </row>
    <row r="2229" spans="1:17" x14ac:dyDescent="0.3">
      <c r="A2229" t="s">
        <v>4945</v>
      </c>
      <c r="B2229">
        <v>150</v>
      </c>
      <c r="C2229">
        <v>12712093</v>
      </c>
      <c r="D2229" t="s">
        <v>13307</v>
      </c>
      <c r="E2229" t="s">
        <v>3409</v>
      </c>
      <c r="F2229" t="s">
        <v>22704</v>
      </c>
      <c r="G2229" t="s">
        <v>19711</v>
      </c>
      <c r="L2229" t="s">
        <v>8593</v>
      </c>
      <c r="M2229" t="s">
        <v>37</v>
      </c>
      <c r="N2229" t="s">
        <v>38</v>
      </c>
      <c r="O2229">
        <v>30000000</v>
      </c>
      <c r="P2229">
        <f t="shared" si="34"/>
        <v>-17287907</v>
      </c>
      <c r="Q2229">
        <v>6.7</v>
      </c>
    </row>
    <row r="2230" spans="1:17" x14ac:dyDescent="0.3">
      <c r="A2230" t="s">
        <v>3817</v>
      </c>
      <c r="B2230">
        <v>150</v>
      </c>
      <c r="C2230">
        <v>32519322</v>
      </c>
      <c r="D2230" t="s">
        <v>13307</v>
      </c>
      <c r="E2230" t="s">
        <v>3409</v>
      </c>
      <c r="F2230" t="s">
        <v>24163</v>
      </c>
      <c r="L2230" t="s">
        <v>7458</v>
      </c>
      <c r="M2230" t="s">
        <v>37</v>
      </c>
      <c r="N2230" t="s">
        <v>1465</v>
      </c>
      <c r="O2230">
        <v>35000000</v>
      </c>
      <c r="P2230">
        <f t="shared" si="34"/>
        <v>-2480678</v>
      </c>
      <c r="Q2230">
        <v>8.5</v>
      </c>
    </row>
    <row r="2231" spans="1:17" x14ac:dyDescent="0.3">
      <c r="A2231" t="s">
        <v>1421</v>
      </c>
      <c r="B2231">
        <v>153</v>
      </c>
      <c r="C2231">
        <v>119518352</v>
      </c>
      <c r="D2231" t="s">
        <v>13307</v>
      </c>
      <c r="E2231" t="s">
        <v>3409</v>
      </c>
      <c r="F2231" t="s">
        <v>12038</v>
      </c>
      <c r="G2231" t="s">
        <v>19711</v>
      </c>
      <c r="L2231" t="s">
        <v>8772</v>
      </c>
      <c r="M2231" t="s">
        <v>37</v>
      </c>
      <c r="N2231" t="s">
        <v>38</v>
      </c>
      <c r="O2231">
        <v>28000000</v>
      </c>
      <c r="P2231">
        <f t="shared" si="34"/>
        <v>91518352</v>
      </c>
      <c r="Q2231">
        <v>7.9</v>
      </c>
    </row>
    <row r="2232" spans="1:17" x14ac:dyDescent="0.3">
      <c r="A2232" t="s">
        <v>11327</v>
      </c>
      <c r="B2232">
        <v>154</v>
      </c>
      <c r="C2232">
        <v>6201757</v>
      </c>
      <c r="D2232" t="s">
        <v>13307</v>
      </c>
      <c r="E2232" t="s">
        <v>1671</v>
      </c>
      <c r="F2232" t="s">
        <v>3409</v>
      </c>
      <c r="G2232" t="s">
        <v>22704</v>
      </c>
      <c r="H2232" t="s">
        <v>12038</v>
      </c>
      <c r="I2232" t="s">
        <v>17378</v>
      </c>
      <c r="L2232" t="s">
        <v>11329</v>
      </c>
      <c r="M2232" t="s">
        <v>37</v>
      </c>
      <c r="N2232" t="s">
        <v>56</v>
      </c>
      <c r="O2232">
        <v>10000000</v>
      </c>
      <c r="P2232">
        <f t="shared" si="34"/>
        <v>-3798243</v>
      </c>
      <c r="Q2232">
        <v>7.4</v>
      </c>
    </row>
    <row r="2233" spans="1:17" x14ac:dyDescent="0.3">
      <c r="A2233" t="s">
        <v>1633</v>
      </c>
      <c r="B2233">
        <v>157</v>
      </c>
      <c r="C2233">
        <v>28965197</v>
      </c>
      <c r="D2233" t="s">
        <v>13307</v>
      </c>
      <c r="E2233" t="s">
        <v>3409</v>
      </c>
      <c r="F2233" t="s">
        <v>10413</v>
      </c>
      <c r="L2233" t="s">
        <v>3582</v>
      </c>
      <c r="M2233" t="s">
        <v>37</v>
      </c>
      <c r="N2233" t="s">
        <v>38</v>
      </c>
      <c r="O2233">
        <v>68000000</v>
      </c>
      <c r="P2233">
        <f t="shared" si="34"/>
        <v>-39034803</v>
      </c>
      <c r="Q2233">
        <v>7.9</v>
      </c>
    </row>
    <row r="2234" spans="1:17" x14ac:dyDescent="0.3">
      <c r="A2234" t="s">
        <v>8702</v>
      </c>
      <c r="B2234">
        <v>160</v>
      </c>
      <c r="C2234">
        <v>3904982</v>
      </c>
      <c r="D2234" t="s">
        <v>13307</v>
      </c>
      <c r="E2234" t="s">
        <v>24164</v>
      </c>
      <c r="F2234" t="s">
        <v>3409</v>
      </c>
      <c r="G2234" t="s">
        <v>22704</v>
      </c>
      <c r="H2234" t="s">
        <v>15011</v>
      </c>
      <c r="L2234" t="s">
        <v>8704</v>
      </c>
      <c r="M2234" t="s">
        <v>37</v>
      </c>
      <c r="N2234" t="s">
        <v>38</v>
      </c>
      <c r="O2234">
        <v>30000000</v>
      </c>
      <c r="P2234">
        <f t="shared" si="34"/>
        <v>-26095018</v>
      </c>
      <c r="Q2234">
        <v>7.5</v>
      </c>
    </row>
    <row r="2235" spans="1:17" x14ac:dyDescent="0.3">
      <c r="A2235" t="s">
        <v>2213</v>
      </c>
      <c r="B2235">
        <v>161</v>
      </c>
      <c r="C2235">
        <v>87100000</v>
      </c>
      <c r="D2235" t="s">
        <v>13307</v>
      </c>
      <c r="E2235" t="s">
        <v>3409</v>
      </c>
      <c r="F2235" t="s">
        <v>19711</v>
      </c>
      <c r="L2235" t="s">
        <v>8046</v>
      </c>
      <c r="M2235" t="s">
        <v>37</v>
      </c>
      <c r="N2235" t="s">
        <v>38</v>
      </c>
      <c r="O2235">
        <v>31000000</v>
      </c>
      <c r="P2235">
        <f t="shared" si="34"/>
        <v>56100000</v>
      </c>
      <c r="Q2235">
        <v>7.2</v>
      </c>
    </row>
    <row r="2236" spans="1:17" x14ac:dyDescent="0.3">
      <c r="A2236" t="s">
        <v>1633</v>
      </c>
      <c r="B2236">
        <v>165</v>
      </c>
      <c r="C2236">
        <v>58183966</v>
      </c>
      <c r="D2236" t="s">
        <v>13307</v>
      </c>
      <c r="E2236" t="s">
        <v>3409</v>
      </c>
      <c r="F2236" t="s">
        <v>24167</v>
      </c>
      <c r="L2236" t="s">
        <v>1635</v>
      </c>
      <c r="M2236" t="s">
        <v>37</v>
      </c>
      <c r="N2236" t="s">
        <v>38</v>
      </c>
      <c r="O2236">
        <v>107000000</v>
      </c>
      <c r="P2236">
        <f t="shared" si="34"/>
        <v>-48816034</v>
      </c>
      <c r="Q2236">
        <v>6.8</v>
      </c>
    </row>
    <row r="2237" spans="1:17" hidden="1" x14ac:dyDescent="0.3">
      <c r="A2237" t="s">
        <v>15323</v>
      </c>
      <c r="B2237">
        <v>101</v>
      </c>
      <c r="C2237">
        <v>244465</v>
      </c>
      <c r="D2237" t="s">
        <v>3409</v>
      </c>
      <c r="E2237" t="s">
        <v>19711</v>
      </c>
      <c r="L2237" t="s">
        <v>15325</v>
      </c>
      <c r="M2237" t="s">
        <v>1464</v>
      </c>
      <c r="N2237" t="s">
        <v>1465</v>
      </c>
      <c r="P2237">
        <f t="shared" si="34"/>
        <v>244465</v>
      </c>
      <c r="Q2237">
        <v>6.8</v>
      </c>
    </row>
    <row r="2238" spans="1:17" x14ac:dyDescent="0.3">
      <c r="A2238" t="s">
        <v>3088</v>
      </c>
      <c r="B2238">
        <v>167</v>
      </c>
      <c r="C2238">
        <v>161029270</v>
      </c>
      <c r="D2238" t="s">
        <v>13307</v>
      </c>
      <c r="E2238" t="s">
        <v>24164</v>
      </c>
      <c r="F2238" t="s">
        <v>3409</v>
      </c>
      <c r="G2238" t="s">
        <v>22704</v>
      </c>
      <c r="H2238" t="s">
        <v>12038</v>
      </c>
      <c r="L2238" t="s">
        <v>8832</v>
      </c>
      <c r="M2238" t="s">
        <v>37</v>
      </c>
      <c r="N2238" t="s">
        <v>38</v>
      </c>
      <c r="O2238">
        <v>28000000</v>
      </c>
      <c r="P2238">
        <f t="shared" si="34"/>
        <v>133029270</v>
      </c>
      <c r="Q2238">
        <v>7.9</v>
      </c>
    </row>
    <row r="2239" spans="1:17" x14ac:dyDescent="0.3">
      <c r="A2239" t="s">
        <v>10381</v>
      </c>
      <c r="B2239">
        <v>170</v>
      </c>
      <c r="C2239">
        <v>59696176</v>
      </c>
      <c r="D2239" t="s">
        <v>13307</v>
      </c>
      <c r="E2239" t="s">
        <v>3409</v>
      </c>
      <c r="F2239" t="s">
        <v>22704</v>
      </c>
      <c r="L2239" t="s">
        <v>10383</v>
      </c>
      <c r="M2239" t="s">
        <v>37</v>
      </c>
      <c r="N2239" t="s">
        <v>38</v>
      </c>
      <c r="O2239">
        <v>22000000</v>
      </c>
      <c r="P2239">
        <f t="shared" si="34"/>
        <v>37696176</v>
      </c>
      <c r="Q2239">
        <v>5.6</v>
      </c>
    </row>
    <row r="2240" spans="1:17" x14ac:dyDescent="0.3">
      <c r="A2240" t="s">
        <v>487</v>
      </c>
      <c r="B2240">
        <v>170</v>
      </c>
      <c r="C2240">
        <v>102608827</v>
      </c>
      <c r="D2240" t="s">
        <v>13307</v>
      </c>
      <c r="E2240" t="s">
        <v>3409</v>
      </c>
      <c r="L2240" t="s">
        <v>1545</v>
      </c>
      <c r="M2240" t="s">
        <v>37</v>
      </c>
      <c r="N2240" t="s">
        <v>38</v>
      </c>
      <c r="O2240">
        <v>110000000</v>
      </c>
      <c r="P2240">
        <f t="shared" si="34"/>
        <v>-7391173</v>
      </c>
      <c r="Q2240">
        <v>7.5</v>
      </c>
    </row>
    <row r="2241" spans="1:17" hidden="1" x14ac:dyDescent="0.3">
      <c r="A2241" t="s">
        <v>21124</v>
      </c>
      <c r="B2241">
        <v>101</v>
      </c>
      <c r="D2241" t="s">
        <v>3409</v>
      </c>
      <c r="L2241" t="s">
        <v>21126</v>
      </c>
      <c r="M2241" t="s">
        <v>37</v>
      </c>
      <c r="N2241" t="s">
        <v>38</v>
      </c>
      <c r="O2241">
        <v>2000000</v>
      </c>
      <c r="P2241">
        <f t="shared" si="34"/>
        <v>-2000000</v>
      </c>
      <c r="Q2241">
        <v>4.8</v>
      </c>
    </row>
    <row r="2242" spans="1:17" x14ac:dyDescent="0.3">
      <c r="A2242" t="s">
        <v>7281</v>
      </c>
      <c r="B2242">
        <v>174</v>
      </c>
      <c r="C2242">
        <v>163214286</v>
      </c>
      <c r="D2242" t="s">
        <v>13307</v>
      </c>
      <c r="E2242" t="s">
        <v>3409</v>
      </c>
      <c r="F2242" t="s">
        <v>18089</v>
      </c>
      <c r="G2242" t="s">
        <v>17378</v>
      </c>
      <c r="H2242" t="s">
        <v>19711</v>
      </c>
      <c r="L2242" t="s">
        <v>15972</v>
      </c>
      <c r="M2242" t="s">
        <v>37</v>
      </c>
      <c r="N2242" t="s">
        <v>38</v>
      </c>
      <c r="O2242">
        <v>8200000</v>
      </c>
      <c r="P2242">
        <f t="shared" ref="P2242:P2305" si="35">+C2242-O2242</f>
        <v>155014286</v>
      </c>
      <c r="Q2242">
        <v>8</v>
      </c>
    </row>
    <row r="2243" spans="1:17" hidden="1" x14ac:dyDescent="0.3">
      <c r="A2243" t="s">
        <v>9430</v>
      </c>
      <c r="B2243">
        <v>101</v>
      </c>
      <c r="D2243" t="s">
        <v>3409</v>
      </c>
      <c r="L2243" t="s">
        <v>9432</v>
      </c>
      <c r="M2243" t="s">
        <v>37</v>
      </c>
      <c r="N2243" t="s">
        <v>56</v>
      </c>
      <c r="P2243">
        <f t="shared" si="35"/>
        <v>0</v>
      </c>
      <c r="Q2243">
        <v>4.7</v>
      </c>
    </row>
    <row r="2244" spans="1:17" x14ac:dyDescent="0.3">
      <c r="A2244" t="s">
        <v>187</v>
      </c>
      <c r="B2244">
        <v>176</v>
      </c>
      <c r="C2244">
        <v>130127620</v>
      </c>
      <c r="D2244" t="s">
        <v>13307</v>
      </c>
      <c r="E2244" t="s">
        <v>24164</v>
      </c>
      <c r="F2244" t="s">
        <v>3409</v>
      </c>
      <c r="L2244" t="s">
        <v>1728</v>
      </c>
      <c r="M2244" t="s">
        <v>37</v>
      </c>
      <c r="N2244" t="s">
        <v>38</v>
      </c>
      <c r="O2244">
        <v>100000000</v>
      </c>
      <c r="P2244">
        <f t="shared" si="35"/>
        <v>30127620</v>
      </c>
      <c r="Q2244">
        <v>7.8</v>
      </c>
    </row>
    <row r="2245" spans="1:17" hidden="1" x14ac:dyDescent="0.3">
      <c r="A2245" t="s">
        <v>20944</v>
      </c>
      <c r="B2245">
        <v>101</v>
      </c>
      <c r="C2245">
        <v>2408553</v>
      </c>
      <c r="D2245" t="s">
        <v>68</v>
      </c>
      <c r="E2245" t="s">
        <v>24163</v>
      </c>
      <c r="L2245" t="s">
        <v>20947</v>
      </c>
      <c r="M2245" t="s">
        <v>11690</v>
      </c>
      <c r="N2245" t="s">
        <v>20302</v>
      </c>
      <c r="P2245">
        <f t="shared" si="35"/>
        <v>2408553</v>
      </c>
      <c r="Q2245">
        <v>7.6</v>
      </c>
    </row>
    <row r="2246" spans="1:17" x14ac:dyDescent="0.3">
      <c r="A2246" t="s">
        <v>3239</v>
      </c>
      <c r="B2246">
        <v>178</v>
      </c>
      <c r="C2246">
        <v>75600000</v>
      </c>
      <c r="D2246" t="s">
        <v>13307</v>
      </c>
      <c r="E2246" t="s">
        <v>3409</v>
      </c>
      <c r="F2246" t="s">
        <v>22704</v>
      </c>
      <c r="G2246" t="s">
        <v>24163</v>
      </c>
      <c r="L2246" t="s">
        <v>3243</v>
      </c>
      <c r="M2246" t="s">
        <v>37</v>
      </c>
      <c r="N2246" t="s">
        <v>38</v>
      </c>
      <c r="O2246">
        <v>72000000</v>
      </c>
      <c r="P2246">
        <f t="shared" si="35"/>
        <v>3600000</v>
      </c>
      <c r="Q2246">
        <v>8.4</v>
      </c>
    </row>
    <row r="2247" spans="1:17" hidden="1" x14ac:dyDescent="0.3">
      <c r="A2247" t="s">
        <v>15883</v>
      </c>
      <c r="B2247">
        <v>101</v>
      </c>
      <c r="D2247" t="s">
        <v>3409</v>
      </c>
      <c r="E2247" t="s">
        <v>6403</v>
      </c>
      <c r="F2247" t="s">
        <v>24165</v>
      </c>
      <c r="G2247" t="s">
        <v>10413</v>
      </c>
      <c r="L2247" t="s">
        <v>15884</v>
      </c>
      <c r="M2247" t="s">
        <v>37</v>
      </c>
      <c r="N2247" t="s">
        <v>38</v>
      </c>
      <c r="O2247">
        <v>9000000</v>
      </c>
      <c r="P2247">
        <f t="shared" si="35"/>
        <v>-9000000</v>
      </c>
      <c r="Q2247">
        <v>5.3</v>
      </c>
    </row>
    <row r="2248" spans="1:17" x14ac:dyDescent="0.3">
      <c r="A2248" t="s">
        <v>487</v>
      </c>
      <c r="B2248">
        <v>178</v>
      </c>
      <c r="C2248">
        <v>42438300</v>
      </c>
      <c r="D2248" t="s">
        <v>13307</v>
      </c>
      <c r="E2248" t="s">
        <v>24164</v>
      </c>
      <c r="F2248" t="s">
        <v>3409</v>
      </c>
      <c r="L2248" t="s">
        <v>4962</v>
      </c>
      <c r="M2248" t="s">
        <v>37</v>
      </c>
      <c r="N2248" t="s">
        <v>38</v>
      </c>
      <c r="O2248">
        <v>52000000</v>
      </c>
      <c r="P2248">
        <f t="shared" si="35"/>
        <v>-9561700</v>
      </c>
      <c r="Q2248">
        <v>8.1999999999999993</v>
      </c>
    </row>
    <row r="2249" spans="1:17" x14ac:dyDescent="0.3">
      <c r="A2249" t="s">
        <v>2952</v>
      </c>
      <c r="B2249">
        <v>178</v>
      </c>
      <c r="C2249">
        <v>5501940</v>
      </c>
      <c r="D2249" t="s">
        <v>13307</v>
      </c>
      <c r="E2249" t="s">
        <v>3409</v>
      </c>
      <c r="F2249" t="s">
        <v>22704</v>
      </c>
      <c r="G2249" t="s">
        <v>24163</v>
      </c>
      <c r="L2249" t="s">
        <v>13625</v>
      </c>
      <c r="M2249" t="s">
        <v>8731</v>
      </c>
      <c r="N2249" t="s">
        <v>767</v>
      </c>
      <c r="O2249">
        <v>13500000</v>
      </c>
      <c r="P2249">
        <f t="shared" si="35"/>
        <v>-7998060</v>
      </c>
      <c r="Q2249">
        <v>8.3000000000000007</v>
      </c>
    </row>
    <row r="2250" spans="1:17" x14ac:dyDescent="0.3">
      <c r="A2250" t="s">
        <v>3778</v>
      </c>
      <c r="B2250">
        <v>178</v>
      </c>
      <c r="C2250">
        <v>75305995</v>
      </c>
      <c r="D2250" t="s">
        <v>13307</v>
      </c>
      <c r="E2250" t="s">
        <v>3409</v>
      </c>
      <c r="F2250" t="s">
        <v>12038</v>
      </c>
      <c r="L2250" t="s">
        <v>6357</v>
      </c>
      <c r="M2250" t="s">
        <v>37</v>
      </c>
      <c r="N2250" t="s">
        <v>38</v>
      </c>
      <c r="O2250">
        <v>40000000</v>
      </c>
      <c r="P2250">
        <f t="shared" si="35"/>
        <v>35305995</v>
      </c>
      <c r="Q2250">
        <v>7.7</v>
      </c>
    </row>
    <row r="2251" spans="1:17" hidden="1" x14ac:dyDescent="0.3">
      <c r="A2251" t="s">
        <v>22718</v>
      </c>
      <c r="B2251">
        <v>101</v>
      </c>
      <c r="D2251" t="s">
        <v>24164</v>
      </c>
      <c r="E2251" t="s">
        <v>3409</v>
      </c>
      <c r="L2251" t="s">
        <v>22720</v>
      </c>
      <c r="M2251" t="s">
        <v>2778</v>
      </c>
      <c r="N2251" t="s">
        <v>22723</v>
      </c>
      <c r="O2251">
        <v>500000</v>
      </c>
      <c r="P2251">
        <f t="shared" si="35"/>
        <v>-500000</v>
      </c>
      <c r="Q2251">
        <v>6.9</v>
      </c>
    </row>
    <row r="2252" spans="1:17" x14ac:dyDescent="0.3">
      <c r="A2252" t="s">
        <v>4955</v>
      </c>
      <c r="B2252">
        <v>180</v>
      </c>
      <c r="C2252">
        <v>51600000</v>
      </c>
      <c r="D2252" t="s">
        <v>13307</v>
      </c>
      <c r="E2252" t="s">
        <v>3409</v>
      </c>
      <c r="F2252" t="s">
        <v>22704</v>
      </c>
      <c r="G2252" t="s">
        <v>12038</v>
      </c>
      <c r="L2252" t="s">
        <v>11782</v>
      </c>
      <c r="M2252" t="s">
        <v>37</v>
      </c>
      <c r="N2252" t="s">
        <v>38</v>
      </c>
      <c r="O2252">
        <v>18000000</v>
      </c>
      <c r="P2252">
        <f t="shared" si="35"/>
        <v>33600000</v>
      </c>
      <c r="Q2252">
        <v>8.3000000000000007</v>
      </c>
    </row>
    <row r="2253" spans="1:17" hidden="1" x14ac:dyDescent="0.3">
      <c r="A2253" t="s">
        <v>18467</v>
      </c>
      <c r="B2253">
        <v>101</v>
      </c>
      <c r="D2253" t="s">
        <v>3409</v>
      </c>
      <c r="E2253" t="s">
        <v>24170</v>
      </c>
      <c r="L2253" t="s">
        <v>21239</v>
      </c>
      <c r="M2253" t="s">
        <v>37</v>
      </c>
      <c r="N2253" t="s">
        <v>38</v>
      </c>
      <c r="O2253">
        <v>1250000</v>
      </c>
      <c r="P2253">
        <f t="shared" si="35"/>
        <v>-1250000</v>
      </c>
      <c r="Q2253">
        <v>8</v>
      </c>
    </row>
    <row r="2254" spans="1:17" x14ac:dyDescent="0.3">
      <c r="A2254" t="s">
        <v>389</v>
      </c>
      <c r="B2254">
        <v>185</v>
      </c>
      <c r="C2254">
        <v>96067179</v>
      </c>
      <c r="D2254" t="s">
        <v>13307</v>
      </c>
      <c r="E2254" t="s">
        <v>3409</v>
      </c>
      <c r="F2254" t="s">
        <v>22704</v>
      </c>
      <c r="L2254" t="s">
        <v>9403</v>
      </c>
      <c r="M2254" t="s">
        <v>37</v>
      </c>
      <c r="N2254" t="s">
        <v>38</v>
      </c>
      <c r="O2254">
        <v>22000000</v>
      </c>
      <c r="P2254">
        <f t="shared" si="35"/>
        <v>74067179</v>
      </c>
      <c r="Q2254">
        <v>8.9</v>
      </c>
    </row>
    <row r="2255" spans="1:17" x14ac:dyDescent="0.3">
      <c r="A2255" t="s">
        <v>5076</v>
      </c>
      <c r="B2255">
        <v>202</v>
      </c>
      <c r="C2255">
        <v>48169908</v>
      </c>
      <c r="D2255" t="s">
        <v>13307</v>
      </c>
      <c r="E2255" t="s">
        <v>3409</v>
      </c>
      <c r="F2255" t="s">
        <v>22704</v>
      </c>
      <c r="G2255" t="s">
        <v>19711</v>
      </c>
      <c r="L2255" t="s">
        <v>7367</v>
      </c>
      <c r="M2255" t="s">
        <v>37</v>
      </c>
      <c r="N2255" t="s">
        <v>38</v>
      </c>
      <c r="O2255">
        <v>33000000</v>
      </c>
      <c r="P2255">
        <f t="shared" si="35"/>
        <v>15169908</v>
      </c>
      <c r="Q2255">
        <v>7.7</v>
      </c>
    </row>
    <row r="2256" spans="1:17" x14ac:dyDescent="0.3">
      <c r="A2256" t="s">
        <v>760</v>
      </c>
      <c r="B2256">
        <v>212</v>
      </c>
      <c r="C2256">
        <v>13560960</v>
      </c>
      <c r="D2256" t="s">
        <v>13307</v>
      </c>
      <c r="E2256" t="s">
        <v>3409</v>
      </c>
      <c r="F2256" t="s">
        <v>22704</v>
      </c>
      <c r="L2256" t="s">
        <v>5941</v>
      </c>
      <c r="M2256" t="s">
        <v>37</v>
      </c>
      <c r="N2256" t="s">
        <v>38</v>
      </c>
      <c r="O2256">
        <v>50000000</v>
      </c>
      <c r="P2256">
        <f t="shared" si="35"/>
        <v>-36439040</v>
      </c>
      <c r="Q2256">
        <v>7.1</v>
      </c>
    </row>
    <row r="2257" spans="1:17" hidden="1" x14ac:dyDescent="0.3">
      <c r="A2257" t="s">
        <v>13950</v>
      </c>
      <c r="B2257">
        <v>101</v>
      </c>
      <c r="D2257" t="s">
        <v>953</v>
      </c>
      <c r="E2257" t="s">
        <v>3409</v>
      </c>
      <c r="F2257" t="s">
        <v>19711</v>
      </c>
      <c r="L2257" t="s">
        <v>13952</v>
      </c>
      <c r="M2257" t="s">
        <v>37</v>
      </c>
      <c r="N2257" t="s">
        <v>38</v>
      </c>
      <c r="P2257">
        <f t="shared" si="35"/>
        <v>0</v>
      </c>
      <c r="Q2257">
        <v>7.8</v>
      </c>
    </row>
    <row r="2258" spans="1:17" x14ac:dyDescent="0.3">
      <c r="A2258" t="s">
        <v>9551</v>
      </c>
      <c r="B2258">
        <v>219</v>
      </c>
      <c r="C2258">
        <v>43984230</v>
      </c>
      <c r="D2258" t="s">
        <v>13307</v>
      </c>
      <c r="E2258" t="s">
        <v>3409</v>
      </c>
      <c r="F2258" t="s">
        <v>22704</v>
      </c>
      <c r="L2258" t="s">
        <v>9552</v>
      </c>
      <c r="M2258" t="s">
        <v>37</v>
      </c>
      <c r="N2258" t="s">
        <v>892</v>
      </c>
      <c r="O2258">
        <v>23000000</v>
      </c>
      <c r="P2258">
        <f t="shared" si="35"/>
        <v>20984230</v>
      </c>
      <c r="Q2258">
        <v>7.8</v>
      </c>
    </row>
    <row r="2259" spans="1:17" x14ac:dyDescent="0.3">
      <c r="A2259" t="s">
        <v>11143</v>
      </c>
      <c r="B2259">
        <v>225</v>
      </c>
      <c r="C2259">
        <v>8000000</v>
      </c>
      <c r="D2259" t="s">
        <v>13307</v>
      </c>
      <c r="E2259" t="s">
        <v>3409</v>
      </c>
      <c r="F2259" t="s">
        <v>22704</v>
      </c>
      <c r="L2259" t="s">
        <v>11145</v>
      </c>
      <c r="M2259" t="s">
        <v>37</v>
      </c>
      <c r="N2259" t="s">
        <v>38</v>
      </c>
      <c r="O2259">
        <v>20000000</v>
      </c>
      <c r="P2259">
        <f t="shared" si="35"/>
        <v>-12000000</v>
      </c>
      <c r="Q2259">
        <v>6.6</v>
      </c>
    </row>
    <row r="2260" spans="1:17" x14ac:dyDescent="0.3">
      <c r="A2260" t="s">
        <v>487</v>
      </c>
      <c r="B2260">
        <v>240</v>
      </c>
      <c r="C2260">
        <v>116866727</v>
      </c>
      <c r="D2260" t="s">
        <v>13307</v>
      </c>
      <c r="E2260" t="s">
        <v>1671</v>
      </c>
      <c r="F2260" t="s">
        <v>24164</v>
      </c>
      <c r="G2260" t="s">
        <v>3409</v>
      </c>
      <c r="L2260" t="s">
        <v>1832</v>
      </c>
      <c r="M2260" t="s">
        <v>37</v>
      </c>
      <c r="N2260" t="s">
        <v>38</v>
      </c>
      <c r="O2260">
        <v>100000000</v>
      </c>
      <c r="P2260">
        <f t="shared" si="35"/>
        <v>16866727</v>
      </c>
      <c r="Q2260">
        <v>8.1999999999999993</v>
      </c>
    </row>
    <row r="2261" spans="1:17" hidden="1" x14ac:dyDescent="0.3">
      <c r="A2261" t="s">
        <v>10918</v>
      </c>
      <c r="B2261">
        <v>101</v>
      </c>
      <c r="C2261">
        <v>29062561</v>
      </c>
      <c r="D2261" t="s">
        <v>24164</v>
      </c>
      <c r="E2261" t="s">
        <v>10413</v>
      </c>
      <c r="L2261" t="s">
        <v>10919</v>
      </c>
      <c r="M2261" t="s">
        <v>37</v>
      </c>
      <c r="N2261" t="s">
        <v>38</v>
      </c>
      <c r="P2261">
        <f t="shared" si="35"/>
        <v>29062561</v>
      </c>
      <c r="Q2261">
        <v>5.6</v>
      </c>
    </row>
    <row r="2262" spans="1:17" x14ac:dyDescent="0.3">
      <c r="A2262" t="s">
        <v>6111</v>
      </c>
      <c r="B2262">
        <v>251</v>
      </c>
      <c r="C2262">
        <v>57750000</v>
      </c>
      <c r="D2262" t="s">
        <v>13307</v>
      </c>
      <c r="E2262" t="s">
        <v>3409</v>
      </c>
      <c r="F2262" t="s">
        <v>22704</v>
      </c>
      <c r="G2262" t="s">
        <v>19711</v>
      </c>
      <c r="L2262" t="s">
        <v>6114</v>
      </c>
      <c r="M2262" t="s">
        <v>37</v>
      </c>
      <c r="N2262" t="s">
        <v>56</v>
      </c>
      <c r="O2262">
        <v>31115000</v>
      </c>
      <c r="P2262">
        <f t="shared" si="35"/>
        <v>26635000</v>
      </c>
      <c r="Q2262">
        <v>7</v>
      </c>
    </row>
    <row r="2263" spans="1:17" x14ac:dyDescent="0.3">
      <c r="A2263" t="s">
        <v>17874</v>
      </c>
      <c r="B2263">
        <v>34</v>
      </c>
      <c r="C2263">
        <v>333658</v>
      </c>
      <c r="D2263" t="s">
        <v>1671</v>
      </c>
      <c r="E2263" t="s">
        <v>18089</v>
      </c>
      <c r="F2263" t="s">
        <v>17378</v>
      </c>
      <c r="G2263" t="s">
        <v>19711</v>
      </c>
      <c r="H2263" t="s">
        <v>24162</v>
      </c>
      <c r="L2263" t="s">
        <v>19887</v>
      </c>
      <c r="M2263" t="s">
        <v>37</v>
      </c>
      <c r="N2263" t="s">
        <v>38</v>
      </c>
      <c r="O2263">
        <v>34000</v>
      </c>
      <c r="P2263">
        <f t="shared" si="35"/>
        <v>299658</v>
      </c>
      <c r="Q2263">
        <v>7.1</v>
      </c>
    </row>
    <row r="2264" spans="1:17" x14ac:dyDescent="0.3">
      <c r="A2264" t="s">
        <v>79</v>
      </c>
      <c r="B2264">
        <v>37</v>
      </c>
      <c r="C2264">
        <v>5923044</v>
      </c>
      <c r="D2264" t="s">
        <v>1671</v>
      </c>
      <c r="E2264" t="s">
        <v>1266</v>
      </c>
      <c r="F2264" t="s">
        <v>6403</v>
      </c>
      <c r="G2264" t="s">
        <v>10413</v>
      </c>
      <c r="L2264" t="s">
        <v>18951</v>
      </c>
      <c r="M2264" t="s">
        <v>37</v>
      </c>
      <c r="N2264" t="s">
        <v>38</v>
      </c>
      <c r="O2264">
        <v>3600000</v>
      </c>
      <c r="P2264">
        <f t="shared" si="35"/>
        <v>2323044</v>
      </c>
      <c r="Q2264">
        <v>7.8</v>
      </c>
    </row>
    <row r="2265" spans="1:17" x14ac:dyDescent="0.3">
      <c r="A2265" t="s">
        <v>1965</v>
      </c>
      <c r="B2265">
        <v>68</v>
      </c>
      <c r="C2265">
        <v>53868030</v>
      </c>
      <c r="D2265" t="s">
        <v>1671</v>
      </c>
      <c r="E2265" t="s">
        <v>24164</v>
      </c>
      <c r="L2265" t="s">
        <v>11765</v>
      </c>
      <c r="M2265" t="s">
        <v>37</v>
      </c>
      <c r="N2265" t="s">
        <v>38</v>
      </c>
      <c r="O2265">
        <v>17000000</v>
      </c>
      <c r="P2265">
        <f t="shared" si="35"/>
        <v>36868030</v>
      </c>
      <c r="Q2265">
        <v>7</v>
      </c>
    </row>
    <row r="2266" spans="1:17" x14ac:dyDescent="0.3">
      <c r="A2266" t="s">
        <v>21445</v>
      </c>
      <c r="B2266">
        <v>73</v>
      </c>
      <c r="C2266">
        <v>39659</v>
      </c>
      <c r="D2266" t="s">
        <v>1671</v>
      </c>
      <c r="E2266" t="s">
        <v>6403</v>
      </c>
      <c r="F2266" t="s">
        <v>17378</v>
      </c>
      <c r="L2266" t="s">
        <v>21449</v>
      </c>
      <c r="M2266" t="s">
        <v>37</v>
      </c>
      <c r="N2266" t="s">
        <v>268</v>
      </c>
      <c r="O2266">
        <v>1600000</v>
      </c>
      <c r="P2266">
        <f t="shared" si="35"/>
        <v>-1560341</v>
      </c>
      <c r="Q2266">
        <v>7</v>
      </c>
    </row>
    <row r="2267" spans="1:17" x14ac:dyDescent="0.3">
      <c r="A2267" t="s">
        <v>4597</v>
      </c>
      <c r="B2267">
        <v>74</v>
      </c>
      <c r="C2267">
        <v>104354205</v>
      </c>
      <c r="D2267" t="s">
        <v>1671</v>
      </c>
      <c r="E2267" t="s">
        <v>19711</v>
      </c>
      <c r="L2267" t="s">
        <v>4600</v>
      </c>
      <c r="M2267" t="s">
        <v>37</v>
      </c>
      <c r="N2267" t="s">
        <v>38</v>
      </c>
      <c r="O2267">
        <v>55000000</v>
      </c>
      <c r="P2267">
        <f t="shared" si="35"/>
        <v>49354205</v>
      </c>
      <c r="Q2267">
        <v>6.3</v>
      </c>
    </row>
    <row r="2268" spans="1:17" x14ac:dyDescent="0.3">
      <c r="A2268" t="s">
        <v>163</v>
      </c>
      <c r="B2268">
        <v>74</v>
      </c>
      <c r="C2268">
        <v>7262288</v>
      </c>
      <c r="D2268" t="s">
        <v>1671</v>
      </c>
      <c r="E2268" t="s">
        <v>24164</v>
      </c>
      <c r="F2268" t="s">
        <v>10413</v>
      </c>
      <c r="L2268" t="s">
        <v>5968</v>
      </c>
      <c r="M2268" t="s">
        <v>37</v>
      </c>
      <c r="N2268" t="s">
        <v>38</v>
      </c>
      <c r="O2268">
        <v>40000000</v>
      </c>
      <c r="P2268">
        <f t="shared" si="35"/>
        <v>-32737712</v>
      </c>
      <c r="Q2268">
        <v>6.5</v>
      </c>
    </row>
    <row r="2269" spans="1:17" x14ac:dyDescent="0.3">
      <c r="A2269" t="s">
        <v>19826</v>
      </c>
      <c r="B2269">
        <v>75</v>
      </c>
      <c r="C2269">
        <v>32230907</v>
      </c>
      <c r="D2269" t="s">
        <v>1671</v>
      </c>
      <c r="E2269" t="s">
        <v>68</v>
      </c>
      <c r="L2269" t="s">
        <v>19829</v>
      </c>
      <c r="M2269" t="s">
        <v>37</v>
      </c>
      <c r="N2269" t="s">
        <v>38</v>
      </c>
      <c r="O2269">
        <v>2500000</v>
      </c>
      <c r="P2269">
        <f t="shared" si="35"/>
        <v>29730907</v>
      </c>
      <c r="Q2269">
        <v>6.7</v>
      </c>
    </row>
    <row r="2270" spans="1:17" x14ac:dyDescent="0.3">
      <c r="A2270" t="s">
        <v>2178</v>
      </c>
      <c r="B2270">
        <v>75</v>
      </c>
      <c r="C2270">
        <v>57651794</v>
      </c>
      <c r="D2270" t="s">
        <v>1671</v>
      </c>
      <c r="E2270" t="s">
        <v>19711</v>
      </c>
      <c r="F2270" t="s">
        <v>24167</v>
      </c>
      <c r="L2270" t="s">
        <v>7389</v>
      </c>
      <c r="M2270" t="s">
        <v>37</v>
      </c>
      <c r="N2270" t="s">
        <v>38</v>
      </c>
      <c r="O2270">
        <v>33000000</v>
      </c>
      <c r="P2270">
        <f t="shared" si="35"/>
        <v>24651794</v>
      </c>
      <c r="Q2270">
        <v>5.6</v>
      </c>
    </row>
    <row r="2271" spans="1:17" x14ac:dyDescent="0.3">
      <c r="A2271" t="s">
        <v>23190</v>
      </c>
      <c r="B2271">
        <v>76</v>
      </c>
      <c r="C2271">
        <v>212285</v>
      </c>
      <c r="D2271" t="s">
        <v>1671</v>
      </c>
      <c r="E2271" t="s">
        <v>19711</v>
      </c>
      <c r="L2271" t="s">
        <v>23191</v>
      </c>
      <c r="M2271" t="s">
        <v>37</v>
      </c>
      <c r="N2271" t="s">
        <v>370</v>
      </c>
      <c r="O2271">
        <v>250000</v>
      </c>
      <c r="P2271">
        <f t="shared" si="35"/>
        <v>-37715</v>
      </c>
      <c r="Q2271">
        <v>6.4</v>
      </c>
    </row>
    <row r="2272" spans="1:17" x14ac:dyDescent="0.3">
      <c r="A2272" t="s">
        <v>7498</v>
      </c>
      <c r="B2272">
        <v>77</v>
      </c>
      <c r="C2272">
        <v>9694105</v>
      </c>
      <c r="D2272" t="s">
        <v>1671</v>
      </c>
      <c r="E2272" t="s">
        <v>18089</v>
      </c>
      <c r="F2272" t="s">
        <v>19711</v>
      </c>
      <c r="L2272" t="s">
        <v>10476</v>
      </c>
      <c r="M2272" t="s">
        <v>37</v>
      </c>
      <c r="N2272" t="s">
        <v>38</v>
      </c>
      <c r="O2272">
        <v>22000000</v>
      </c>
      <c r="P2272">
        <f t="shared" si="35"/>
        <v>-12305895</v>
      </c>
      <c r="Q2272">
        <v>3.8</v>
      </c>
    </row>
    <row r="2273" spans="1:17" x14ac:dyDescent="0.3">
      <c r="A2273" t="s">
        <v>514</v>
      </c>
      <c r="B2273">
        <v>78</v>
      </c>
      <c r="C2273">
        <v>72217000</v>
      </c>
      <c r="D2273" t="s">
        <v>1671</v>
      </c>
      <c r="L2273" t="s">
        <v>14037</v>
      </c>
      <c r="M2273" t="s">
        <v>37</v>
      </c>
      <c r="N2273" t="s">
        <v>38</v>
      </c>
      <c r="O2273">
        <v>12000000</v>
      </c>
      <c r="P2273">
        <f t="shared" si="35"/>
        <v>60217000</v>
      </c>
      <c r="Q2273">
        <v>6.9</v>
      </c>
    </row>
    <row r="2274" spans="1:17" x14ac:dyDescent="0.3">
      <c r="A2274" t="s">
        <v>2561</v>
      </c>
      <c r="B2274">
        <v>78</v>
      </c>
      <c r="C2274">
        <v>2882062</v>
      </c>
      <c r="D2274" t="s">
        <v>1671</v>
      </c>
      <c r="E2274" t="s">
        <v>3409</v>
      </c>
      <c r="F2274" t="s">
        <v>19711</v>
      </c>
      <c r="L2274" t="s">
        <v>23566</v>
      </c>
      <c r="M2274" t="s">
        <v>37</v>
      </c>
      <c r="N2274" t="s">
        <v>38</v>
      </c>
      <c r="O2274">
        <v>150000</v>
      </c>
      <c r="P2274">
        <f t="shared" si="35"/>
        <v>2732062</v>
      </c>
      <c r="Q2274">
        <v>6.3</v>
      </c>
    </row>
    <row r="2275" spans="1:17" x14ac:dyDescent="0.3">
      <c r="A2275" t="s">
        <v>15696</v>
      </c>
      <c r="B2275">
        <v>79</v>
      </c>
      <c r="C2275">
        <v>4350774</v>
      </c>
      <c r="D2275" t="s">
        <v>1671</v>
      </c>
      <c r="L2275" t="s">
        <v>15697</v>
      </c>
      <c r="M2275" t="s">
        <v>37</v>
      </c>
      <c r="N2275" t="s">
        <v>38</v>
      </c>
      <c r="O2275">
        <v>8000000</v>
      </c>
      <c r="P2275">
        <f t="shared" si="35"/>
        <v>-3649226</v>
      </c>
      <c r="Q2275">
        <v>6.5</v>
      </c>
    </row>
    <row r="2276" spans="1:17" x14ac:dyDescent="0.3">
      <c r="A2276" t="s">
        <v>21749</v>
      </c>
      <c r="B2276">
        <v>79</v>
      </c>
      <c r="C2276">
        <v>279282</v>
      </c>
      <c r="D2276" t="s">
        <v>1671</v>
      </c>
      <c r="E2276" t="s">
        <v>3409</v>
      </c>
      <c r="F2276" t="s">
        <v>19711</v>
      </c>
      <c r="L2276" t="s">
        <v>21750</v>
      </c>
      <c r="M2276" t="s">
        <v>37</v>
      </c>
      <c r="N2276" t="s">
        <v>38</v>
      </c>
      <c r="O2276">
        <v>1000000</v>
      </c>
      <c r="P2276">
        <f t="shared" si="35"/>
        <v>-720718</v>
      </c>
      <c r="Q2276">
        <v>6.1</v>
      </c>
    </row>
    <row r="2277" spans="1:17" x14ac:dyDescent="0.3">
      <c r="A2277" t="s">
        <v>418</v>
      </c>
      <c r="B2277">
        <v>80</v>
      </c>
      <c r="C2277">
        <v>194568</v>
      </c>
      <c r="D2277" t="s">
        <v>1671</v>
      </c>
      <c r="E2277" t="s">
        <v>19711</v>
      </c>
      <c r="L2277" t="s">
        <v>20983</v>
      </c>
      <c r="M2277" t="s">
        <v>37</v>
      </c>
      <c r="N2277" t="s">
        <v>38</v>
      </c>
      <c r="O2277">
        <v>1500000</v>
      </c>
      <c r="P2277">
        <f t="shared" si="35"/>
        <v>-1305432</v>
      </c>
      <c r="Q2277">
        <v>6.2</v>
      </c>
    </row>
    <row r="2278" spans="1:17" x14ac:dyDescent="0.3">
      <c r="A2278" t="s">
        <v>9927</v>
      </c>
      <c r="B2278">
        <v>80</v>
      </c>
      <c r="C2278">
        <v>1646664</v>
      </c>
      <c r="D2278" t="s">
        <v>1671</v>
      </c>
      <c r="E2278" t="s">
        <v>12038</v>
      </c>
      <c r="L2278" t="s">
        <v>11417</v>
      </c>
      <c r="M2278" t="s">
        <v>37</v>
      </c>
      <c r="N2278" t="s">
        <v>38</v>
      </c>
      <c r="O2278">
        <v>20000000</v>
      </c>
      <c r="P2278">
        <f t="shared" si="35"/>
        <v>-18353336</v>
      </c>
      <c r="Q2278">
        <v>2.8</v>
      </c>
    </row>
    <row r="2279" spans="1:17" x14ac:dyDescent="0.3">
      <c r="A2279" t="s">
        <v>6496</v>
      </c>
      <c r="B2279">
        <v>80</v>
      </c>
      <c r="C2279">
        <v>2360184</v>
      </c>
      <c r="D2279" t="s">
        <v>1671</v>
      </c>
      <c r="E2279" t="s">
        <v>3409</v>
      </c>
      <c r="L2279" t="s">
        <v>23036</v>
      </c>
      <c r="M2279" t="s">
        <v>37</v>
      </c>
      <c r="N2279" t="s">
        <v>38</v>
      </c>
      <c r="O2279">
        <v>300000</v>
      </c>
      <c r="P2279">
        <f t="shared" si="35"/>
        <v>2060184</v>
      </c>
      <c r="Q2279">
        <v>7.1</v>
      </c>
    </row>
    <row r="2280" spans="1:17" x14ac:dyDescent="0.3">
      <c r="A2280" t="s">
        <v>12419</v>
      </c>
      <c r="B2280">
        <v>80</v>
      </c>
      <c r="C2280">
        <v>40363530</v>
      </c>
      <c r="D2280" t="s">
        <v>1671</v>
      </c>
      <c r="E2280" t="s">
        <v>18089</v>
      </c>
      <c r="L2280" t="s">
        <v>12420</v>
      </c>
      <c r="M2280" t="s">
        <v>37</v>
      </c>
      <c r="N2280" t="s">
        <v>38</v>
      </c>
      <c r="O2280">
        <v>16000000</v>
      </c>
      <c r="P2280">
        <f t="shared" si="35"/>
        <v>24363530</v>
      </c>
      <c r="Q2280">
        <v>3.3</v>
      </c>
    </row>
    <row r="2281" spans="1:17" x14ac:dyDescent="0.3">
      <c r="A2281" t="s">
        <v>1800</v>
      </c>
      <c r="B2281">
        <v>81</v>
      </c>
      <c r="C2281">
        <v>22245861</v>
      </c>
      <c r="D2281" t="s">
        <v>1671</v>
      </c>
      <c r="E2281" t="s">
        <v>3409</v>
      </c>
      <c r="L2281" t="s">
        <v>11695</v>
      </c>
      <c r="M2281" t="s">
        <v>37</v>
      </c>
      <c r="N2281" t="s">
        <v>38</v>
      </c>
      <c r="O2281">
        <v>19000000</v>
      </c>
      <c r="P2281">
        <f t="shared" si="35"/>
        <v>3245861</v>
      </c>
      <c r="Q2281">
        <v>7.7</v>
      </c>
    </row>
    <row r="2282" spans="1:17" x14ac:dyDescent="0.3">
      <c r="A2282" t="s">
        <v>8950</v>
      </c>
      <c r="B2282">
        <v>81</v>
      </c>
      <c r="C2282">
        <v>66950483</v>
      </c>
      <c r="D2282" t="s">
        <v>1671</v>
      </c>
      <c r="E2282" t="s">
        <v>18089</v>
      </c>
      <c r="L2282" t="s">
        <v>8951</v>
      </c>
      <c r="M2282" t="s">
        <v>37</v>
      </c>
      <c r="N2282" t="s">
        <v>38</v>
      </c>
      <c r="O2282">
        <v>28000000</v>
      </c>
      <c r="P2282">
        <f t="shared" si="35"/>
        <v>38950483</v>
      </c>
      <c r="Q2282">
        <v>6.2</v>
      </c>
    </row>
    <row r="2283" spans="1:17" x14ac:dyDescent="0.3">
      <c r="A2283" t="s">
        <v>3722</v>
      </c>
      <c r="B2283">
        <v>81</v>
      </c>
      <c r="C2283">
        <v>59992760</v>
      </c>
      <c r="D2283" t="s">
        <v>1671</v>
      </c>
      <c r="L2283" t="s">
        <v>6138</v>
      </c>
      <c r="M2283" t="s">
        <v>37</v>
      </c>
      <c r="N2283" t="s">
        <v>38</v>
      </c>
      <c r="O2283">
        <v>42000000</v>
      </c>
      <c r="P2283">
        <f t="shared" si="35"/>
        <v>17992760</v>
      </c>
      <c r="Q2283">
        <v>5.8</v>
      </c>
    </row>
    <row r="2284" spans="1:17" x14ac:dyDescent="0.3">
      <c r="A2284" t="s">
        <v>19004</v>
      </c>
      <c r="B2284">
        <v>81</v>
      </c>
      <c r="C2284">
        <v>5228617</v>
      </c>
      <c r="D2284" t="s">
        <v>1671</v>
      </c>
      <c r="L2284" t="s">
        <v>23705</v>
      </c>
      <c r="M2284" t="s">
        <v>37</v>
      </c>
      <c r="N2284" t="s">
        <v>38</v>
      </c>
      <c r="O2284">
        <v>100000</v>
      </c>
      <c r="P2284">
        <f t="shared" si="35"/>
        <v>5128617</v>
      </c>
      <c r="Q2284">
        <v>7</v>
      </c>
    </row>
    <row r="2285" spans="1:17" x14ac:dyDescent="0.3">
      <c r="A2285" t="s">
        <v>15461</v>
      </c>
      <c r="B2285">
        <v>81</v>
      </c>
      <c r="C2285">
        <v>11835</v>
      </c>
      <c r="D2285" t="s">
        <v>1671</v>
      </c>
      <c r="E2285" t="s">
        <v>3409</v>
      </c>
      <c r="F2285" t="s">
        <v>19711</v>
      </c>
      <c r="L2285" t="s">
        <v>15463</v>
      </c>
      <c r="M2285" t="s">
        <v>8649</v>
      </c>
      <c r="N2285" t="s">
        <v>8650</v>
      </c>
      <c r="O2285">
        <v>10000000</v>
      </c>
      <c r="P2285">
        <f t="shared" si="35"/>
        <v>-9988165</v>
      </c>
      <c r="Q2285">
        <v>6.9</v>
      </c>
    </row>
    <row r="2286" spans="1:17" x14ac:dyDescent="0.3">
      <c r="A2286" t="s">
        <v>14267</v>
      </c>
      <c r="B2286">
        <v>81</v>
      </c>
      <c r="C2286">
        <v>6982680</v>
      </c>
      <c r="D2286" t="s">
        <v>1671</v>
      </c>
      <c r="E2286" t="s">
        <v>24164</v>
      </c>
      <c r="L2286" t="s">
        <v>14268</v>
      </c>
      <c r="M2286" t="s">
        <v>37</v>
      </c>
      <c r="N2286" t="s">
        <v>38</v>
      </c>
      <c r="O2286">
        <v>10000000</v>
      </c>
      <c r="P2286">
        <f t="shared" si="35"/>
        <v>-3017320</v>
      </c>
      <c r="Q2286">
        <v>5.7</v>
      </c>
    </row>
    <row r="2287" spans="1:17" x14ac:dyDescent="0.3">
      <c r="A2287" t="s">
        <v>21856</v>
      </c>
      <c r="B2287">
        <v>81</v>
      </c>
      <c r="C2287">
        <v>6387</v>
      </c>
      <c r="D2287" t="s">
        <v>1671</v>
      </c>
      <c r="E2287" t="s">
        <v>3409</v>
      </c>
      <c r="F2287" t="s">
        <v>12332</v>
      </c>
      <c r="L2287" t="s">
        <v>21858</v>
      </c>
      <c r="M2287" t="s">
        <v>37</v>
      </c>
      <c r="N2287" t="s">
        <v>38</v>
      </c>
      <c r="O2287">
        <v>1000000</v>
      </c>
      <c r="P2287">
        <f t="shared" si="35"/>
        <v>-993613</v>
      </c>
      <c r="Q2287">
        <v>6.9</v>
      </c>
    </row>
    <row r="2288" spans="1:17" x14ac:dyDescent="0.3">
      <c r="A2288" t="s">
        <v>9834</v>
      </c>
      <c r="B2288">
        <v>81</v>
      </c>
      <c r="C2288">
        <v>30628981</v>
      </c>
      <c r="D2288" t="s">
        <v>1671</v>
      </c>
      <c r="E2288" t="s">
        <v>19711</v>
      </c>
      <c r="L2288" t="s">
        <v>13416</v>
      </c>
      <c r="M2288" t="s">
        <v>37</v>
      </c>
      <c r="N2288" t="s">
        <v>38</v>
      </c>
      <c r="O2288">
        <v>14000000</v>
      </c>
      <c r="P2288">
        <f t="shared" si="35"/>
        <v>16628981</v>
      </c>
      <c r="Q2288">
        <v>5</v>
      </c>
    </row>
    <row r="2289" spans="1:17" x14ac:dyDescent="0.3">
      <c r="A2289" t="s">
        <v>22378</v>
      </c>
      <c r="B2289">
        <v>81</v>
      </c>
      <c r="C2289">
        <v>3000000</v>
      </c>
      <c r="D2289" t="s">
        <v>1671</v>
      </c>
      <c r="E2289" t="s">
        <v>17378</v>
      </c>
      <c r="F2289" t="s">
        <v>19711</v>
      </c>
      <c r="L2289" t="s">
        <v>22381</v>
      </c>
      <c r="M2289" t="s">
        <v>37</v>
      </c>
      <c r="N2289" t="s">
        <v>38</v>
      </c>
      <c r="O2289">
        <v>609000</v>
      </c>
      <c r="P2289">
        <f t="shared" si="35"/>
        <v>2391000</v>
      </c>
      <c r="Q2289">
        <v>7.8</v>
      </c>
    </row>
    <row r="2290" spans="1:17" x14ac:dyDescent="0.3">
      <c r="A2290" t="s">
        <v>18517</v>
      </c>
      <c r="B2290">
        <v>82</v>
      </c>
      <c r="C2290">
        <v>9821335</v>
      </c>
      <c r="D2290" t="s">
        <v>1671</v>
      </c>
      <c r="L2290" t="s">
        <v>18522</v>
      </c>
      <c r="M2290" t="s">
        <v>37</v>
      </c>
      <c r="N2290" t="s">
        <v>38</v>
      </c>
      <c r="O2290">
        <v>6000000</v>
      </c>
      <c r="P2290">
        <f t="shared" si="35"/>
        <v>3821335</v>
      </c>
      <c r="Q2290">
        <v>4</v>
      </c>
    </row>
    <row r="2291" spans="1:17" x14ac:dyDescent="0.3">
      <c r="A2291" t="s">
        <v>12192</v>
      </c>
      <c r="B2291">
        <v>82</v>
      </c>
      <c r="C2291">
        <v>30324946</v>
      </c>
      <c r="D2291" t="s">
        <v>1671</v>
      </c>
      <c r="E2291" t="s">
        <v>12038</v>
      </c>
      <c r="F2291" t="s">
        <v>19711</v>
      </c>
      <c r="L2291" t="s">
        <v>12194</v>
      </c>
      <c r="M2291" t="s">
        <v>37</v>
      </c>
      <c r="N2291" t="s">
        <v>38</v>
      </c>
      <c r="O2291">
        <v>17000000</v>
      </c>
      <c r="P2291">
        <f t="shared" si="35"/>
        <v>13324946</v>
      </c>
      <c r="Q2291">
        <v>6.2</v>
      </c>
    </row>
    <row r="2292" spans="1:17" x14ac:dyDescent="0.3">
      <c r="A2292" t="s">
        <v>3722</v>
      </c>
      <c r="B2292">
        <v>82</v>
      </c>
      <c r="C2292">
        <v>128505958</v>
      </c>
      <c r="D2292" t="s">
        <v>1671</v>
      </c>
      <c r="L2292" t="s">
        <v>11728</v>
      </c>
      <c r="M2292" t="s">
        <v>37</v>
      </c>
      <c r="N2292" t="s">
        <v>38</v>
      </c>
      <c r="O2292">
        <v>18000000</v>
      </c>
      <c r="P2292">
        <f t="shared" si="35"/>
        <v>110505958</v>
      </c>
      <c r="Q2292">
        <v>7.3</v>
      </c>
    </row>
    <row r="2293" spans="1:17" x14ac:dyDescent="0.3">
      <c r="A2293" t="s">
        <v>6768</v>
      </c>
      <c r="B2293">
        <v>82</v>
      </c>
      <c r="C2293">
        <v>9975684</v>
      </c>
      <c r="D2293" t="s">
        <v>1671</v>
      </c>
      <c r="L2293" t="s">
        <v>13789</v>
      </c>
      <c r="M2293" t="s">
        <v>37</v>
      </c>
      <c r="N2293" t="s">
        <v>268</v>
      </c>
      <c r="O2293">
        <v>13000000</v>
      </c>
      <c r="P2293">
        <f t="shared" si="35"/>
        <v>-3024316</v>
      </c>
      <c r="Q2293">
        <v>6.4</v>
      </c>
    </row>
    <row r="2294" spans="1:17" x14ac:dyDescent="0.3">
      <c r="A2294" t="s">
        <v>14086</v>
      </c>
      <c r="B2294">
        <v>82</v>
      </c>
      <c r="C2294">
        <v>17278980</v>
      </c>
      <c r="D2294" t="s">
        <v>1671</v>
      </c>
      <c r="E2294" t="s">
        <v>24164</v>
      </c>
      <c r="L2294" t="s">
        <v>16072</v>
      </c>
      <c r="M2294" t="s">
        <v>37</v>
      </c>
      <c r="N2294" t="s">
        <v>38</v>
      </c>
      <c r="O2294">
        <v>8000000</v>
      </c>
      <c r="P2294">
        <f t="shared" si="35"/>
        <v>9278980</v>
      </c>
      <c r="Q2294">
        <v>6.7</v>
      </c>
    </row>
    <row r="2295" spans="1:17" hidden="1" x14ac:dyDescent="0.3">
      <c r="A2295" t="s">
        <v>3802</v>
      </c>
      <c r="B2295">
        <v>102</v>
      </c>
      <c r="C2295">
        <v>42640890</v>
      </c>
      <c r="D2295" t="s">
        <v>1671</v>
      </c>
      <c r="E2295" t="s">
        <v>19711</v>
      </c>
      <c r="L2295" t="s">
        <v>6926</v>
      </c>
      <c r="M2295" t="s">
        <v>37</v>
      </c>
      <c r="N2295" t="s">
        <v>38</v>
      </c>
      <c r="P2295">
        <f t="shared" si="35"/>
        <v>42640890</v>
      </c>
      <c r="Q2295">
        <v>5.6</v>
      </c>
    </row>
    <row r="2296" spans="1:17" x14ac:dyDescent="0.3">
      <c r="A2296" t="s">
        <v>22596</v>
      </c>
      <c r="B2296">
        <v>82</v>
      </c>
      <c r="C2296">
        <v>30084</v>
      </c>
      <c r="D2296" t="s">
        <v>1671</v>
      </c>
      <c r="E2296" t="s">
        <v>3409</v>
      </c>
      <c r="L2296" t="s">
        <v>23816</v>
      </c>
      <c r="M2296" t="s">
        <v>37</v>
      </c>
      <c r="N2296" t="s">
        <v>38</v>
      </c>
      <c r="O2296">
        <v>70000</v>
      </c>
      <c r="P2296">
        <f t="shared" si="35"/>
        <v>-39916</v>
      </c>
      <c r="Q2296">
        <v>5.6</v>
      </c>
    </row>
    <row r="2297" spans="1:17" hidden="1" x14ac:dyDescent="0.3">
      <c r="A2297" t="s">
        <v>18321</v>
      </c>
      <c r="B2297">
        <v>102</v>
      </c>
      <c r="C2297">
        <v>199652</v>
      </c>
      <c r="D2297" t="s">
        <v>1325</v>
      </c>
      <c r="E2297" t="s">
        <v>953</v>
      </c>
      <c r="F2297" t="s">
        <v>15011</v>
      </c>
      <c r="L2297" t="s">
        <v>18322</v>
      </c>
      <c r="M2297" t="s">
        <v>37</v>
      </c>
      <c r="N2297" t="s">
        <v>3571</v>
      </c>
      <c r="P2297">
        <f t="shared" si="35"/>
        <v>199652</v>
      </c>
      <c r="Q2297">
        <v>6.6</v>
      </c>
    </row>
    <row r="2298" spans="1:17" x14ac:dyDescent="0.3">
      <c r="A2298" t="s">
        <v>22630</v>
      </c>
      <c r="B2298">
        <v>82</v>
      </c>
      <c r="C2298">
        <v>98017</v>
      </c>
      <c r="D2298" t="s">
        <v>1671</v>
      </c>
      <c r="E2298" t="s">
        <v>1266</v>
      </c>
      <c r="F2298" t="s">
        <v>6403</v>
      </c>
      <c r="L2298" t="s">
        <v>22631</v>
      </c>
      <c r="M2298" t="s">
        <v>37</v>
      </c>
      <c r="N2298" t="s">
        <v>1465</v>
      </c>
      <c r="O2298">
        <v>500000</v>
      </c>
      <c r="P2298">
        <f t="shared" si="35"/>
        <v>-401983</v>
      </c>
      <c r="Q2298">
        <v>5.8</v>
      </c>
    </row>
    <row r="2299" spans="1:17" x14ac:dyDescent="0.3">
      <c r="A2299" t="s">
        <v>1679</v>
      </c>
      <c r="B2299">
        <v>82</v>
      </c>
      <c r="C2299">
        <v>49968653</v>
      </c>
      <c r="D2299" t="s">
        <v>1671</v>
      </c>
      <c r="E2299" t="s">
        <v>19711</v>
      </c>
      <c r="L2299" t="s">
        <v>8908</v>
      </c>
      <c r="M2299" t="s">
        <v>37</v>
      </c>
      <c r="N2299" t="s">
        <v>38</v>
      </c>
      <c r="O2299">
        <v>28000000</v>
      </c>
      <c r="P2299">
        <f t="shared" si="35"/>
        <v>21968653</v>
      </c>
      <c r="Q2299">
        <v>6.9</v>
      </c>
    </row>
    <row r="2300" spans="1:17" x14ac:dyDescent="0.3">
      <c r="A2300" t="s">
        <v>23810</v>
      </c>
      <c r="B2300">
        <v>82</v>
      </c>
      <c r="C2300">
        <v>40557</v>
      </c>
      <c r="D2300" t="s">
        <v>1671</v>
      </c>
      <c r="L2300" t="s">
        <v>23812</v>
      </c>
      <c r="M2300" t="s">
        <v>37</v>
      </c>
      <c r="N2300" t="s">
        <v>38</v>
      </c>
      <c r="O2300">
        <v>60000</v>
      </c>
      <c r="P2300">
        <f t="shared" si="35"/>
        <v>-19443</v>
      </c>
      <c r="Q2300">
        <v>5.6</v>
      </c>
    </row>
    <row r="2301" spans="1:17" hidden="1" x14ac:dyDescent="0.3">
      <c r="A2301" t="s">
        <v>19082</v>
      </c>
      <c r="B2301">
        <v>102</v>
      </c>
      <c r="D2301" t="s">
        <v>13307</v>
      </c>
      <c r="E2301" t="s">
        <v>3409</v>
      </c>
      <c r="F2301" t="s">
        <v>12038</v>
      </c>
      <c r="L2301" t="s">
        <v>19084</v>
      </c>
      <c r="M2301" t="s">
        <v>37</v>
      </c>
      <c r="N2301" t="s">
        <v>38</v>
      </c>
      <c r="O2301">
        <v>3400000</v>
      </c>
      <c r="P2301">
        <f t="shared" si="35"/>
        <v>-3400000</v>
      </c>
      <c r="Q2301">
        <v>6.6</v>
      </c>
    </row>
    <row r="2302" spans="1:17" x14ac:dyDescent="0.3">
      <c r="A2302" t="s">
        <v>8382</v>
      </c>
      <c r="B2302">
        <v>82</v>
      </c>
      <c r="C2302">
        <v>36658108</v>
      </c>
      <c r="D2302" t="s">
        <v>1671</v>
      </c>
      <c r="L2302" t="s">
        <v>10853</v>
      </c>
      <c r="M2302" t="s">
        <v>37</v>
      </c>
      <c r="N2302" t="s">
        <v>38</v>
      </c>
      <c r="O2302">
        <v>20000000</v>
      </c>
      <c r="P2302">
        <f t="shared" si="35"/>
        <v>16658108</v>
      </c>
      <c r="Q2302">
        <v>3.5</v>
      </c>
    </row>
    <row r="2303" spans="1:17" x14ac:dyDescent="0.3">
      <c r="A2303" t="s">
        <v>19362</v>
      </c>
      <c r="B2303">
        <v>82</v>
      </c>
      <c r="C2303">
        <v>4142507</v>
      </c>
      <c r="D2303" t="s">
        <v>1671</v>
      </c>
      <c r="E2303" t="s">
        <v>19711</v>
      </c>
      <c r="L2303" t="s">
        <v>19364</v>
      </c>
      <c r="M2303" t="s">
        <v>37</v>
      </c>
      <c r="N2303" t="s">
        <v>38</v>
      </c>
      <c r="O2303">
        <v>3000000</v>
      </c>
      <c r="P2303">
        <f t="shared" si="35"/>
        <v>1142507</v>
      </c>
      <c r="Q2303">
        <v>4.4000000000000004</v>
      </c>
    </row>
    <row r="2304" spans="1:17" x14ac:dyDescent="0.3">
      <c r="A2304" t="s">
        <v>5702</v>
      </c>
      <c r="B2304">
        <v>83</v>
      </c>
      <c r="C2304">
        <v>7001720</v>
      </c>
      <c r="D2304" t="s">
        <v>1671</v>
      </c>
      <c r="E2304" t="s">
        <v>1266</v>
      </c>
      <c r="L2304" t="s">
        <v>11310</v>
      </c>
      <c r="M2304" t="s">
        <v>37</v>
      </c>
      <c r="N2304" t="s">
        <v>38</v>
      </c>
      <c r="O2304">
        <v>12000000</v>
      </c>
      <c r="P2304">
        <f t="shared" si="35"/>
        <v>-4998280</v>
      </c>
      <c r="Q2304">
        <v>4.3</v>
      </c>
    </row>
    <row r="2305" spans="1:17" x14ac:dyDescent="0.3">
      <c r="A2305" t="s">
        <v>10401</v>
      </c>
      <c r="B2305">
        <v>83</v>
      </c>
      <c r="C2305">
        <v>22264487</v>
      </c>
      <c r="D2305" t="s">
        <v>1671</v>
      </c>
      <c r="L2305" t="s">
        <v>10402</v>
      </c>
      <c r="M2305" t="s">
        <v>37</v>
      </c>
      <c r="N2305" t="s">
        <v>38</v>
      </c>
      <c r="O2305">
        <v>22000000</v>
      </c>
      <c r="P2305">
        <f t="shared" si="35"/>
        <v>264487</v>
      </c>
      <c r="Q2305">
        <v>4.5999999999999996</v>
      </c>
    </row>
    <row r="2306" spans="1:17" hidden="1" x14ac:dyDescent="0.3">
      <c r="A2306" t="s">
        <v>19455</v>
      </c>
      <c r="B2306">
        <v>102</v>
      </c>
      <c r="D2306" t="s">
        <v>1671</v>
      </c>
      <c r="E2306" t="s">
        <v>24164</v>
      </c>
      <c r="F2306" t="s">
        <v>3409</v>
      </c>
      <c r="G2306" t="s">
        <v>10413</v>
      </c>
      <c r="L2306" t="s">
        <v>19456</v>
      </c>
      <c r="M2306" t="s">
        <v>37</v>
      </c>
      <c r="N2306" t="s">
        <v>38</v>
      </c>
      <c r="O2306">
        <v>3000000</v>
      </c>
      <c r="P2306">
        <f t="shared" ref="P2306:P2369" si="36">+C2306-O2306</f>
        <v>-3000000</v>
      </c>
      <c r="Q2306">
        <v>6.9</v>
      </c>
    </row>
    <row r="2307" spans="1:17" x14ac:dyDescent="0.3">
      <c r="A2307" t="s">
        <v>13672</v>
      </c>
      <c r="B2307">
        <v>83</v>
      </c>
      <c r="C2307">
        <v>46729374</v>
      </c>
      <c r="D2307" t="s">
        <v>1671</v>
      </c>
      <c r="E2307" t="s">
        <v>24165</v>
      </c>
      <c r="L2307" t="s">
        <v>13673</v>
      </c>
      <c r="M2307" t="s">
        <v>37</v>
      </c>
      <c r="N2307" t="s">
        <v>38</v>
      </c>
      <c r="O2307">
        <v>13000000</v>
      </c>
      <c r="P2307">
        <f t="shared" si="36"/>
        <v>33729374</v>
      </c>
      <c r="Q2307">
        <v>5.5</v>
      </c>
    </row>
    <row r="2308" spans="1:17" x14ac:dyDescent="0.3">
      <c r="A2308" t="s">
        <v>21183</v>
      </c>
      <c r="B2308">
        <v>83</v>
      </c>
      <c r="C2308">
        <v>1521</v>
      </c>
      <c r="D2308" t="s">
        <v>1671</v>
      </c>
      <c r="E2308" t="s">
        <v>6403</v>
      </c>
      <c r="L2308" t="s">
        <v>21184</v>
      </c>
      <c r="M2308" t="s">
        <v>37</v>
      </c>
      <c r="N2308" t="s">
        <v>268</v>
      </c>
      <c r="O2308">
        <v>1500000</v>
      </c>
      <c r="P2308">
        <f t="shared" si="36"/>
        <v>-1498479</v>
      </c>
      <c r="Q2308">
        <v>5.7</v>
      </c>
    </row>
    <row r="2309" spans="1:17" x14ac:dyDescent="0.3">
      <c r="A2309" t="s">
        <v>15176</v>
      </c>
      <c r="B2309">
        <v>83</v>
      </c>
      <c r="C2309">
        <v>4244155</v>
      </c>
      <c r="D2309" t="s">
        <v>1671</v>
      </c>
      <c r="E2309" t="s">
        <v>3409</v>
      </c>
      <c r="L2309" t="s">
        <v>15178</v>
      </c>
      <c r="M2309" t="s">
        <v>37</v>
      </c>
      <c r="N2309" t="s">
        <v>38</v>
      </c>
      <c r="O2309">
        <v>10000000</v>
      </c>
      <c r="P2309">
        <f t="shared" si="36"/>
        <v>-5755845</v>
      </c>
      <c r="Q2309">
        <v>6.5</v>
      </c>
    </row>
    <row r="2310" spans="1:17" x14ac:dyDescent="0.3">
      <c r="A2310" t="s">
        <v>2467</v>
      </c>
      <c r="B2310">
        <v>83</v>
      </c>
      <c r="C2310">
        <v>51109400</v>
      </c>
      <c r="D2310" t="s">
        <v>1671</v>
      </c>
      <c r="E2310" t="s">
        <v>24164</v>
      </c>
      <c r="L2310" t="s">
        <v>8284</v>
      </c>
      <c r="M2310" t="s">
        <v>37</v>
      </c>
      <c r="N2310" t="s">
        <v>38</v>
      </c>
      <c r="O2310">
        <v>30000000</v>
      </c>
      <c r="P2310">
        <f t="shared" si="36"/>
        <v>21109400</v>
      </c>
      <c r="Q2310">
        <v>6.4</v>
      </c>
    </row>
    <row r="2311" spans="1:17" x14ac:dyDescent="0.3">
      <c r="A2311" t="s">
        <v>15363</v>
      </c>
      <c r="B2311">
        <v>83</v>
      </c>
      <c r="C2311">
        <v>126247</v>
      </c>
      <c r="D2311" t="s">
        <v>1671</v>
      </c>
      <c r="E2311" t="s">
        <v>24164</v>
      </c>
      <c r="L2311" t="s">
        <v>15364</v>
      </c>
      <c r="M2311" t="s">
        <v>37</v>
      </c>
      <c r="N2311" t="s">
        <v>38</v>
      </c>
      <c r="O2311">
        <v>6200000</v>
      </c>
      <c r="P2311">
        <f t="shared" si="36"/>
        <v>-6073753</v>
      </c>
      <c r="Q2311">
        <v>3.3</v>
      </c>
    </row>
    <row r="2312" spans="1:17" x14ac:dyDescent="0.3">
      <c r="A2312" t="s">
        <v>3880</v>
      </c>
      <c r="B2312">
        <v>83</v>
      </c>
      <c r="C2312">
        <v>71277420</v>
      </c>
      <c r="D2312" t="s">
        <v>1671</v>
      </c>
      <c r="L2312" t="s">
        <v>5755</v>
      </c>
      <c r="M2312" t="s">
        <v>37</v>
      </c>
      <c r="N2312" t="s">
        <v>38</v>
      </c>
      <c r="O2312">
        <v>45000000</v>
      </c>
      <c r="P2312">
        <f t="shared" si="36"/>
        <v>26277420</v>
      </c>
      <c r="Q2312">
        <v>5.2</v>
      </c>
    </row>
    <row r="2313" spans="1:17" x14ac:dyDescent="0.3">
      <c r="A2313" t="s">
        <v>17117</v>
      </c>
      <c r="B2313">
        <v>84</v>
      </c>
      <c r="C2313">
        <v>5895238</v>
      </c>
      <c r="D2313" t="s">
        <v>1671</v>
      </c>
      <c r="E2313" t="s">
        <v>15011</v>
      </c>
      <c r="L2313" t="s">
        <v>17118</v>
      </c>
      <c r="M2313" t="s">
        <v>2778</v>
      </c>
      <c r="N2313" t="s">
        <v>38</v>
      </c>
      <c r="O2313">
        <v>6000000</v>
      </c>
      <c r="P2313">
        <f t="shared" si="36"/>
        <v>-104762</v>
      </c>
      <c r="Q2313">
        <v>5.5</v>
      </c>
    </row>
    <row r="2314" spans="1:17" x14ac:dyDescent="0.3">
      <c r="A2314" t="s">
        <v>22781</v>
      </c>
      <c r="B2314">
        <v>84</v>
      </c>
      <c r="C2314">
        <v>379122</v>
      </c>
      <c r="D2314" t="s">
        <v>1671</v>
      </c>
      <c r="E2314" t="s">
        <v>3409</v>
      </c>
      <c r="F2314" t="s">
        <v>19711</v>
      </c>
      <c r="L2314" t="s">
        <v>22782</v>
      </c>
      <c r="M2314" t="s">
        <v>37</v>
      </c>
      <c r="N2314" t="s">
        <v>56</v>
      </c>
      <c r="O2314">
        <v>450000</v>
      </c>
      <c r="P2314">
        <f t="shared" si="36"/>
        <v>-70878</v>
      </c>
      <c r="Q2314">
        <v>7.1</v>
      </c>
    </row>
    <row r="2315" spans="1:17" hidden="1" x14ac:dyDescent="0.3">
      <c r="A2315" t="s">
        <v>5349</v>
      </c>
      <c r="B2315">
        <v>102</v>
      </c>
      <c r="C2315">
        <v>316842</v>
      </c>
      <c r="D2315" t="s">
        <v>3409</v>
      </c>
      <c r="E2315" t="s">
        <v>10413</v>
      </c>
      <c r="L2315" t="s">
        <v>22679</v>
      </c>
      <c r="M2315" t="s">
        <v>37</v>
      </c>
      <c r="N2315" t="s">
        <v>38</v>
      </c>
      <c r="P2315">
        <f t="shared" si="36"/>
        <v>316842</v>
      </c>
      <c r="Q2315">
        <v>6.4</v>
      </c>
    </row>
    <row r="2316" spans="1:17" hidden="1" x14ac:dyDescent="0.3">
      <c r="A2316" t="s">
        <v>20822</v>
      </c>
      <c r="B2316">
        <v>102</v>
      </c>
      <c r="C2316">
        <v>2507106</v>
      </c>
      <c r="D2316" t="s">
        <v>3409</v>
      </c>
      <c r="E2316" t="s">
        <v>12038</v>
      </c>
      <c r="L2316" t="s">
        <v>20824</v>
      </c>
      <c r="M2316" t="s">
        <v>37</v>
      </c>
      <c r="N2316" t="s">
        <v>38</v>
      </c>
      <c r="P2316">
        <f t="shared" si="36"/>
        <v>2507106</v>
      </c>
      <c r="Q2316">
        <v>6.1</v>
      </c>
    </row>
    <row r="2317" spans="1:17" hidden="1" x14ac:dyDescent="0.3">
      <c r="A2317" t="s">
        <v>21080</v>
      </c>
      <c r="B2317">
        <v>102</v>
      </c>
      <c r="D2317" t="s">
        <v>1671</v>
      </c>
      <c r="E2317" t="s">
        <v>3409</v>
      </c>
      <c r="F2317" t="s">
        <v>18089</v>
      </c>
      <c r="L2317" t="s">
        <v>21081</v>
      </c>
      <c r="M2317" t="s">
        <v>37</v>
      </c>
      <c r="N2317" t="s">
        <v>38</v>
      </c>
      <c r="O2317">
        <v>2000000</v>
      </c>
      <c r="P2317">
        <f t="shared" si="36"/>
        <v>-2000000</v>
      </c>
      <c r="Q2317">
        <v>8.1999999999999993</v>
      </c>
    </row>
    <row r="2318" spans="1:17" x14ac:dyDescent="0.3">
      <c r="A2318" t="s">
        <v>408</v>
      </c>
      <c r="B2318">
        <v>84</v>
      </c>
      <c r="C2318">
        <v>52850</v>
      </c>
      <c r="D2318" t="s">
        <v>1671</v>
      </c>
      <c r="L2318" t="s">
        <v>22626</v>
      </c>
      <c r="M2318" t="s">
        <v>37</v>
      </c>
      <c r="N2318" t="s">
        <v>38</v>
      </c>
      <c r="O2318">
        <v>500000</v>
      </c>
      <c r="P2318">
        <f t="shared" si="36"/>
        <v>-447150</v>
      </c>
      <c r="Q2318">
        <v>6.2</v>
      </c>
    </row>
    <row r="2319" spans="1:17" x14ac:dyDescent="0.3">
      <c r="A2319" t="s">
        <v>20827</v>
      </c>
      <c r="B2319">
        <v>84</v>
      </c>
      <c r="C2319">
        <v>6026908</v>
      </c>
      <c r="D2319" t="s">
        <v>1671</v>
      </c>
      <c r="E2319" t="s">
        <v>3409</v>
      </c>
      <c r="L2319" t="s">
        <v>20828</v>
      </c>
      <c r="M2319" t="s">
        <v>37</v>
      </c>
      <c r="N2319" t="s">
        <v>38</v>
      </c>
      <c r="O2319">
        <v>2000000</v>
      </c>
      <c r="P2319">
        <f t="shared" si="36"/>
        <v>4026908</v>
      </c>
      <c r="Q2319">
        <v>4.3</v>
      </c>
    </row>
    <row r="2320" spans="1:17" x14ac:dyDescent="0.3">
      <c r="A2320" t="s">
        <v>22335</v>
      </c>
      <c r="B2320">
        <v>84</v>
      </c>
      <c r="C2320">
        <v>2301777</v>
      </c>
      <c r="D2320" t="s">
        <v>1671</v>
      </c>
      <c r="L2320" t="s">
        <v>22337</v>
      </c>
      <c r="M2320" t="s">
        <v>37</v>
      </c>
      <c r="N2320" t="s">
        <v>38</v>
      </c>
      <c r="O2320">
        <v>650000</v>
      </c>
      <c r="P2320">
        <f t="shared" si="36"/>
        <v>1651777</v>
      </c>
      <c r="Q2320">
        <v>6.5</v>
      </c>
    </row>
    <row r="2321" spans="1:17" x14ac:dyDescent="0.3">
      <c r="A2321" t="s">
        <v>6827</v>
      </c>
      <c r="B2321">
        <v>84</v>
      </c>
      <c r="C2321">
        <v>4777007</v>
      </c>
      <c r="D2321" t="s">
        <v>1671</v>
      </c>
      <c r="E2321" t="s">
        <v>1266</v>
      </c>
      <c r="F2321" t="s">
        <v>12332</v>
      </c>
      <c r="L2321" t="s">
        <v>6830</v>
      </c>
      <c r="M2321" t="s">
        <v>37</v>
      </c>
      <c r="N2321" t="s">
        <v>1465</v>
      </c>
      <c r="O2321">
        <v>40000000</v>
      </c>
      <c r="P2321">
        <f t="shared" si="36"/>
        <v>-35222993</v>
      </c>
      <c r="Q2321">
        <v>5.8</v>
      </c>
    </row>
    <row r="2322" spans="1:17" x14ac:dyDescent="0.3">
      <c r="A2322" t="s">
        <v>6251</v>
      </c>
      <c r="B2322">
        <v>84</v>
      </c>
      <c r="C2322">
        <v>173066</v>
      </c>
      <c r="D2322" t="s">
        <v>1671</v>
      </c>
      <c r="E2322" t="s">
        <v>1266</v>
      </c>
      <c r="L2322" t="s">
        <v>21005</v>
      </c>
      <c r="M2322" t="s">
        <v>37</v>
      </c>
      <c r="N2322" t="s">
        <v>38</v>
      </c>
      <c r="O2322">
        <v>1500000</v>
      </c>
      <c r="P2322">
        <f t="shared" si="36"/>
        <v>-1326934</v>
      </c>
      <c r="Q2322">
        <v>6.3</v>
      </c>
    </row>
    <row r="2323" spans="1:17" x14ac:dyDescent="0.3">
      <c r="A2323" t="s">
        <v>15022</v>
      </c>
      <c r="B2323">
        <v>84</v>
      </c>
      <c r="C2323">
        <v>20339754</v>
      </c>
      <c r="D2323" t="s">
        <v>1671</v>
      </c>
      <c r="E2323" t="s">
        <v>24164</v>
      </c>
      <c r="L2323" t="s">
        <v>15023</v>
      </c>
      <c r="M2323" t="s">
        <v>37</v>
      </c>
      <c r="N2323" t="s">
        <v>38</v>
      </c>
      <c r="O2323">
        <v>10000000</v>
      </c>
      <c r="P2323">
        <f t="shared" si="36"/>
        <v>10339754</v>
      </c>
      <c r="Q2323">
        <v>5.9</v>
      </c>
    </row>
    <row r="2324" spans="1:17" x14ac:dyDescent="0.3">
      <c r="A2324" t="s">
        <v>5702</v>
      </c>
      <c r="B2324">
        <v>84</v>
      </c>
      <c r="C2324">
        <v>110000082</v>
      </c>
      <c r="D2324" t="s">
        <v>1671</v>
      </c>
      <c r="L2324" t="s">
        <v>5705</v>
      </c>
      <c r="M2324" t="s">
        <v>37</v>
      </c>
      <c r="N2324" t="s">
        <v>38</v>
      </c>
      <c r="O2324">
        <v>48000000</v>
      </c>
      <c r="P2324">
        <f t="shared" si="36"/>
        <v>62000082</v>
      </c>
      <c r="Q2324">
        <v>5.5</v>
      </c>
    </row>
    <row r="2325" spans="1:17" x14ac:dyDescent="0.3">
      <c r="A2325" t="s">
        <v>7427</v>
      </c>
      <c r="B2325">
        <v>84</v>
      </c>
      <c r="C2325">
        <v>55762229</v>
      </c>
      <c r="D2325" t="s">
        <v>1671</v>
      </c>
      <c r="E2325" t="s">
        <v>12332</v>
      </c>
      <c r="L2325" t="s">
        <v>10360</v>
      </c>
      <c r="M2325" t="s">
        <v>37</v>
      </c>
      <c r="N2325" t="s">
        <v>38</v>
      </c>
      <c r="O2325">
        <v>22000000</v>
      </c>
      <c r="P2325">
        <f t="shared" si="36"/>
        <v>33762229</v>
      </c>
      <c r="Q2325">
        <v>4.8</v>
      </c>
    </row>
    <row r="2326" spans="1:17" hidden="1" x14ac:dyDescent="0.3">
      <c r="A2326" t="s">
        <v>22444</v>
      </c>
      <c r="B2326">
        <v>102</v>
      </c>
      <c r="D2326" t="s">
        <v>1671</v>
      </c>
      <c r="E2326" t="s">
        <v>3409</v>
      </c>
      <c r="L2326" t="s">
        <v>22446</v>
      </c>
      <c r="M2326" t="s">
        <v>1464</v>
      </c>
      <c r="N2326" t="s">
        <v>1465</v>
      </c>
      <c r="P2326">
        <f t="shared" si="36"/>
        <v>0</v>
      </c>
      <c r="Q2326">
        <v>7.2</v>
      </c>
    </row>
    <row r="2327" spans="1:17" x14ac:dyDescent="0.3">
      <c r="A2327" t="s">
        <v>6102</v>
      </c>
      <c r="B2327">
        <v>84</v>
      </c>
      <c r="C2327">
        <v>13592872</v>
      </c>
      <c r="D2327" t="s">
        <v>1671</v>
      </c>
      <c r="L2327" t="s">
        <v>14595</v>
      </c>
      <c r="M2327" t="s">
        <v>37</v>
      </c>
      <c r="N2327" t="s">
        <v>38</v>
      </c>
      <c r="O2327">
        <v>11000000</v>
      </c>
      <c r="P2327">
        <f t="shared" si="36"/>
        <v>2592872</v>
      </c>
      <c r="Q2327">
        <v>5.0999999999999996</v>
      </c>
    </row>
    <row r="2328" spans="1:17" x14ac:dyDescent="0.3">
      <c r="A2328" t="s">
        <v>17441</v>
      </c>
      <c r="B2328">
        <v>84</v>
      </c>
      <c r="C2328">
        <v>1950218</v>
      </c>
      <c r="D2328" t="s">
        <v>1671</v>
      </c>
      <c r="E2328" t="s">
        <v>3409</v>
      </c>
      <c r="L2328" t="s">
        <v>21669</v>
      </c>
      <c r="M2328" t="s">
        <v>37</v>
      </c>
      <c r="N2328" t="s">
        <v>38</v>
      </c>
      <c r="O2328">
        <v>1000000</v>
      </c>
      <c r="P2328">
        <f t="shared" si="36"/>
        <v>950218</v>
      </c>
      <c r="Q2328">
        <v>5.6</v>
      </c>
    </row>
    <row r="2329" spans="1:17" x14ac:dyDescent="0.3">
      <c r="A2329" t="s">
        <v>11224</v>
      </c>
      <c r="B2329">
        <v>84</v>
      </c>
      <c r="C2329">
        <v>2892582</v>
      </c>
      <c r="D2329" t="s">
        <v>1671</v>
      </c>
      <c r="L2329" t="s">
        <v>18580</v>
      </c>
      <c r="M2329" t="s">
        <v>37</v>
      </c>
      <c r="N2329" t="s">
        <v>38</v>
      </c>
      <c r="O2329">
        <v>4000000</v>
      </c>
      <c r="P2329">
        <f t="shared" si="36"/>
        <v>-1107418</v>
      </c>
      <c r="Q2329">
        <v>7.6</v>
      </c>
    </row>
    <row r="2330" spans="1:17" x14ac:dyDescent="0.3">
      <c r="A2330" t="s">
        <v>13781</v>
      </c>
      <c r="B2330">
        <v>84</v>
      </c>
      <c r="C2330">
        <v>8026971</v>
      </c>
      <c r="D2330" t="s">
        <v>1671</v>
      </c>
      <c r="E2330" t="s">
        <v>19711</v>
      </c>
      <c r="L2330" t="s">
        <v>13782</v>
      </c>
      <c r="M2330" t="s">
        <v>37</v>
      </c>
      <c r="N2330" t="s">
        <v>38</v>
      </c>
      <c r="O2330">
        <v>13000000</v>
      </c>
      <c r="P2330">
        <f t="shared" si="36"/>
        <v>-4973029</v>
      </c>
      <c r="Q2330">
        <v>3.8</v>
      </c>
    </row>
    <row r="2331" spans="1:17" hidden="1" x14ac:dyDescent="0.3">
      <c r="A2331" t="s">
        <v>21645</v>
      </c>
      <c r="B2331">
        <v>102</v>
      </c>
      <c r="C2331">
        <v>2981638</v>
      </c>
      <c r="D2331" t="s">
        <v>3409</v>
      </c>
      <c r="E2331" t="s">
        <v>24165</v>
      </c>
      <c r="F2331" t="s">
        <v>10413</v>
      </c>
      <c r="L2331" t="s">
        <v>21647</v>
      </c>
      <c r="M2331" t="s">
        <v>37</v>
      </c>
      <c r="N2331" t="s">
        <v>38</v>
      </c>
      <c r="P2331">
        <f t="shared" si="36"/>
        <v>2981638</v>
      </c>
      <c r="Q2331">
        <v>6.9</v>
      </c>
    </row>
    <row r="2332" spans="1:17" x14ac:dyDescent="0.3">
      <c r="A2332" t="s">
        <v>1954</v>
      </c>
      <c r="B2332">
        <v>85</v>
      </c>
      <c r="C2332">
        <v>66365290</v>
      </c>
      <c r="D2332" t="s">
        <v>1671</v>
      </c>
      <c r="L2332" t="s">
        <v>4652</v>
      </c>
      <c r="M2332" t="s">
        <v>37</v>
      </c>
      <c r="N2332" t="s">
        <v>38</v>
      </c>
      <c r="O2332">
        <v>55000000</v>
      </c>
      <c r="P2332">
        <f t="shared" si="36"/>
        <v>11365290</v>
      </c>
      <c r="Q2332">
        <v>6.4</v>
      </c>
    </row>
    <row r="2333" spans="1:17" x14ac:dyDescent="0.3">
      <c r="A2333" t="s">
        <v>21311</v>
      </c>
      <c r="B2333">
        <v>85</v>
      </c>
      <c r="C2333">
        <v>2199853</v>
      </c>
      <c r="D2333" t="s">
        <v>1671</v>
      </c>
      <c r="E2333" t="s">
        <v>3409</v>
      </c>
      <c r="L2333" t="s">
        <v>21312</v>
      </c>
      <c r="M2333" t="s">
        <v>37</v>
      </c>
      <c r="N2333" t="s">
        <v>38</v>
      </c>
      <c r="O2333">
        <v>1200000</v>
      </c>
      <c r="P2333">
        <f t="shared" si="36"/>
        <v>999853</v>
      </c>
      <c r="Q2333">
        <v>6.6</v>
      </c>
    </row>
    <row r="2334" spans="1:17" x14ac:dyDescent="0.3">
      <c r="A2334" t="s">
        <v>21356</v>
      </c>
      <c r="B2334">
        <v>85</v>
      </c>
      <c r="C2334">
        <v>7826</v>
      </c>
      <c r="D2334" t="s">
        <v>1671</v>
      </c>
      <c r="E2334" t="s">
        <v>68</v>
      </c>
      <c r="L2334" t="s">
        <v>21357</v>
      </c>
      <c r="M2334" t="s">
        <v>37</v>
      </c>
      <c r="N2334" t="s">
        <v>38</v>
      </c>
      <c r="O2334">
        <v>1200000</v>
      </c>
      <c r="P2334">
        <f t="shared" si="36"/>
        <v>-1192174</v>
      </c>
      <c r="Q2334">
        <v>6.2</v>
      </c>
    </row>
    <row r="2335" spans="1:17" x14ac:dyDescent="0.3">
      <c r="A2335" t="s">
        <v>18889</v>
      </c>
      <c r="B2335">
        <v>85</v>
      </c>
      <c r="C2335">
        <v>14000000</v>
      </c>
      <c r="D2335" t="s">
        <v>1671</v>
      </c>
      <c r="E2335" t="s">
        <v>1266</v>
      </c>
      <c r="F2335" t="s">
        <v>6403</v>
      </c>
      <c r="G2335" t="s">
        <v>10413</v>
      </c>
      <c r="L2335" t="s">
        <v>18890</v>
      </c>
      <c r="M2335" t="s">
        <v>37</v>
      </c>
      <c r="N2335" t="s">
        <v>38</v>
      </c>
      <c r="O2335">
        <v>3500000</v>
      </c>
      <c r="P2335">
        <f t="shared" si="36"/>
        <v>10500000</v>
      </c>
      <c r="Q2335">
        <v>6</v>
      </c>
    </row>
    <row r="2336" spans="1:17" x14ac:dyDescent="0.3">
      <c r="A2336" t="s">
        <v>10756</v>
      </c>
      <c r="B2336">
        <v>85</v>
      </c>
      <c r="C2336">
        <v>48546578</v>
      </c>
      <c r="D2336" t="s">
        <v>1671</v>
      </c>
      <c r="E2336" t="s">
        <v>19711</v>
      </c>
      <c r="L2336" t="s">
        <v>10757</v>
      </c>
      <c r="M2336" t="s">
        <v>37</v>
      </c>
      <c r="N2336" t="s">
        <v>38</v>
      </c>
      <c r="O2336">
        <v>20000000</v>
      </c>
      <c r="P2336">
        <f t="shared" si="36"/>
        <v>28546578</v>
      </c>
      <c r="Q2336">
        <v>2.7</v>
      </c>
    </row>
    <row r="2337" spans="1:17" x14ac:dyDescent="0.3">
      <c r="A2337" t="s">
        <v>3281</v>
      </c>
      <c r="B2337">
        <v>85</v>
      </c>
      <c r="C2337">
        <v>144156464</v>
      </c>
      <c r="D2337" t="s">
        <v>1671</v>
      </c>
      <c r="E2337" t="s">
        <v>18089</v>
      </c>
      <c r="F2337" t="s">
        <v>1266</v>
      </c>
      <c r="L2337" t="s">
        <v>3282</v>
      </c>
      <c r="M2337" t="s">
        <v>37</v>
      </c>
      <c r="N2337" t="s">
        <v>38</v>
      </c>
      <c r="O2337">
        <v>71500000</v>
      </c>
      <c r="P2337">
        <f t="shared" si="36"/>
        <v>72656464</v>
      </c>
      <c r="Q2337">
        <v>5.3</v>
      </c>
    </row>
    <row r="2338" spans="1:17" hidden="1" x14ac:dyDescent="0.3">
      <c r="A2338" t="s">
        <v>14932</v>
      </c>
      <c r="B2338">
        <v>102</v>
      </c>
      <c r="D2338" t="s">
        <v>953</v>
      </c>
      <c r="E2338" t="s">
        <v>18089</v>
      </c>
      <c r="F2338" t="s">
        <v>1266</v>
      </c>
      <c r="L2338" t="s">
        <v>14933</v>
      </c>
      <c r="M2338" t="s">
        <v>37</v>
      </c>
      <c r="N2338" t="s">
        <v>38</v>
      </c>
      <c r="O2338">
        <v>65000000</v>
      </c>
      <c r="P2338">
        <f t="shared" si="36"/>
        <v>-65000000</v>
      </c>
      <c r="Q2338">
        <v>7.3</v>
      </c>
    </row>
    <row r="2339" spans="1:17" hidden="1" x14ac:dyDescent="0.3">
      <c r="A2339" t="s">
        <v>15520</v>
      </c>
      <c r="B2339">
        <v>102</v>
      </c>
      <c r="D2339" t="s">
        <v>1325</v>
      </c>
      <c r="E2339" t="s">
        <v>1671</v>
      </c>
      <c r="F2339" t="s">
        <v>24164</v>
      </c>
      <c r="G2339" t="s">
        <v>3409</v>
      </c>
      <c r="L2339" t="s">
        <v>15521</v>
      </c>
      <c r="M2339" t="s">
        <v>37</v>
      </c>
      <c r="N2339" t="s">
        <v>56</v>
      </c>
      <c r="O2339">
        <v>10000000</v>
      </c>
      <c r="P2339">
        <f t="shared" si="36"/>
        <v>-10000000</v>
      </c>
      <c r="Q2339">
        <v>6</v>
      </c>
    </row>
    <row r="2340" spans="1:17" x14ac:dyDescent="0.3">
      <c r="A2340" t="s">
        <v>8461</v>
      </c>
      <c r="B2340">
        <v>85</v>
      </c>
      <c r="C2340">
        <v>26096584</v>
      </c>
      <c r="D2340" t="s">
        <v>1671</v>
      </c>
      <c r="L2340" t="s">
        <v>8462</v>
      </c>
      <c r="M2340" t="s">
        <v>37</v>
      </c>
      <c r="N2340" t="s">
        <v>38</v>
      </c>
      <c r="O2340">
        <v>19000000</v>
      </c>
      <c r="P2340">
        <f t="shared" si="36"/>
        <v>7096584</v>
      </c>
      <c r="Q2340">
        <v>3.4</v>
      </c>
    </row>
    <row r="2341" spans="1:17" hidden="1" x14ac:dyDescent="0.3">
      <c r="A2341" t="s">
        <v>4712</v>
      </c>
      <c r="B2341">
        <v>102</v>
      </c>
      <c r="D2341" t="s">
        <v>6403</v>
      </c>
      <c r="E2341" t="s">
        <v>12332</v>
      </c>
      <c r="L2341" t="s">
        <v>14152</v>
      </c>
      <c r="M2341" t="s">
        <v>37</v>
      </c>
      <c r="N2341" t="s">
        <v>38</v>
      </c>
      <c r="O2341">
        <v>12000000</v>
      </c>
      <c r="P2341">
        <f t="shared" si="36"/>
        <v>-12000000</v>
      </c>
      <c r="Q2341">
        <v>5.4</v>
      </c>
    </row>
    <row r="2342" spans="1:17" hidden="1" x14ac:dyDescent="0.3">
      <c r="A2342" t="s">
        <v>6694</v>
      </c>
      <c r="B2342">
        <v>102</v>
      </c>
      <c r="C2342">
        <v>49186871</v>
      </c>
      <c r="D2342" t="s">
        <v>953</v>
      </c>
      <c r="E2342" t="s">
        <v>1671</v>
      </c>
      <c r="F2342" t="s">
        <v>3409</v>
      </c>
      <c r="G2342" t="s">
        <v>18089</v>
      </c>
      <c r="H2342" t="s">
        <v>24167</v>
      </c>
      <c r="L2342" t="s">
        <v>8307</v>
      </c>
      <c r="M2342" t="s">
        <v>37</v>
      </c>
      <c r="N2342" t="s">
        <v>38</v>
      </c>
      <c r="P2342">
        <f t="shared" si="36"/>
        <v>49186871</v>
      </c>
      <c r="Q2342">
        <v>5.2</v>
      </c>
    </row>
    <row r="2343" spans="1:17" hidden="1" x14ac:dyDescent="0.3">
      <c r="A2343" t="s">
        <v>12360</v>
      </c>
      <c r="B2343">
        <v>102</v>
      </c>
      <c r="D2343" t="s">
        <v>24164</v>
      </c>
      <c r="E2343" t="s">
        <v>3409</v>
      </c>
      <c r="F2343" t="s">
        <v>24165</v>
      </c>
      <c r="G2343" t="s">
        <v>10413</v>
      </c>
      <c r="L2343" t="s">
        <v>15784</v>
      </c>
      <c r="M2343" t="s">
        <v>37</v>
      </c>
      <c r="N2343" t="s">
        <v>56</v>
      </c>
      <c r="P2343">
        <f t="shared" si="36"/>
        <v>0</v>
      </c>
      <c r="Q2343">
        <v>7.1</v>
      </c>
    </row>
    <row r="2344" spans="1:17" x14ac:dyDescent="0.3">
      <c r="A2344" t="s">
        <v>15431</v>
      </c>
      <c r="B2344">
        <v>85</v>
      </c>
      <c r="C2344">
        <v>70527</v>
      </c>
      <c r="D2344" t="s">
        <v>1671</v>
      </c>
      <c r="E2344" t="s">
        <v>3409</v>
      </c>
      <c r="L2344" t="s">
        <v>15432</v>
      </c>
      <c r="M2344" t="s">
        <v>37</v>
      </c>
      <c r="N2344" t="s">
        <v>38</v>
      </c>
      <c r="O2344">
        <v>6500000</v>
      </c>
      <c r="P2344">
        <f t="shared" si="36"/>
        <v>-6429473</v>
      </c>
      <c r="Q2344">
        <v>6.7</v>
      </c>
    </row>
    <row r="2345" spans="1:17" x14ac:dyDescent="0.3">
      <c r="A2345" t="s">
        <v>14876</v>
      </c>
      <c r="B2345">
        <v>85</v>
      </c>
      <c r="C2345">
        <v>32983713</v>
      </c>
      <c r="D2345" t="s">
        <v>1671</v>
      </c>
      <c r="E2345" t="s">
        <v>3409</v>
      </c>
      <c r="L2345" t="s">
        <v>14877</v>
      </c>
      <c r="M2345" t="s">
        <v>37</v>
      </c>
      <c r="N2345" t="s">
        <v>38</v>
      </c>
      <c r="O2345">
        <v>20000000</v>
      </c>
      <c r="P2345">
        <f t="shared" si="36"/>
        <v>12983713</v>
      </c>
      <c r="Q2345">
        <v>5.8</v>
      </c>
    </row>
    <row r="2346" spans="1:17" x14ac:dyDescent="0.3">
      <c r="A2346" t="s">
        <v>15162</v>
      </c>
      <c r="B2346">
        <v>85</v>
      </c>
      <c r="C2346">
        <v>4356743</v>
      </c>
      <c r="D2346" t="s">
        <v>1671</v>
      </c>
      <c r="E2346" t="s">
        <v>18089</v>
      </c>
      <c r="F2346" t="s">
        <v>19711</v>
      </c>
      <c r="L2346" t="s">
        <v>15163</v>
      </c>
      <c r="M2346" t="s">
        <v>37</v>
      </c>
      <c r="N2346" t="s">
        <v>38</v>
      </c>
      <c r="O2346">
        <v>16000000</v>
      </c>
      <c r="P2346">
        <f t="shared" si="36"/>
        <v>-11643257</v>
      </c>
      <c r="Q2346">
        <v>4.0999999999999996</v>
      </c>
    </row>
    <row r="2347" spans="1:17" x14ac:dyDescent="0.3">
      <c r="A2347" t="s">
        <v>18650</v>
      </c>
      <c r="B2347">
        <v>85</v>
      </c>
      <c r="C2347">
        <v>265107</v>
      </c>
      <c r="D2347" t="s">
        <v>1671</v>
      </c>
      <c r="E2347" t="s">
        <v>6403</v>
      </c>
      <c r="F2347" t="s">
        <v>24165</v>
      </c>
      <c r="L2347" t="s">
        <v>18653</v>
      </c>
      <c r="M2347" t="s">
        <v>37</v>
      </c>
      <c r="N2347" t="s">
        <v>370</v>
      </c>
      <c r="O2347">
        <v>1500000</v>
      </c>
      <c r="P2347">
        <f t="shared" si="36"/>
        <v>-1234893</v>
      </c>
      <c r="Q2347">
        <v>6.3</v>
      </c>
    </row>
    <row r="2348" spans="1:17" x14ac:dyDescent="0.3">
      <c r="A2348" t="s">
        <v>20393</v>
      </c>
      <c r="B2348">
        <v>85</v>
      </c>
      <c r="C2348">
        <v>100669</v>
      </c>
      <c r="D2348" t="s">
        <v>1671</v>
      </c>
      <c r="E2348" t="s">
        <v>3409</v>
      </c>
      <c r="L2348" t="s">
        <v>20394</v>
      </c>
      <c r="M2348" t="s">
        <v>37</v>
      </c>
      <c r="N2348" t="s">
        <v>38</v>
      </c>
      <c r="O2348">
        <v>3800000</v>
      </c>
      <c r="P2348">
        <f t="shared" si="36"/>
        <v>-3699331</v>
      </c>
      <c r="Q2348">
        <v>5.8</v>
      </c>
    </row>
    <row r="2349" spans="1:17" x14ac:dyDescent="0.3">
      <c r="A2349" t="s">
        <v>9834</v>
      </c>
      <c r="B2349">
        <v>85</v>
      </c>
      <c r="C2349">
        <v>13973532</v>
      </c>
      <c r="D2349" t="s">
        <v>1671</v>
      </c>
      <c r="E2349" t="s">
        <v>24164</v>
      </c>
      <c r="L2349" t="s">
        <v>9835</v>
      </c>
      <c r="M2349" t="s">
        <v>37</v>
      </c>
      <c r="N2349" t="s">
        <v>38</v>
      </c>
      <c r="O2349">
        <v>25000000</v>
      </c>
      <c r="P2349">
        <f t="shared" si="36"/>
        <v>-11026468</v>
      </c>
      <c r="Q2349">
        <v>5.0999999999999996</v>
      </c>
    </row>
    <row r="2350" spans="1:17" x14ac:dyDescent="0.3">
      <c r="A2350" t="s">
        <v>17255</v>
      </c>
      <c r="B2350">
        <v>85</v>
      </c>
      <c r="C2350">
        <v>36497</v>
      </c>
      <c r="D2350" t="s">
        <v>1671</v>
      </c>
      <c r="L2350" t="s">
        <v>17256</v>
      </c>
      <c r="M2350" t="s">
        <v>37</v>
      </c>
      <c r="N2350" t="s">
        <v>38</v>
      </c>
      <c r="O2350">
        <v>6000000</v>
      </c>
      <c r="P2350">
        <f t="shared" si="36"/>
        <v>-5963503</v>
      </c>
      <c r="Q2350">
        <v>4.7</v>
      </c>
    </row>
    <row r="2351" spans="1:17" hidden="1" x14ac:dyDescent="0.3">
      <c r="A2351" t="s">
        <v>3806</v>
      </c>
      <c r="B2351">
        <v>102</v>
      </c>
      <c r="D2351" t="s">
        <v>68</v>
      </c>
      <c r="L2351" t="s">
        <v>20574</v>
      </c>
      <c r="M2351" t="s">
        <v>37</v>
      </c>
      <c r="N2351" t="s">
        <v>38</v>
      </c>
      <c r="O2351">
        <v>2000000</v>
      </c>
      <c r="P2351">
        <f t="shared" si="36"/>
        <v>-2000000</v>
      </c>
      <c r="Q2351">
        <v>5.3</v>
      </c>
    </row>
    <row r="2352" spans="1:17" hidden="1" x14ac:dyDescent="0.3">
      <c r="A2352" t="s">
        <v>14719</v>
      </c>
      <c r="B2352">
        <v>102</v>
      </c>
      <c r="D2352" t="s">
        <v>3409</v>
      </c>
      <c r="E2352" t="s">
        <v>6403</v>
      </c>
      <c r="F2352" t="s">
        <v>10413</v>
      </c>
      <c r="L2352" t="s">
        <v>18026</v>
      </c>
      <c r="M2352" t="s">
        <v>2778</v>
      </c>
      <c r="N2352" t="s">
        <v>3571</v>
      </c>
      <c r="O2352">
        <v>5000000</v>
      </c>
      <c r="P2352">
        <f t="shared" si="36"/>
        <v>-5000000</v>
      </c>
      <c r="Q2352">
        <v>7.2</v>
      </c>
    </row>
    <row r="2353" spans="1:17" x14ac:dyDescent="0.3">
      <c r="A2353" t="s">
        <v>1965</v>
      </c>
      <c r="B2353">
        <v>85</v>
      </c>
      <c r="C2353">
        <v>86897182</v>
      </c>
      <c r="D2353" t="s">
        <v>1671</v>
      </c>
      <c r="L2353" t="s">
        <v>1967</v>
      </c>
      <c r="M2353" t="s">
        <v>37</v>
      </c>
      <c r="N2353" t="s">
        <v>38</v>
      </c>
      <c r="O2353">
        <v>95000000</v>
      </c>
      <c r="P2353">
        <f t="shared" si="36"/>
        <v>-8102818</v>
      </c>
      <c r="Q2353">
        <v>6.2</v>
      </c>
    </row>
    <row r="2354" spans="1:17" x14ac:dyDescent="0.3">
      <c r="A2354" t="s">
        <v>5702</v>
      </c>
      <c r="B2354">
        <v>85</v>
      </c>
      <c r="C2354">
        <v>86930411</v>
      </c>
      <c r="D2354" t="s">
        <v>1671</v>
      </c>
      <c r="E2354" t="s">
        <v>24164</v>
      </c>
      <c r="L2354" t="s">
        <v>10210</v>
      </c>
      <c r="M2354" t="s">
        <v>37</v>
      </c>
      <c r="N2354" t="s">
        <v>38</v>
      </c>
      <c r="O2354">
        <v>23000000</v>
      </c>
      <c r="P2354">
        <f t="shared" si="36"/>
        <v>63930411</v>
      </c>
      <c r="Q2354">
        <v>6.8</v>
      </c>
    </row>
    <row r="2355" spans="1:17" hidden="1" x14ac:dyDescent="0.3">
      <c r="A2355" t="s">
        <v>20508</v>
      </c>
      <c r="B2355">
        <v>102</v>
      </c>
      <c r="C2355">
        <v>13220</v>
      </c>
      <c r="D2355" t="s">
        <v>10413</v>
      </c>
      <c r="L2355" t="s">
        <v>20510</v>
      </c>
      <c r="M2355" t="s">
        <v>37</v>
      </c>
      <c r="N2355" t="s">
        <v>38</v>
      </c>
      <c r="P2355">
        <f t="shared" si="36"/>
        <v>13220</v>
      </c>
      <c r="Q2355">
        <v>3.9</v>
      </c>
    </row>
    <row r="2356" spans="1:17" hidden="1" x14ac:dyDescent="0.3">
      <c r="A2356" t="s">
        <v>16148</v>
      </c>
      <c r="B2356">
        <v>102</v>
      </c>
      <c r="C2356">
        <v>10105505</v>
      </c>
      <c r="D2356" t="s">
        <v>24164</v>
      </c>
      <c r="E2356" t="s">
        <v>3409</v>
      </c>
      <c r="F2356" t="s">
        <v>24165</v>
      </c>
      <c r="G2356" t="s">
        <v>10413</v>
      </c>
      <c r="L2356" t="s">
        <v>16291</v>
      </c>
      <c r="M2356" t="s">
        <v>37</v>
      </c>
      <c r="N2356" t="s">
        <v>1465</v>
      </c>
      <c r="P2356">
        <f t="shared" si="36"/>
        <v>10105505</v>
      </c>
      <c r="Q2356">
        <v>6.8</v>
      </c>
    </row>
    <row r="2357" spans="1:17" x14ac:dyDescent="0.3">
      <c r="A2357" t="s">
        <v>15176</v>
      </c>
      <c r="B2357">
        <v>85</v>
      </c>
      <c r="C2357">
        <v>192467</v>
      </c>
      <c r="D2357" t="s">
        <v>1671</v>
      </c>
      <c r="E2357" t="s">
        <v>3409</v>
      </c>
      <c r="F2357" t="s">
        <v>19711</v>
      </c>
      <c r="L2357" t="s">
        <v>24033</v>
      </c>
      <c r="M2357" t="s">
        <v>37</v>
      </c>
      <c r="N2357" t="s">
        <v>38</v>
      </c>
      <c r="O2357">
        <v>15000</v>
      </c>
      <c r="P2357">
        <f t="shared" si="36"/>
        <v>177467</v>
      </c>
      <c r="Q2357">
        <v>6.6</v>
      </c>
    </row>
    <row r="2358" spans="1:17" hidden="1" x14ac:dyDescent="0.3">
      <c r="A2358" t="s">
        <v>7443</v>
      </c>
      <c r="B2358">
        <v>102</v>
      </c>
      <c r="D2358" t="s">
        <v>1671</v>
      </c>
      <c r="E2358" t="s">
        <v>3409</v>
      </c>
      <c r="F2358" t="s">
        <v>18089</v>
      </c>
      <c r="G2358" t="s">
        <v>24167</v>
      </c>
      <c r="L2358" t="s">
        <v>7447</v>
      </c>
      <c r="M2358" t="s">
        <v>37</v>
      </c>
      <c r="N2358" t="s">
        <v>38</v>
      </c>
      <c r="P2358">
        <f t="shared" si="36"/>
        <v>0</v>
      </c>
      <c r="Q2358">
        <v>7.3</v>
      </c>
    </row>
    <row r="2359" spans="1:17" hidden="1" x14ac:dyDescent="0.3">
      <c r="A2359" t="s">
        <v>16092</v>
      </c>
      <c r="B2359">
        <v>102</v>
      </c>
      <c r="D2359" t="s">
        <v>1325</v>
      </c>
      <c r="E2359" t="s">
        <v>24164</v>
      </c>
      <c r="F2359" t="s">
        <v>10413</v>
      </c>
      <c r="L2359" t="s">
        <v>16741</v>
      </c>
      <c r="M2359" t="s">
        <v>37</v>
      </c>
      <c r="N2359" t="s">
        <v>268</v>
      </c>
      <c r="O2359">
        <v>7000000</v>
      </c>
      <c r="P2359">
        <f t="shared" si="36"/>
        <v>-7000000</v>
      </c>
      <c r="Q2359">
        <v>7.9</v>
      </c>
    </row>
    <row r="2360" spans="1:17" x14ac:dyDescent="0.3">
      <c r="A2360" t="s">
        <v>17782</v>
      </c>
      <c r="B2360">
        <v>86</v>
      </c>
      <c r="C2360">
        <v>17314483</v>
      </c>
      <c r="D2360" t="s">
        <v>1671</v>
      </c>
      <c r="E2360" t="s">
        <v>1266</v>
      </c>
      <c r="L2360" t="s">
        <v>18549</v>
      </c>
      <c r="M2360" t="s">
        <v>37</v>
      </c>
      <c r="N2360" t="s">
        <v>38</v>
      </c>
      <c r="O2360">
        <v>4000000</v>
      </c>
      <c r="P2360">
        <f t="shared" si="36"/>
        <v>13314483</v>
      </c>
      <c r="Q2360">
        <v>4.7</v>
      </c>
    </row>
    <row r="2361" spans="1:17" x14ac:dyDescent="0.3">
      <c r="A2361" t="s">
        <v>17782</v>
      </c>
      <c r="B2361">
        <v>86</v>
      </c>
      <c r="C2361">
        <v>40041683</v>
      </c>
      <c r="D2361" t="s">
        <v>1671</v>
      </c>
      <c r="E2361" t="s">
        <v>1266</v>
      </c>
      <c r="L2361" t="s">
        <v>19799</v>
      </c>
      <c r="M2361" t="s">
        <v>37</v>
      </c>
      <c r="N2361" t="s">
        <v>38</v>
      </c>
      <c r="O2361">
        <v>2500000</v>
      </c>
      <c r="P2361">
        <f t="shared" si="36"/>
        <v>37541683</v>
      </c>
      <c r="Q2361">
        <v>5.0999999999999996</v>
      </c>
    </row>
    <row r="2362" spans="1:17" x14ac:dyDescent="0.3">
      <c r="A2362" t="s">
        <v>15381</v>
      </c>
      <c r="B2362">
        <v>86</v>
      </c>
      <c r="C2362">
        <v>15447</v>
      </c>
      <c r="D2362" t="s">
        <v>1671</v>
      </c>
      <c r="L2362" t="s">
        <v>15383</v>
      </c>
      <c r="M2362" t="s">
        <v>37</v>
      </c>
      <c r="N2362" t="s">
        <v>38</v>
      </c>
      <c r="O2362">
        <v>10000000</v>
      </c>
      <c r="P2362">
        <f t="shared" si="36"/>
        <v>-9984553</v>
      </c>
      <c r="Q2362">
        <v>3.5</v>
      </c>
    </row>
    <row r="2363" spans="1:17" x14ac:dyDescent="0.3">
      <c r="A2363" t="s">
        <v>19760</v>
      </c>
      <c r="B2363">
        <v>86</v>
      </c>
      <c r="C2363">
        <v>475000</v>
      </c>
      <c r="D2363" t="s">
        <v>1671</v>
      </c>
      <c r="E2363" t="s">
        <v>24167</v>
      </c>
      <c r="L2363" t="s">
        <v>19762</v>
      </c>
      <c r="M2363" t="s">
        <v>37</v>
      </c>
      <c r="N2363" t="s">
        <v>38</v>
      </c>
      <c r="O2363">
        <v>2800000</v>
      </c>
      <c r="P2363">
        <f t="shared" si="36"/>
        <v>-2325000</v>
      </c>
      <c r="Q2363">
        <v>6</v>
      </c>
    </row>
    <row r="2364" spans="1:17" x14ac:dyDescent="0.3">
      <c r="A2364" t="s">
        <v>14563</v>
      </c>
      <c r="B2364">
        <v>86</v>
      </c>
      <c r="C2364">
        <v>23978402</v>
      </c>
      <c r="D2364" t="s">
        <v>1671</v>
      </c>
      <c r="E2364" t="s">
        <v>24164</v>
      </c>
      <c r="L2364" t="s">
        <v>14564</v>
      </c>
      <c r="M2364" t="s">
        <v>37</v>
      </c>
      <c r="N2364" t="s">
        <v>38</v>
      </c>
      <c r="O2364">
        <v>11000000</v>
      </c>
      <c r="P2364">
        <f t="shared" si="36"/>
        <v>12978402</v>
      </c>
      <c r="Q2364">
        <v>4.5999999999999996</v>
      </c>
    </row>
    <row r="2365" spans="1:17" hidden="1" x14ac:dyDescent="0.3">
      <c r="A2365" t="s">
        <v>845</v>
      </c>
      <c r="B2365">
        <v>102</v>
      </c>
      <c r="D2365" t="s">
        <v>953</v>
      </c>
      <c r="E2365" t="s">
        <v>3409</v>
      </c>
      <c r="F2365" t="s">
        <v>18089</v>
      </c>
      <c r="G2365" t="s">
        <v>19711</v>
      </c>
      <c r="H2365" t="s">
        <v>15011</v>
      </c>
      <c r="L2365" t="s">
        <v>17638</v>
      </c>
      <c r="M2365" t="s">
        <v>37</v>
      </c>
      <c r="N2365" t="s">
        <v>370</v>
      </c>
      <c r="O2365">
        <v>3500000</v>
      </c>
      <c r="P2365">
        <f t="shared" si="36"/>
        <v>-3500000</v>
      </c>
      <c r="Q2365">
        <v>7.3</v>
      </c>
    </row>
    <row r="2366" spans="1:17" x14ac:dyDescent="0.3">
      <c r="A2366" t="s">
        <v>11224</v>
      </c>
      <c r="B2366">
        <v>86</v>
      </c>
      <c r="C2366">
        <v>5542025</v>
      </c>
      <c r="D2366" t="s">
        <v>1671</v>
      </c>
      <c r="L2366" t="s">
        <v>14276</v>
      </c>
      <c r="M2366" t="s">
        <v>37</v>
      </c>
      <c r="N2366" t="s">
        <v>38</v>
      </c>
      <c r="O2366">
        <v>12000000</v>
      </c>
      <c r="P2366">
        <f t="shared" si="36"/>
        <v>-6457975</v>
      </c>
      <c r="Q2366">
        <v>6.3</v>
      </c>
    </row>
    <row r="2367" spans="1:17" x14ac:dyDescent="0.3">
      <c r="A2367" t="s">
        <v>2042</v>
      </c>
      <c r="B2367">
        <v>86</v>
      </c>
      <c r="C2367">
        <v>10397365</v>
      </c>
      <c r="D2367" t="s">
        <v>1671</v>
      </c>
      <c r="E2367" t="s">
        <v>24165</v>
      </c>
      <c r="F2367" t="s">
        <v>19711</v>
      </c>
      <c r="L2367" t="s">
        <v>13494</v>
      </c>
      <c r="M2367" t="s">
        <v>37</v>
      </c>
      <c r="N2367" t="s">
        <v>38</v>
      </c>
      <c r="O2367">
        <v>14000000</v>
      </c>
      <c r="P2367">
        <f t="shared" si="36"/>
        <v>-3602635</v>
      </c>
      <c r="Q2367">
        <v>5.4</v>
      </c>
    </row>
    <row r="2368" spans="1:17" x14ac:dyDescent="0.3">
      <c r="A2368" t="s">
        <v>514</v>
      </c>
      <c r="B2368">
        <v>86</v>
      </c>
      <c r="C2368">
        <v>181395380</v>
      </c>
      <c r="D2368" t="s">
        <v>1671</v>
      </c>
      <c r="E2368" t="s">
        <v>1266</v>
      </c>
      <c r="F2368" t="s">
        <v>19711</v>
      </c>
      <c r="L2368" t="s">
        <v>5679</v>
      </c>
      <c r="M2368" t="s">
        <v>37</v>
      </c>
      <c r="N2368" t="s">
        <v>38</v>
      </c>
      <c r="O2368">
        <v>45000000</v>
      </c>
      <c r="P2368">
        <f t="shared" si="36"/>
        <v>136395380</v>
      </c>
      <c r="Q2368">
        <v>6.8</v>
      </c>
    </row>
    <row r="2369" spans="1:17" x14ac:dyDescent="0.3">
      <c r="A2369" t="s">
        <v>4987</v>
      </c>
      <c r="B2369">
        <v>86</v>
      </c>
      <c r="C2369">
        <v>34308901</v>
      </c>
      <c r="D2369" t="s">
        <v>1671</v>
      </c>
      <c r="E2369" t="s">
        <v>24164</v>
      </c>
      <c r="L2369" t="s">
        <v>12811</v>
      </c>
      <c r="M2369" t="s">
        <v>37</v>
      </c>
      <c r="N2369" t="s">
        <v>38</v>
      </c>
      <c r="O2369">
        <v>16000000</v>
      </c>
      <c r="P2369">
        <f t="shared" si="36"/>
        <v>18308901</v>
      </c>
      <c r="Q2369">
        <v>5.0999999999999996</v>
      </c>
    </row>
    <row r="2370" spans="1:17" x14ac:dyDescent="0.3">
      <c r="A2370" t="s">
        <v>8382</v>
      </c>
      <c r="B2370">
        <v>86</v>
      </c>
      <c r="C2370">
        <v>38232624</v>
      </c>
      <c r="D2370" t="s">
        <v>1671</v>
      </c>
      <c r="L2370" t="s">
        <v>8383</v>
      </c>
      <c r="M2370" t="s">
        <v>37</v>
      </c>
      <c r="N2370" t="s">
        <v>38</v>
      </c>
      <c r="O2370">
        <v>30000000</v>
      </c>
      <c r="P2370">
        <f t="shared" ref="P2370:P2433" si="37">+C2370-O2370</f>
        <v>8232624</v>
      </c>
      <c r="Q2370">
        <v>2.7</v>
      </c>
    </row>
    <row r="2371" spans="1:17" x14ac:dyDescent="0.3">
      <c r="A2371" t="s">
        <v>11846</v>
      </c>
      <c r="B2371">
        <v>86</v>
      </c>
      <c r="C2371">
        <v>23993605</v>
      </c>
      <c r="D2371" t="s">
        <v>1671</v>
      </c>
      <c r="E2371" t="s">
        <v>24164</v>
      </c>
      <c r="F2371" t="s">
        <v>3409</v>
      </c>
      <c r="L2371" t="s">
        <v>11847</v>
      </c>
      <c r="M2371" t="s">
        <v>37</v>
      </c>
      <c r="N2371" t="s">
        <v>38</v>
      </c>
      <c r="O2371">
        <v>18000000</v>
      </c>
      <c r="P2371">
        <f t="shared" si="37"/>
        <v>5993605</v>
      </c>
      <c r="Q2371">
        <v>5.8</v>
      </c>
    </row>
    <row r="2372" spans="1:17" x14ac:dyDescent="0.3">
      <c r="A2372" t="s">
        <v>233</v>
      </c>
      <c r="B2372">
        <v>86</v>
      </c>
      <c r="C2372">
        <v>4007792</v>
      </c>
      <c r="D2372" t="s">
        <v>1671</v>
      </c>
      <c r="E2372" t="s">
        <v>3409</v>
      </c>
      <c r="F2372" t="s">
        <v>19711</v>
      </c>
      <c r="L2372" t="s">
        <v>22244</v>
      </c>
      <c r="M2372" t="s">
        <v>37</v>
      </c>
      <c r="N2372" t="s">
        <v>38</v>
      </c>
      <c r="O2372">
        <v>750000</v>
      </c>
      <c r="P2372">
        <f t="shared" si="37"/>
        <v>3257792</v>
      </c>
      <c r="Q2372">
        <v>7</v>
      </c>
    </row>
    <row r="2373" spans="1:17" x14ac:dyDescent="0.3">
      <c r="A2373" t="s">
        <v>14622</v>
      </c>
      <c r="B2373">
        <v>86</v>
      </c>
      <c r="C2373">
        <v>4814244</v>
      </c>
      <c r="D2373" t="s">
        <v>1671</v>
      </c>
      <c r="E2373" t="s">
        <v>19711</v>
      </c>
      <c r="L2373" t="s">
        <v>14623</v>
      </c>
      <c r="M2373" t="s">
        <v>37</v>
      </c>
      <c r="N2373" t="s">
        <v>268</v>
      </c>
      <c r="O2373">
        <v>11000000</v>
      </c>
      <c r="P2373">
        <f t="shared" si="37"/>
        <v>-6185756</v>
      </c>
      <c r="Q2373">
        <v>5.3</v>
      </c>
    </row>
    <row r="2374" spans="1:17" x14ac:dyDescent="0.3">
      <c r="A2374" t="s">
        <v>9305</v>
      </c>
      <c r="B2374">
        <v>86</v>
      </c>
      <c r="C2374">
        <v>185577</v>
      </c>
      <c r="D2374" t="s">
        <v>1671</v>
      </c>
      <c r="L2374" t="s">
        <v>18657</v>
      </c>
      <c r="M2374" t="s">
        <v>37</v>
      </c>
      <c r="N2374" t="s">
        <v>56</v>
      </c>
      <c r="O2374">
        <v>4000000</v>
      </c>
      <c r="P2374">
        <f t="shared" si="37"/>
        <v>-3814423</v>
      </c>
      <c r="Q2374">
        <v>6.3</v>
      </c>
    </row>
    <row r="2375" spans="1:17" x14ac:dyDescent="0.3">
      <c r="A2375" t="s">
        <v>20350</v>
      </c>
      <c r="B2375">
        <v>86</v>
      </c>
      <c r="C2375">
        <v>535249</v>
      </c>
      <c r="D2375" t="s">
        <v>1671</v>
      </c>
      <c r="L2375" t="s">
        <v>20353</v>
      </c>
      <c r="M2375" t="s">
        <v>37</v>
      </c>
      <c r="N2375" t="s">
        <v>38</v>
      </c>
      <c r="O2375">
        <v>3400000</v>
      </c>
      <c r="P2375">
        <f t="shared" si="37"/>
        <v>-2864751</v>
      </c>
      <c r="Q2375">
        <v>4.5999999999999996</v>
      </c>
    </row>
    <row r="2376" spans="1:17" x14ac:dyDescent="0.3">
      <c r="A2376" t="s">
        <v>16101</v>
      </c>
      <c r="B2376">
        <v>86</v>
      </c>
      <c r="C2376">
        <v>1277257</v>
      </c>
      <c r="D2376" t="s">
        <v>1671</v>
      </c>
      <c r="E2376" t="s">
        <v>3409</v>
      </c>
      <c r="F2376" t="s">
        <v>19711</v>
      </c>
      <c r="L2376" t="s">
        <v>21673</v>
      </c>
      <c r="M2376" t="s">
        <v>37</v>
      </c>
      <c r="N2376" t="s">
        <v>56</v>
      </c>
      <c r="O2376">
        <v>1000000</v>
      </c>
      <c r="P2376">
        <f t="shared" si="37"/>
        <v>277257</v>
      </c>
      <c r="Q2376">
        <v>6.8</v>
      </c>
    </row>
    <row r="2377" spans="1:17" x14ac:dyDescent="0.3">
      <c r="A2377" t="s">
        <v>220</v>
      </c>
      <c r="B2377">
        <v>86</v>
      </c>
      <c r="C2377">
        <v>333976</v>
      </c>
      <c r="D2377" t="s">
        <v>1671</v>
      </c>
      <c r="E2377" t="s">
        <v>24164</v>
      </c>
      <c r="L2377" t="s">
        <v>14370</v>
      </c>
      <c r="M2377" t="s">
        <v>37</v>
      </c>
      <c r="N2377" t="s">
        <v>38</v>
      </c>
      <c r="O2377">
        <v>12000000</v>
      </c>
      <c r="P2377">
        <f t="shared" si="37"/>
        <v>-11666024</v>
      </c>
      <c r="Q2377">
        <v>6.4</v>
      </c>
    </row>
    <row r="2378" spans="1:17" hidden="1" x14ac:dyDescent="0.3">
      <c r="A2378" t="s">
        <v>3873</v>
      </c>
      <c r="B2378">
        <v>102</v>
      </c>
      <c r="D2378" t="s">
        <v>1325</v>
      </c>
      <c r="E2378" t="s">
        <v>3409</v>
      </c>
      <c r="F2378" t="s">
        <v>22704</v>
      </c>
      <c r="G2378" t="s">
        <v>24163</v>
      </c>
      <c r="L2378" t="s">
        <v>11505</v>
      </c>
      <c r="M2378" t="s">
        <v>1946</v>
      </c>
      <c r="N2378" t="s">
        <v>892</v>
      </c>
      <c r="O2378">
        <v>25000000</v>
      </c>
      <c r="P2378">
        <f t="shared" si="37"/>
        <v>-25000000</v>
      </c>
      <c r="Q2378">
        <v>6.2</v>
      </c>
    </row>
    <row r="2379" spans="1:17" x14ac:dyDescent="0.3">
      <c r="A2379" t="s">
        <v>4863</v>
      </c>
      <c r="B2379">
        <v>87</v>
      </c>
      <c r="C2379">
        <v>515005</v>
      </c>
      <c r="D2379" t="s">
        <v>1671</v>
      </c>
      <c r="E2379" t="s">
        <v>17378</v>
      </c>
      <c r="L2379" t="s">
        <v>22456</v>
      </c>
      <c r="M2379" t="s">
        <v>37</v>
      </c>
      <c r="N2379" t="s">
        <v>56</v>
      </c>
      <c r="O2379">
        <v>560000</v>
      </c>
      <c r="P2379">
        <f t="shared" si="37"/>
        <v>-44995</v>
      </c>
      <c r="Q2379">
        <v>7.7</v>
      </c>
    </row>
    <row r="2380" spans="1:17" hidden="1" x14ac:dyDescent="0.3">
      <c r="A2380" t="s">
        <v>16934</v>
      </c>
      <c r="B2380">
        <v>102</v>
      </c>
      <c r="D2380" t="s">
        <v>1325</v>
      </c>
      <c r="E2380" t="s">
        <v>953</v>
      </c>
      <c r="F2380" t="s">
        <v>3409</v>
      </c>
      <c r="G2380" t="s">
        <v>15011</v>
      </c>
      <c r="L2380" t="s">
        <v>16936</v>
      </c>
      <c r="M2380" t="s">
        <v>37</v>
      </c>
      <c r="N2380" t="s">
        <v>179</v>
      </c>
      <c r="O2380">
        <v>6500000</v>
      </c>
      <c r="P2380">
        <f t="shared" si="37"/>
        <v>-6500000</v>
      </c>
      <c r="Q2380">
        <v>6.5</v>
      </c>
    </row>
    <row r="2381" spans="1:17" x14ac:dyDescent="0.3">
      <c r="A2381" t="s">
        <v>19477</v>
      </c>
      <c r="B2381">
        <v>87</v>
      </c>
      <c r="C2381">
        <v>418268</v>
      </c>
      <c r="D2381" t="s">
        <v>1671</v>
      </c>
      <c r="E2381" t="s">
        <v>19711</v>
      </c>
      <c r="L2381" t="s">
        <v>19478</v>
      </c>
      <c r="M2381" t="s">
        <v>37</v>
      </c>
      <c r="N2381" t="s">
        <v>38</v>
      </c>
      <c r="O2381">
        <v>3000000</v>
      </c>
      <c r="P2381">
        <f t="shared" si="37"/>
        <v>-2581732</v>
      </c>
      <c r="Q2381">
        <v>5.3</v>
      </c>
    </row>
    <row r="2382" spans="1:17" x14ac:dyDescent="0.3">
      <c r="A2382" t="s">
        <v>13792</v>
      </c>
      <c r="B2382">
        <v>87</v>
      </c>
      <c r="C2382">
        <v>1276984</v>
      </c>
      <c r="D2382" t="s">
        <v>1671</v>
      </c>
      <c r="E2382" t="s">
        <v>24164</v>
      </c>
      <c r="F2382" t="s">
        <v>10413</v>
      </c>
      <c r="L2382" t="s">
        <v>15265</v>
      </c>
      <c r="M2382" t="s">
        <v>37</v>
      </c>
      <c r="N2382" t="s">
        <v>1465</v>
      </c>
      <c r="O2382">
        <v>10000000</v>
      </c>
      <c r="P2382">
        <f t="shared" si="37"/>
        <v>-8723016</v>
      </c>
      <c r="Q2382">
        <v>6.2</v>
      </c>
    </row>
    <row r="2383" spans="1:17" x14ac:dyDescent="0.3">
      <c r="A2383" t="s">
        <v>1954</v>
      </c>
      <c r="B2383">
        <v>87</v>
      </c>
      <c r="C2383">
        <v>8579684</v>
      </c>
      <c r="D2383" t="s">
        <v>1671</v>
      </c>
      <c r="L2383" t="s">
        <v>10563</v>
      </c>
      <c r="M2383" t="s">
        <v>37</v>
      </c>
      <c r="N2383" t="s">
        <v>38</v>
      </c>
      <c r="O2383">
        <v>9000000</v>
      </c>
      <c r="P2383">
        <f t="shared" si="37"/>
        <v>-420316</v>
      </c>
      <c r="Q2383">
        <v>7.4</v>
      </c>
    </row>
    <row r="2384" spans="1:17" x14ac:dyDescent="0.3">
      <c r="A2384" t="s">
        <v>22660</v>
      </c>
      <c r="B2384">
        <v>87</v>
      </c>
      <c r="C2384">
        <v>1332</v>
      </c>
      <c r="D2384" t="s">
        <v>1671</v>
      </c>
      <c r="E2384" t="s">
        <v>6403</v>
      </c>
      <c r="L2384" t="s">
        <v>22661</v>
      </c>
      <c r="M2384" t="s">
        <v>37</v>
      </c>
      <c r="N2384" t="s">
        <v>38</v>
      </c>
      <c r="O2384">
        <v>500000</v>
      </c>
      <c r="P2384">
        <f t="shared" si="37"/>
        <v>-498668</v>
      </c>
      <c r="Q2384">
        <v>4.5999999999999996</v>
      </c>
    </row>
    <row r="2385" spans="1:17" x14ac:dyDescent="0.3">
      <c r="A2385" t="s">
        <v>198</v>
      </c>
      <c r="B2385">
        <v>87</v>
      </c>
      <c r="C2385">
        <v>64172251</v>
      </c>
      <c r="D2385" t="s">
        <v>1671</v>
      </c>
      <c r="E2385" t="s">
        <v>1266</v>
      </c>
      <c r="L2385" t="s">
        <v>8210</v>
      </c>
      <c r="M2385" t="s">
        <v>37</v>
      </c>
      <c r="N2385" t="s">
        <v>38</v>
      </c>
      <c r="O2385">
        <v>30000000</v>
      </c>
      <c r="P2385">
        <f t="shared" si="37"/>
        <v>34172251</v>
      </c>
      <c r="Q2385">
        <v>5.4</v>
      </c>
    </row>
    <row r="2386" spans="1:17" x14ac:dyDescent="0.3">
      <c r="A2386" t="s">
        <v>3233</v>
      </c>
      <c r="B2386">
        <v>87</v>
      </c>
      <c r="C2386">
        <v>112950721</v>
      </c>
      <c r="D2386" t="s">
        <v>1671</v>
      </c>
      <c r="E2386" t="s">
        <v>18089</v>
      </c>
      <c r="F2386" t="s">
        <v>1266</v>
      </c>
      <c r="L2386" t="s">
        <v>3235</v>
      </c>
      <c r="M2386" t="s">
        <v>37</v>
      </c>
      <c r="N2386" t="s">
        <v>38</v>
      </c>
      <c r="O2386">
        <v>72000000</v>
      </c>
      <c r="P2386">
        <f t="shared" si="37"/>
        <v>40950721</v>
      </c>
      <c r="Q2386">
        <v>4.5999999999999996</v>
      </c>
    </row>
    <row r="2387" spans="1:17" x14ac:dyDescent="0.3">
      <c r="A2387" t="s">
        <v>12989</v>
      </c>
      <c r="B2387">
        <v>87</v>
      </c>
      <c r="C2387">
        <v>14249005</v>
      </c>
      <c r="D2387" t="s">
        <v>1671</v>
      </c>
      <c r="L2387" t="s">
        <v>12990</v>
      </c>
      <c r="M2387" t="s">
        <v>37</v>
      </c>
      <c r="N2387" t="s">
        <v>38</v>
      </c>
      <c r="O2387">
        <v>15000000</v>
      </c>
      <c r="P2387">
        <f t="shared" si="37"/>
        <v>-750995</v>
      </c>
      <c r="Q2387">
        <v>4.5</v>
      </c>
    </row>
    <row r="2388" spans="1:17" x14ac:dyDescent="0.3">
      <c r="A2388" t="s">
        <v>7540</v>
      </c>
      <c r="B2388">
        <v>87</v>
      </c>
      <c r="C2388">
        <v>11560259</v>
      </c>
      <c r="D2388" t="s">
        <v>1671</v>
      </c>
      <c r="E2388" t="s">
        <v>19711</v>
      </c>
      <c r="L2388" t="s">
        <v>15063</v>
      </c>
      <c r="M2388" t="s">
        <v>37</v>
      </c>
      <c r="N2388" t="s">
        <v>38</v>
      </c>
      <c r="O2388">
        <v>22000000</v>
      </c>
      <c r="P2388">
        <f t="shared" si="37"/>
        <v>-10439741</v>
      </c>
      <c r="Q2388">
        <v>5.8</v>
      </c>
    </row>
    <row r="2389" spans="1:17" x14ac:dyDescent="0.3">
      <c r="A2389" t="s">
        <v>12173</v>
      </c>
      <c r="B2389">
        <v>87</v>
      </c>
      <c r="C2389">
        <v>37566230</v>
      </c>
      <c r="D2389" t="s">
        <v>1671</v>
      </c>
      <c r="E2389" t="s">
        <v>3409</v>
      </c>
      <c r="F2389" t="s">
        <v>18089</v>
      </c>
      <c r="G2389" t="s">
        <v>1266</v>
      </c>
      <c r="H2389" t="s">
        <v>12332</v>
      </c>
      <c r="L2389" t="s">
        <v>12175</v>
      </c>
      <c r="M2389" t="s">
        <v>37</v>
      </c>
      <c r="N2389" t="s">
        <v>38</v>
      </c>
      <c r="O2389">
        <v>17000000</v>
      </c>
      <c r="P2389">
        <f t="shared" si="37"/>
        <v>20566230</v>
      </c>
      <c r="Q2389">
        <v>5.0999999999999996</v>
      </c>
    </row>
    <row r="2390" spans="1:17" x14ac:dyDescent="0.3">
      <c r="A2390" t="s">
        <v>10665</v>
      </c>
      <c r="B2390">
        <v>87</v>
      </c>
      <c r="C2390">
        <v>64267897</v>
      </c>
      <c r="D2390" t="s">
        <v>1671</v>
      </c>
      <c r="E2390" t="s">
        <v>68</v>
      </c>
      <c r="L2390" t="s">
        <v>17535</v>
      </c>
      <c r="M2390" t="s">
        <v>37</v>
      </c>
      <c r="N2390" t="s">
        <v>38</v>
      </c>
      <c r="O2390">
        <v>5000000</v>
      </c>
      <c r="P2390">
        <f t="shared" si="37"/>
        <v>59267897</v>
      </c>
      <c r="Q2390">
        <v>6.6</v>
      </c>
    </row>
    <row r="2391" spans="1:17" x14ac:dyDescent="0.3">
      <c r="A2391" t="s">
        <v>19403</v>
      </c>
      <c r="B2391">
        <v>87</v>
      </c>
      <c r="C2391">
        <v>3071947</v>
      </c>
      <c r="D2391" t="s">
        <v>1671</v>
      </c>
      <c r="E2391" t="s">
        <v>24164</v>
      </c>
      <c r="F2391" t="s">
        <v>10413</v>
      </c>
      <c r="L2391" t="s">
        <v>19404</v>
      </c>
      <c r="M2391" t="s">
        <v>37</v>
      </c>
      <c r="N2391" t="s">
        <v>38</v>
      </c>
      <c r="O2391">
        <v>3500000</v>
      </c>
      <c r="P2391">
        <f t="shared" si="37"/>
        <v>-428053</v>
      </c>
      <c r="Q2391">
        <v>5.4</v>
      </c>
    </row>
    <row r="2392" spans="1:17" x14ac:dyDescent="0.3">
      <c r="A2392" t="s">
        <v>4673</v>
      </c>
      <c r="B2392">
        <v>87</v>
      </c>
      <c r="C2392">
        <v>33643461</v>
      </c>
      <c r="D2392" t="s">
        <v>1671</v>
      </c>
      <c r="E2392" t="s">
        <v>18089</v>
      </c>
      <c r="L2392" t="s">
        <v>5320</v>
      </c>
      <c r="M2392" t="s">
        <v>37</v>
      </c>
      <c r="N2392" t="s">
        <v>38</v>
      </c>
      <c r="O2392">
        <v>50000000</v>
      </c>
      <c r="P2392">
        <f t="shared" si="37"/>
        <v>-16356539</v>
      </c>
      <c r="Q2392">
        <v>4.2</v>
      </c>
    </row>
    <row r="2393" spans="1:17" x14ac:dyDescent="0.3">
      <c r="A2393" t="s">
        <v>20994</v>
      </c>
      <c r="B2393">
        <v>87</v>
      </c>
      <c r="C2393">
        <v>163245</v>
      </c>
      <c r="D2393" t="s">
        <v>1671</v>
      </c>
      <c r="E2393" t="s">
        <v>3409</v>
      </c>
      <c r="F2393" t="s">
        <v>18089</v>
      </c>
      <c r="L2393" t="s">
        <v>20997</v>
      </c>
      <c r="M2393" t="s">
        <v>37</v>
      </c>
      <c r="N2393" t="s">
        <v>38</v>
      </c>
      <c r="O2393">
        <v>1500000</v>
      </c>
      <c r="P2393">
        <f t="shared" si="37"/>
        <v>-1336755</v>
      </c>
      <c r="Q2393">
        <v>8.6</v>
      </c>
    </row>
    <row r="2394" spans="1:17" x14ac:dyDescent="0.3">
      <c r="A2394" t="s">
        <v>21206</v>
      </c>
      <c r="B2394">
        <v>87</v>
      </c>
      <c r="C2394">
        <v>19539</v>
      </c>
      <c r="D2394" t="s">
        <v>1671</v>
      </c>
      <c r="L2394" t="s">
        <v>21207</v>
      </c>
      <c r="M2394" t="s">
        <v>37</v>
      </c>
      <c r="N2394" t="s">
        <v>38</v>
      </c>
      <c r="O2394">
        <v>1000000</v>
      </c>
      <c r="P2394">
        <f t="shared" si="37"/>
        <v>-980461</v>
      </c>
      <c r="Q2394">
        <v>6.2</v>
      </c>
    </row>
    <row r="2395" spans="1:17" x14ac:dyDescent="0.3">
      <c r="A2395" t="s">
        <v>3896</v>
      </c>
      <c r="B2395">
        <v>87</v>
      </c>
      <c r="C2395">
        <v>32178777</v>
      </c>
      <c r="D2395" t="s">
        <v>1671</v>
      </c>
      <c r="E2395" t="s">
        <v>19711</v>
      </c>
      <c r="F2395" t="s">
        <v>24167</v>
      </c>
      <c r="L2395" t="s">
        <v>3899</v>
      </c>
      <c r="M2395" t="s">
        <v>37</v>
      </c>
      <c r="N2395" t="s">
        <v>38</v>
      </c>
      <c r="O2395">
        <v>62000000</v>
      </c>
      <c r="P2395">
        <f t="shared" si="37"/>
        <v>-29821223</v>
      </c>
      <c r="Q2395">
        <v>3.8</v>
      </c>
    </row>
    <row r="2396" spans="1:17" hidden="1" x14ac:dyDescent="0.3">
      <c r="A2396" t="s">
        <v>22009</v>
      </c>
      <c r="B2396">
        <v>103</v>
      </c>
      <c r="D2396" t="s">
        <v>3409</v>
      </c>
      <c r="E2396" t="s">
        <v>19711</v>
      </c>
      <c r="F2396" t="s">
        <v>12332</v>
      </c>
      <c r="L2396" t="s">
        <v>22010</v>
      </c>
      <c r="M2396" t="s">
        <v>37</v>
      </c>
      <c r="N2396" t="s">
        <v>38</v>
      </c>
      <c r="P2396">
        <f t="shared" si="37"/>
        <v>0</v>
      </c>
      <c r="Q2396">
        <v>7.1</v>
      </c>
    </row>
    <row r="2397" spans="1:17" x14ac:dyDescent="0.3">
      <c r="A2397" t="s">
        <v>3066</v>
      </c>
      <c r="B2397">
        <v>87</v>
      </c>
      <c r="C2397">
        <v>6291602</v>
      </c>
      <c r="D2397" t="s">
        <v>1671</v>
      </c>
      <c r="E2397" t="s">
        <v>12332</v>
      </c>
      <c r="L2397" t="s">
        <v>5483</v>
      </c>
      <c r="M2397" t="s">
        <v>37</v>
      </c>
      <c r="N2397" t="s">
        <v>38</v>
      </c>
      <c r="O2397">
        <v>50000000</v>
      </c>
      <c r="P2397">
        <f t="shared" si="37"/>
        <v>-43708398</v>
      </c>
      <c r="Q2397">
        <v>5.6</v>
      </c>
    </row>
    <row r="2398" spans="1:17" x14ac:dyDescent="0.3">
      <c r="A2398" t="s">
        <v>18867</v>
      </c>
      <c r="B2398">
        <v>88</v>
      </c>
      <c r="C2398">
        <v>83400000</v>
      </c>
      <c r="D2398" t="s">
        <v>1671</v>
      </c>
      <c r="L2398" t="s">
        <v>18870</v>
      </c>
      <c r="M2398" t="s">
        <v>37</v>
      </c>
      <c r="N2398" t="s">
        <v>38</v>
      </c>
      <c r="O2398">
        <v>3500000</v>
      </c>
      <c r="P2398">
        <f t="shared" si="37"/>
        <v>79900000</v>
      </c>
      <c r="Q2398">
        <v>7.8</v>
      </c>
    </row>
    <row r="2399" spans="1:17" x14ac:dyDescent="0.3">
      <c r="A2399" t="s">
        <v>79</v>
      </c>
      <c r="B2399">
        <v>88</v>
      </c>
      <c r="C2399">
        <v>11501093</v>
      </c>
      <c r="D2399" t="s">
        <v>1671</v>
      </c>
      <c r="E2399" t="s">
        <v>1266</v>
      </c>
      <c r="F2399" t="s">
        <v>6403</v>
      </c>
      <c r="L2399" t="s">
        <v>14619</v>
      </c>
      <c r="M2399" t="s">
        <v>37</v>
      </c>
      <c r="N2399" t="s">
        <v>38</v>
      </c>
      <c r="O2399">
        <v>13000000</v>
      </c>
      <c r="P2399">
        <f t="shared" si="37"/>
        <v>-1498907</v>
      </c>
      <c r="Q2399">
        <v>7.6</v>
      </c>
    </row>
    <row r="2400" spans="1:17" hidden="1" x14ac:dyDescent="0.3">
      <c r="A2400" t="s">
        <v>3639</v>
      </c>
      <c r="B2400">
        <v>103</v>
      </c>
      <c r="C2400">
        <v>793352</v>
      </c>
      <c r="D2400" t="s">
        <v>1671</v>
      </c>
      <c r="E2400" t="s">
        <v>3409</v>
      </c>
      <c r="F2400" t="s">
        <v>19711</v>
      </c>
      <c r="L2400" t="s">
        <v>14380</v>
      </c>
      <c r="M2400" t="s">
        <v>37</v>
      </c>
      <c r="N2400" t="s">
        <v>38</v>
      </c>
      <c r="P2400">
        <f t="shared" si="37"/>
        <v>793352</v>
      </c>
      <c r="Q2400">
        <v>5.0999999999999996</v>
      </c>
    </row>
    <row r="2401" spans="1:17" x14ac:dyDescent="0.3">
      <c r="A2401" t="s">
        <v>16847</v>
      </c>
      <c r="B2401">
        <v>88</v>
      </c>
      <c r="C2401">
        <v>110029</v>
      </c>
      <c r="D2401" t="s">
        <v>1671</v>
      </c>
      <c r="E2401" t="s">
        <v>3409</v>
      </c>
      <c r="F2401" t="s">
        <v>17378</v>
      </c>
      <c r="L2401" t="s">
        <v>16850</v>
      </c>
      <c r="M2401" t="s">
        <v>37</v>
      </c>
      <c r="N2401" t="s">
        <v>370</v>
      </c>
      <c r="O2401">
        <v>6500000</v>
      </c>
      <c r="P2401">
        <f t="shared" si="37"/>
        <v>-6389971</v>
      </c>
      <c r="Q2401">
        <v>6.3</v>
      </c>
    </row>
    <row r="2402" spans="1:17" x14ac:dyDescent="0.3">
      <c r="A2402" t="s">
        <v>23730</v>
      </c>
      <c r="B2402">
        <v>88</v>
      </c>
      <c r="C2402">
        <v>59379</v>
      </c>
      <c r="D2402" t="s">
        <v>1671</v>
      </c>
      <c r="E2402" t="s">
        <v>24164</v>
      </c>
      <c r="F2402" t="s">
        <v>3409</v>
      </c>
      <c r="G2402" t="s">
        <v>6403</v>
      </c>
      <c r="H2402" t="s">
        <v>10413</v>
      </c>
      <c r="L2402" t="s">
        <v>23732</v>
      </c>
      <c r="M2402" t="s">
        <v>37</v>
      </c>
      <c r="N2402" t="s">
        <v>38</v>
      </c>
      <c r="O2402">
        <v>200000</v>
      </c>
      <c r="P2402">
        <f t="shared" si="37"/>
        <v>-140621</v>
      </c>
      <c r="Q2402">
        <v>6.8</v>
      </c>
    </row>
    <row r="2403" spans="1:17" x14ac:dyDescent="0.3">
      <c r="A2403" t="s">
        <v>597</v>
      </c>
      <c r="B2403">
        <v>88</v>
      </c>
      <c r="C2403">
        <v>65535067</v>
      </c>
      <c r="D2403" t="s">
        <v>1671</v>
      </c>
      <c r="E2403" t="s">
        <v>19711</v>
      </c>
      <c r="L2403" t="s">
        <v>11744</v>
      </c>
      <c r="M2403" t="s">
        <v>37</v>
      </c>
      <c r="N2403" t="s">
        <v>38</v>
      </c>
      <c r="O2403">
        <v>17000000</v>
      </c>
      <c r="P2403">
        <f t="shared" si="37"/>
        <v>48535067</v>
      </c>
      <c r="Q2403">
        <v>5.7</v>
      </c>
    </row>
    <row r="2404" spans="1:17" x14ac:dyDescent="0.3">
      <c r="A2404" t="s">
        <v>8382</v>
      </c>
      <c r="B2404">
        <v>88</v>
      </c>
      <c r="C2404">
        <v>14174654</v>
      </c>
      <c r="D2404" t="s">
        <v>1671</v>
      </c>
      <c r="L2404" t="s">
        <v>11153</v>
      </c>
      <c r="M2404" t="s">
        <v>37</v>
      </c>
      <c r="N2404" t="s">
        <v>38</v>
      </c>
      <c r="O2404">
        <v>25000000</v>
      </c>
      <c r="P2404">
        <f t="shared" si="37"/>
        <v>-10825346</v>
      </c>
      <c r="Q2404">
        <v>1.9</v>
      </c>
    </row>
    <row r="2405" spans="1:17" x14ac:dyDescent="0.3">
      <c r="A2405" t="s">
        <v>21346</v>
      </c>
      <c r="B2405">
        <v>88</v>
      </c>
      <c r="C2405">
        <v>58936</v>
      </c>
      <c r="D2405" t="s">
        <v>1671</v>
      </c>
      <c r="E2405" t="s">
        <v>12038</v>
      </c>
      <c r="L2405" t="s">
        <v>21349</v>
      </c>
      <c r="M2405" t="s">
        <v>37</v>
      </c>
      <c r="N2405" t="s">
        <v>38</v>
      </c>
      <c r="O2405">
        <v>1200000</v>
      </c>
      <c r="P2405">
        <f t="shared" si="37"/>
        <v>-1141064</v>
      </c>
      <c r="Q2405">
        <v>6.1</v>
      </c>
    </row>
    <row r="2406" spans="1:17" x14ac:dyDescent="0.3">
      <c r="A2406" t="s">
        <v>22114</v>
      </c>
      <c r="B2406">
        <v>88</v>
      </c>
      <c r="C2406">
        <v>1243961</v>
      </c>
      <c r="D2406" t="s">
        <v>1671</v>
      </c>
      <c r="L2406" t="s">
        <v>22115</v>
      </c>
      <c r="M2406" t="s">
        <v>37</v>
      </c>
      <c r="N2406" t="s">
        <v>38</v>
      </c>
      <c r="O2406">
        <v>850000</v>
      </c>
      <c r="P2406">
        <f t="shared" si="37"/>
        <v>393961</v>
      </c>
      <c r="Q2406">
        <v>6</v>
      </c>
    </row>
    <row r="2407" spans="1:17" x14ac:dyDescent="0.3">
      <c r="A2407" t="s">
        <v>2599</v>
      </c>
      <c r="B2407">
        <v>88</v>
      </c>
      <c r="C2407">
        <v>120136047</v>
      </c>
      <c r="D2407" t="s">
        <v>1671</v>
      </c>
      <c r="E2407" t="s">
        <v>3409</v>
      </c>
      <c r="F2407" t="s">
        <v>19711</v>
      </c>
      <c r="L2407" t="s">
        <v>2600</v>
      </c>
      <c r="M2407" t="s">
        <v>37</v>
      </c>
      <c r="N2407" t="s">
        <v>767</v>
      </c>
      <c r="O2407">
        <v>80000000</v>
      </c>
      <c r="P2407">
        <f t="shared" si="37"/>
        <v>40136047</v>
      </c>
      <c r="Q2407">
        <v>5.6</v>
      </c>
    </row>
    <row r="2408" spans="1:17" x14ac:dyDescent="0.3">
      <c r="A2408" t="s">
        <v>16101</v>
      </c>
      <c r="B2408">
        <v>88</v>
      </c>
      <c r="C2408">
        <v>13367101</v>
      </c>
      <c r="D2408" t="s">
        <v>1671</v>
      </c>
      <c r="E2408" t="s">
        <v>3409</v>
      </c>
      <c r="F2408" t="s">
        <v>19711</v>
      </c>
      <c r="L2408" t="s">
        <v>16885</v>
      </c>
      <c r="M2408" t="s">
        <v>37</v>
      </c>
      <c r="N2408" t="s">
        <v>38</v>
      </c>
      <c r="O2408">
        <v>6500000</v>
      </c>
      <c r="P2408">
        <f t="shared" si="37"/>
        <v>6867101</v>
      </c>
      <c r="Q2408">
        <v>5.9</v>
      </c>
    </row>
    <row r="2409" spans="1:17" x14ac:dyDescent="0.3">
      <c r="A2409" t="s">
        <v>2166</v>
      </c>
      <c r="B2409">
        <v>88</v>
      </c>
      <c r="C2409">
        <v>49474048</v>
      </c>
      <c r="D2409" t="s">
        <v>1671</v>
      </c>
      <c r="E2409" t="s">
        <v>18089</v>
      </c>
      <c r="L2409" t="s">
        <v>7376</v>
      </c>
      <c r="M2409" t="s">
        <v>37</v>
      </c>
      <c r="N2409" t="s">
        <v>38</v>
      </c>
      <c r="O2409">
        <v>35000000</v>
      </c>
      <c r="P2409">
        <f t="shared" si="37"/>
        <v>14474048</v>
      </c>
      <c r="Q2409">
        <v>5.4</v>
      </c>
    </row>
    <row r="2410" spans="1:17" hidden="1" x14ac:dyDescent="0.3">
      <c r="A2410" t="s">
        <v>21220</v>
      </c>
      <c r="B2410">
        <v>103</v>
      </c>
      <c r="D2410" t="s">
        <v>6403</v>
      </c>
      <c r="E2410" t="s">
        <v>19711</v>
      </c>
      <c r="F2410" t="s">
        <v>10413</v>
      </c>
      <c r="L2410" t="s">
        <v>21223</v>
      </c>
      <c r="M2410" t="s">
        <v>37</v>
      </c>
      <c r="N2410" t="s">
        <v>38</v>
      </c>
      <c r="O2410">
        <v>1300000</v>
      </c>
      <c r="P2410">
        <f t="shared" si="37"/>
        <v>-1300000</v>
      </c>
      <c r="Q2410">
        <v>5.2</v>
      </c>
    </row>
    <row r="2411" spans="1:17" x14ac:dyDescent="0.3">
      <c r="A2411" t="s">
        <v>2542</v>
      </c>
      <c r="B2411">
        <v>88</v>
      </c>
      <c r="C2411">
        <v>74608545</v>
      </c>
      <c r="D2411" t="s">
        <v>1671</v>
      </c>
      <c r="L2411" t="s">
        <v>10104</v>
      </c>
      <c r="M2411" t="s">
        <v>37</v>
      </c>
      <c r="N2411" t="s">
        <v>38</v>
      </c>
      <c r="O2411">
        <v>24000000</v>
      </c>
      <c r="P2411">
        <f t="shared" si="37"/>
        <v>50608545</v>
      </c>
      <c r="Q2411">
        <v>7.2</v>
      </c>
    </row>
    <row r="2412" spans="1:17" x14ac:dyDescent="0.3">
      <c r="A2412" t="s">
        <v>7480</v>
      </c>
      <c r="B2412">
        <v>88</v>
      </c>
      <c r="C2412">
        <v>25003072</v>
      </c>
      <c r="D2412" t="s">
        <v>1671</v>
      </c>
      <c r="E2412" t="s">
        <v>6403</v>
      </c>
      <c r="L2412" t="s">
        <v>10166</v>
      </c>
      <c r="M2412" t="s">
        <v>37</v>
      </c>
      <c r="N2412" t="s">
        <v>38</v>
      </c>
      <c r="O2412">
        <v>24000000</v>
      </c>
      <c r="P2412">
        <f t="shared" si="37"/>
        <v>1003072</v>
      </c>
      <c r="Q2412">
        <v>5.5</v>
      </c>
    </row>
    <row r="2413" spans="1:17" x14ac:dyDescent="0.3">
      <c r="A2413" t="s">
        <v>13129</v>
      </c>
      <c r="B2413">
        <v>88</v>
      </c>
      <c r="C2413">
        <v>6373693</v>
      </c>
      <c r="D2413" t="s">
        <v>1671</v>
      </c>
      <c r="E2413" t="s">
        <v>19711</v>
      </c>
      <c r="L2413" t="s">
        <v>13130</v>
      </c>
      <c r="M2413" t="s">
        <v>37</v>
      </c>
      <c r="N2413" t="s">
        <v>38</v>
      </c>
      <c r="O2413">
        <v>15000000</v>
      </c>
      <c r="P2413">
        <f t="shared" si="37"/>
        <v>-8626307</v>
      </c>
      <c r="Q2413">
        <v>5.3</v>
      </c>
    </row>
    <row r="2414" spans="1:17" hidden="1" x14ac:dyDescent="0.3">
      <c r="A2414" t="s">
        <v>8742</v>
      </c>
      <c r="B2414">
        <v>103</v>
      </c>
      <c r="D2414" t="s">
        <v>13307</v>
      </c>
      <c r="E2414" t="s">
        <v>3409</v>
      </c>
      <c r="F2414" t="s">
        <v>19711</v>
      </c>
      <c r="L2414" t="s">
        <v>8743</v>
      </c>
      <c r="M2414" t="s">
        <v>37</v>
      </c>
      <c r="N2414" t="s">
        <v>8746</v>
      </c>
      <c r="O2414">
        <v>30000000</v>
      </c>
      <c r="P2414">
        <f t="shared" si="37"/>
        <v>-30000000</v>
      </c>
      <c r="Q2414">
        <v>5.7</v>
      </c>
    </row>
    <row r="2415" spans="1:17" x14ac:dyDescent="0.3">
      <c r="A2415" t="s">
        <v>4003</v>
      </c>
      <c r="B2415">
        <v>88</v>
      </c>
      <c r="C2415">
        <v>14792779</v>
      </c>
      <c r="D2415" t="s">
        <v>1671</v>
      </c>
      <c r="L2415" t="s">
        <v>12494</v>
      </c>
      <c r="M2415" t="s">
        <v>37</v>
      </c>
      <c r="N2415" t="s">
        <v>38</v>
      </c>
      <c r="O2415">
        <v>16000000</v>
      </c>
      <c r="P2415">
        <f t="shared" si="37"/>
        <v>-1207221</v>
      </c>
      <c r="Q2415">
        <v>7.6</v>
      </c>
    </row>
    <row r="2416" spans="1:17" x14ac:dyDescent="0.3">
      <c r="A2416" t="s">
        <v>6097</v>
      </c>
      <c r="B2416">
        <v>88</v>
      </c>
      <c r="C2416">
        <v>21210</v>
      </c>
      <c r="D2416" t="s">
        <v>1671</v>
      </c>
      <c r="E2416" t="s">
        <v>24164</v>
      </c>
      <c r="L2416" t="s">
        <v>21817</v>
      </c>
      <c r="M2416" t="s">
        <v>37</v>
      </c>
      <c r="N2416" t="s">
        <v>38</v>
      </c>
      <c r="O2416">
        <v>1000000</v>
      </c>
      <c r="P2416">
        <f t="shared" si="37"/>
        <v>-978790</v>
      </c>
      <c r="Q2416">
        <v>6.1</v>
      </c>
    </row>
    <row r="2417" spans="1:17" x14ac:dyDescent="0.3">
      <c r="A2417" t="s">
        <v>6800</v>
      </c>
      <c r="B2417">
        <v>88</v>
      </c>
      <c r="C2417">
        <v>32014289</v>
      </c>
      <c r="D2417" t="s">
        <v>1671</v>
      </c>
      <c r="L2417" t="s">
        <v>10884</v>
      </c>
      <c r="M2417" t="s">
        <v>37</v>
      </c>
      <c r="N2417" t="s">
        <v>38</v>
      </c>
      <c r="O2417">
        <v>20000000</v>
      </c>
      <c r="P2417">
        <f t="shared" si="37"/>
        <v>12014289</v>
      </c>
      <c r="Q2417">
        <v>3.5</v>
      </c>
    </row>
    <row r="2418" spans="1:17" hidden="1" x14ac:dyDescent="0.3">
      <c r="A2418" t="s">
        <v>23736</v>
      </c>
      <c r="B2418">
        <v>103</v>
      </c>
      <c r="D2418" t="s">
        <v>68</v>
      </c>
      <c r="L2418" t="s">
        <v>23739</v>
      </c>
      <c r="M2418" t="s">
        <v>37</v>
      </c>
      <c r="N2418" t="s">
        <v>268</v>
      </c>
      <c r="O2418">
        <v>100000</v>
      </c>
      <c r="P2418">
        <f t="shared" si="37"/>
        <v>-100000</v>
      </c>
      <c r="Q2418">
        <v>7.7</v>
      </c>
    </row>
    <row r="2419" spans="1:17" x14ac:dyDescent="0.3">
      <c r="A2419" t="s">
        <v>8814</v>
      </c>
      <c r="B2419">
        <v>88</v>
      </c>
      <c r="C2419">
        <v>17016190</v>
      </c>
      <c r="D2419" t="s">
        <v>1671</v>
      </c>
      <c r="E2419" t="s">
        <v>1266</v>
      </c>
      <c r="F2419" t="s">
        <v>6403</v>
      </c>
      <c r="G2419" t="s">
        <v>10413</v>
      </c>
      <c r="L2419" t="s">
        <v>8815</v>
      </c>
      <c r="M2419" t="s">
        <v>37</v>
      </c>
      <c r="N2419" t="s">
        <v>8819</v>
      </c>
      <c r="O2419">
        <v>12000000</v>
      </c>
      <c r="P2419">
        <f t="shared" si="37"/>
        <v>5016190</v>
      </c>
      <c r="Q2419">
        <v>4.9000000000000004</v>
      </c>
    </row>
    <row r="2420" spans="1:17" x14ac:dyDescent="0.3">
      <c r="A2420" t="s">
        <v>5076</v>
      </c>
      <c r="B2420">
        <v>88</v>
      </c>
      <c r="C2420">
        <v>7137502</v>
      </c>
      <c r="D2420" t="s">
        <v>1671</v>
      </c>
      <c r="E2420" t="s">
        <v>19711</v>
      </c>
      <c r="L2420" t="s">
        <v>23534</v>
      </c>
      <c r="M2420" t="s">
        <v>37</v>
      </c>
      <c r="N2420" t="s">
        <v>38</v>
      </c>
      <c r="O2420">
        <v>175000</v>
      </c>
      <c r="P2420">
        <f t="shared" si="37"/>
        <v>6962502</v>
      </c>
      <c r="Q2420">
        <v>6.5</v>
      </c>
    </row>
    <row r="2421" spans="1:17" x14ac:dyDescent="0.3">
      <c r="A2421" t="s">
        <v>11263</v>
      </c>
      <c r="B2421">
        <v>88</v>
      </c>
      <c r="C2421">
        <v>9109322</v>
      </c>
      <c r="D2421" t="s">
        <v>1671</v>
      </c>
      <c r="E2421" t="s">
        <v>18089</v>
      </c>
      <c r="F2421" t="s">
        <v>12332</v>
      </c>
      <c r="L2421" t="s">
        <v>11266</v>
      </c>
      <c r="M2421" t="s">
        <v>37</v>
      </c>
      <c r="N2421" t="s">
        <v>767</v>
      </c>
      <c r="O2421">
        <v>20000000</v>
      </c>
      <c r="P2421">
        <f t="shared" si="37"/>
        <v>-10890678</v>
      </c>
      <c r="Q2421">
        <v>1.9</v>
      </c>
    </row>
    <row r="2422" spans="1:17" x14ac:dyDescent="0.3">
      <c r="A2422" t="s">
        <v>5476</v>
      </c>
      <c r="B2422">
        <v>88</v>
      </c>
      <c r="C2422">
        <v>6471394</v>
      </c>
      <c r="D2422" t="s">
        <v>1671</v>
      </c>
      <c r="E2422" t="s">
        <v>24164</v>
      </c>
      <c r="L2422" t="s">
        <v>5478</v>
      </c>
      <c r="M2422" t="s">
        <v>37</v>
      </c>
      <c r="N2422" t="s">
        <v>38</v>
      </c>
      <c r="O2422">
        <v>50000000</v>
      </c>
      <c r="P2422">
        <f t="shared" si="37"/>
        <v>-43528606</v>
      </c>
      <c r="Q2422">
        <v>4.9000000000000004</v>
      </c>
    </row>
    <row r="2423" spans="1:17" x14ac:dyDescent="0.3">
      <c r="A2423" t="s">
        <v>11107</v>
      </c>
      <c r="B2423">
        <v>88</v>
      </c>
      <c r="C2423">
        <v>16988996</v>
      </c>
      <c r="D2423" t="s">
        <v>1671</v>
      </c>
      <c r="E2423" t="s">
        <v>18089</v>
      </c>
      <c r="F2423" t="s">
        <v>12038</v>
      </c>
      <c r="G2423" t="s">
        <v>17378</v>
      </c>
      <c r="L2423" t="s">
        <v>11109</v>
      </c>
      <c r="M2423" t="s">
        <v>37</v>
      </c>
      <c r="N2423" t="s">
        <v>38</v>
      </c>
      <c r="O2423">
        <v>35000000</v>
      </c>
      <c r="P2423">
        <f t="shared" si="37"/>
        <v>-18011004</v>
      </c>
      <c r="Q2423">
        <v>4</v>
      </c>
    </row>
    <row r="2424" spans="1:17" x14ac:dyDescent="0.3">
      <c r="A2424" t="s">
        <v>10250</v>
      </c>
      <c r="B2424">
        <v>88</v>
      </c>
      <c r="C2424">
        <v>13019253</v>
      </c>
      <c r="D2424" t="s">
        <v>1671</v>
      </c>
      <c r="E2424" t="s">
        <v>24164</v>
      </c>
      <c r="L2424" t="s">
        <v>10252</v>
      </c>
      <c r="M2424" t="s">
        <v>37</v>
      </c>
      <c r="N2424" t="s">
        <v>38</v>
      </c>
      <c r="O2424">
        <v>23000000</v>
      </c>
      <c r="P2424">
        <f t="shared" si="37"/>
        <v>-9980747</v>
      </c>
      <c r="Q2424">
        <v>5.6</v>
      </c>
    </row>
    <row r="2425" spans="1:17" hidden="1" x14ac:dyDescent="0.3">
      <c r="A2425" t="s">
        <v>9516</v>
      </c>
      <c r="B2425">
        <v>103</v>
      </c>
      <c r="C2425">
        <v>90485233</v>
      </c>
      <c r="D2425" t="s">
        <v>1671</v>
      </c>
      <c r="E2425" t="s">
        <v>24164</v>
      </c>
      <c r="F2425" t="s">
        <v>3409</v>
      </c>
      <c r="L2425" t="s">
        <v>12092</v>
      </c>
      <c r="M2425" t="s">
        <v>37</v>
      </c>
      <c r="N2425" t="s">
        <v>38</v>
      </c>
      <c r="P2425">
        <f t="shared" si="37"/>
        <v>90485233</v>
      </c>
      <c r="Q2425">
        <v>4.0999999999999996</v>
      </c>
    </row>
    <row r="2426" spans="1:17" x14ac:dyDescent="0.3">
      <c r="A2426" t="s">
        <v>9470</v>
      </c>
      <c r="B2426">
        <v>88</v>
      </c>
      <c r="C2426">
        <v>442638</v>
      </c>
      <c r="D2426" t="s">
        <v>1671</v>
      </c>
      <c r="E2426" t="s">
        <v>19711</v>
      </c>
      <c r="F2426" t="s">
        <v>24167</v>
      </c>
      <c r="L2426" t="s">
        <v>22096</v>
      </c>
      <c r="M2426" t="s">
        <v>37</v>
      </c>
      <c r="N2426" t="s">
        <v>38</v>
      </c>
      <c r="O2426">
        <v>850000</v>
      </c>
      <c r="P2426">
        <f t="shared" si="37"/>
        <v>-407362</v>
      </c>
      <c r="Q2426">
        <v>7.3</v>
      </c>
    </row>
    <row r="2427" spans="1:17" x14ac:dyDescent="0.3">
      <c r="A2427" t="s">
        <v>946</v>
      </c>
      <c r="B2427">
        <v>88</v>
      </c>
      <c r="C2427">
        <v>75817994</v>
      </c>
      <c r="D2427" t="s">
        <v>1671</v>
      </c>
      <c r="E2427" t="s">
        <v>18089</v>
      </c>
      <c r="F2427" t="s">
        <v>1266</v>
      </c>
      <c r="G2427" t="s">
        <v>6403</v>
      </c>
      <c r="H2427" t="s">
        <v>24165</v>
      </c>
      <c r="L2427" t="s">
        <v>2197</v>
      </c>
      <c r="M2427" t="s">
        <v>37</v>
      </c>
      <c r="N2427" t="s">
        <v>38</v>
      </c>
      <c r="O2427">
        <v>90000000</v>
      </c>
      <c r="P2427">
        <f t="shared" si="37"/>
        <v>-14182006</v>
      </c>
      <c r="Q2427">
        <v>4.9000000000000004</v>
      </c>
    </row>
    <row r="2428" spans="1:17" x14ac:dyDescent="0.3">
      <c r="A2428" t="s">
        <v>15234</v>
      </c>
      <c r="B2428">
        <v>88</v>
      </c>
      <c r="C2428">
        <v>7362100</v>
      </c>
      <c r="D2428" t="s">
        <v>1671</v>
      </c>
      <c r="E2428" t="s">
        <v>3409</v>
      </c>
      <c r="L2428" t="s">
        <v>20900</v>
      </c>
      <c r="M2428" t="s">
        <v>37</v>
      </c>
      <c r="N2428" t="s">
        <v>38</v>
      </c>
      <c r="O2428">
        <v>1500000</v>
      </c>
      <c r="P2428">
        <f t="shared" si="37"/>
        <v>5862100</v>
      </c>
      <c r="Q2428">
        <v>7.4</v>
      </c>
    </row>
    <row r="2429" spans="1:17" x14ac:dyDescent="0.3">
      <c r="A2429" t="s">
        <v>23575</v>
      </c>
      <c r="B2429">
        <v>88</v>
      </c>
      <c r="C2429">
        <v>110720</v>
      </c>
      <c r="D2429" t="s">
        <v>1671</v>
      </c>
      <c r="L2429" t="s">
        <v>23578</v>
      </c>
      <c r="M2429" t="s">
        <v>37</v>
      </c>
      <c r="N2429" t="s">
        <v>38</v>
      </c>
      <c r="O2429">
        <v>1200000</v>
      </c>
      <c r="P2429">
        <f t="shared" si="37"/>
        <v>-1089280</v>
      </c>
      <c r="Q2429">
        <v>7.3</v>
      </c>
    </row>
    <row r="2430" spans="1:17" x14ac:dyDescent="0.3">
      <c r="A2430" t="s">
        <v>18296</v>
      </c>
      <c r="B2430">
        <v>88</v>
      </c>
      <c r="C2430">
        <v>4771000</v>
      </c>
      <c r="D2430" t="s">
        <v>1671</v>
      </c>
      <c r="E2430" t="s">
        <v>3409</v>
      </c>
      <c r="L2430" t="s">
        <v>22158</v>
      </c>
      <c r="M2430" t="s">
        <v>37</v>
      </c>
      <c r="N2430" t="s">
        <v>38</v>
      </c>
      <c r="O2430">
        <v>800000</v>
      </c>
      <c r="P2430">
        <f t="shared" si="37"/>
        <v>3971000</v>
      </c>
      <c r="Q2430">
        <v>7.5</v>
      </c>
    </row>
    <row r="2431" spans="1:17" hidden="1" x14ac:dyDescent="0.3">
      <c r="A2431" t="s">
        <v>16281</v>
      </c>
      <c r="B2431">
        <v>103</v>
      </c>
      <c r="D2431" t="s">
        <v>3409</v>
      </c>
      <c r="E2431" t="s">
        <v>19711</v>
      </c>
      <c r="L2431" t="s">
        <v>22693</v>
      </c>
      <c r="M2431" t="s">
        <v>37</v>
      </c>
      <c r="N2431" t="s">
        <v>56</v>
      </c>
      <c r="P2431">
        <f t="shared" si="37"/>
        <v>0</v>
      </c>
      <c r="Q2431">
        <v>7.2</v>
      </c>
    </row>
    <row r="2432" spans="1:17" x14ac:dyDescent="0.3">
      <c r="A2432" t="s">
        <v>21739</v>
      </c>
      <c r="B2432">
        <v>88</v>
      </c>
      <c r="C2432">
        <v>104077</v>
      </c>
      <c r="D2432" t="s">
        <v>1671</v>
      </c>
      <c r="E2432" t="s">
        <v>3409</v>
      </c>
      <c r="F2432" t="s">
        <v>1266</v>
      </c>
      <c r="G2432" t="s">
        <v>19711</v>
      </c>
      <c r="L2432" t="s">
        <v>21740</v>
      </c>
      <c r="M2432" t="s">
        <v>37</v>
      </c>
      <c r="N2432" t="s">
        <v>38</v>
      </c>
      <c r="O2432">
        <v>1000000</v>
      </c>
      <c r="P2432">
        <f t="shared" si="37"/>
        <v>-895923</v>
      </c>
      <c r="Q2432">
        <v>7.4</v>
      </c>
    </row>
    <row r="2433" spans="1:17" x14ac:dyDescent="0.3">
      <c r="A2433" t="s">
        <v>22798</v>
      </c>
      <c r="B2433">
        <v>89</v>
      </c>
      <c r="C2433">
        <v>2300000</v>
      </c>
      <c r="D2433" t="s">
        <v>1671</v>
      </c>
      <c r="E2433" t="s">
        <v>17378</v>
      </c>
      <c r="F2433" t="s">
        <v>19711</v>
      </c>
      <c r="L2433" t="s">
        <v>22800</v>
      </c>
      <c r="M2433" t="s">
        <v>37</v>
      </c>
      <c r="N2433" t="s">
        <v>38</v>
      </c>
      <c r="O2433">
        <v>439000</v>
      </c>
      <c r="P2433">
        <f t="shared" si="37"/>
        <v>1861000</v>
      </c>
      <c r="Q2433">
        <v>7.7</v>
      </c>
    </row>
    <row r="2434" spans="1:17" x14ac:dyDescent="0.3">
      <c r="A2434" t="s">
        <v>7443</v>
      </c>
      <c r="B2434">
        <v>89</v>
      </c>
      <c r="C2434">
        <v>8119205</v>
      </c>
      <c r="D2434" t="s">
        <v>1671</v>
      </c>
      <c r="E2434" t="s">
        <v>18089</v>
      </c>
      <c r="F2434" t="s">
        <v>1266</v>
      </c>
      <c r="L2434" t="s">
        <v>9004</v>
      </c>
      <c r="M2434" t="s">
        <v>37</v>
      </c>
      <c r="N2434" t="s">
        <v>38</v>
      </c>
      <c r="O2434">
        <v>28000000</v>
      </c>
      <c r="P2434">
        <f t="shared" ref="P2434:P2497" si="38">+C2434-O2434</f>
        <v>-19880795</v>
      </c>
      <c r="Q2434">
        <v>5.4</v>
      </c>
    </row>
    <row r="2435" spans="1:17" x14ac:dyDescent="0.3">
      <c r="A2435" t="s">
        <v>15144</v>
      </c>
      <c r="B2435">
        <v>89</v>
      </c>
      <c r="C2435">
        <v>7764027</v>
      </c>
      <c r="D2435" t="s">
        <v>1671</v>
      </c>
      <c r="E2435" t="s">
        <v>3409</v>
      </c>
      <c r="L2435" t="s">
        <v>15145</v>
      </c>
      <c r="M2435" t="s">
        <v>37</v>
      </c>
      <c r="N2435" t="s">
        <v>38</v>
      </c>
      <c r="O2435">
        <v>10000000</v>
      </c>
      <c r="P2435">
        <f t="shared" si="38"/>
        <v>-2235973</v>
      </c>
      <c r="Q2435">
        <v>6.7</v>
      </c>
    </row>
    <row r="2436" spans="1:17" x14ac:dyDescent="0.3">
      <c r="A2436" t="s">
        <v>7687</v>
      </c>
      <c r="B2436">
        <v>89</v>
      </c>
      <c r="C2436">
        <v>32368960</v>
      </c>
      <c r="D2436" t="s">
        <v>1671</v>
      </c>
      <c r="E2436" t="s">
        <v>1266</v>
      </c>
      <c r="F2436" t="s">
        <v>6403</v>
      </c>
      <c r="G2436" t="s">
        <v>19711</v>
      </c>
      <c r="L2436" t="s">
        <v>9663</v>
      </c>
      <c r="M2436" t="s">
        <v>37</v>
      </c>
      <c r="N2436" t="s">
        <v>268</v>
      </c>
      <c r="O2436">
        <v>25000000</v>
      </c>
      <c r="P2436">
        <f t="shared" si="38"/>
        <v>7368960</v>
      </c>
      <c r="Q2436">
        <v>5.3</v>
      </c>
    </row>
    <row r="2437" spans="1:17" x14ac:dyDescent="0.3">
      <c r="A2437" t="s">
        <v>2561</v>
      </c>
      <c r="B2437">
        <v>89</v>
      </c>
      <c r="C2437">
        <v>58715510</v>
      </c>
      <c r="D2437" t="s">
        <v>1671</v>
      </c>
      <c r="E2437" t="s">
        <v>19711</v>
      </c>
      <c r="L2437" t="s">
        <v>8243</v>
      </c>
      <c r="M2437" t="s">
        <v>37</v>
      </c>
      <c r="N2437" t="s">
        <v>38</v>
      </c>
      <c r="O2437">
        <v>30000000</v>
      </c>
      <c r="P2437">
        <f t="shared" si="38"/>
        <v>28715510</v>
      </c>
      <c r="Q2437">
        <v>5.4</v>
      </c>
    </row>
    <row r="2438" spans="1:17" hidden="1" x14ac:dyDescent="0.3">
      <c r="A2438" t="s">
        <v>18750</v>
      </c>
      <c r="B2438">
        <v>103</v>
      </c>
      <c r="D2438" t="s">
        <v>1671</v>
      </c>
      <c r="E2438" t="s">
        <v>3409</v>
      </c>
      <c r="F2438" t="s">
        <v>19711</v>
      </c>
      <c r="L2438" t="s">
        <v>18751</v>
      </c>
      <c r="M2438" t="s">
        <v>37</v>
      </c>
      <c r="N2438" t="s">
        <v>38</v>
      </c>
      <c r="O2438">
        <v>4000000</v>
      </c>
      <c r="P2438">
        <f t="shared" si="38"/>
        <v>-4000000</v>
      </c>
      <c r="Q2438">
        <v>6.6</v>
      </c>
    </row>
    <row r="2439" spans="1:17" hidden="1" x14ac:dyDescent="0.3">
      <c r="A2439" t="s">
        <v>21360</v>
      </c>
      <c r="B2439">
        <v>103</v>
      </c>
      <c r="D2439" t="s">
        <v>3409</v>
      </c>
      <c r="L2439" t="s">
        <v>21363</v>
      </c>
      <c r="M2439" t="s">
        <v>1464</v>
      </c>
      <c r="N2439" t="s">
        <v>1465</v>
      </c>
      <c r="O2439">
        <v>1500000</v>
      </c>
      <c r="P2439">
        <f t="shared" si="38"/>
        <v>-1500000</v>
      </c>
      <c r="Q2439">
        <v>5.6</v>
      </c>
    </row>
    <row r="2440" spans="1:17" x14ac:dyDescent="0.3">
      <c r="A2440" t="s">
        <v>12854</v>
      </c>
      <c r="B2440">
        <v>89</v>
      </c>
      <c r="C2440">
        <v>29302097</v>
      </c>
      <c r="D2440" t="s">
        <v>1671</v>
      </c>
      <c r="E2440" t="s">
        <v>18089</v>
      </c>
      <c r="F2440" t="s">
        <v>12038</v>
      </c>
      <c r="G2440" t="s">
        <v>19711</v>
      </c>
      <c r="L2440" t="s">
        <v>12856</v>
      </c>
      <c r="M2440" t="s">
        <v>37</v>
      </c>
      <c r="N2440" t="s">
        <v>767</v>
      </c>
      <c r="O2440">
        <v>15000000</v>
      </c>
      <c r="P2440">
        <f t="shared" si="38"/>
        <v>14302097</v>
      </c>
      <c r="Q2440">
        <v>4.5999999999999996</v>
      </c>
    </row>
    <row r="2441" spans="1:17" x14ac:dyDescent="0.3">
      <c r="A2441" t="s">
        <v>17058</v>
      </c>
      <c r="B2441">
        <v>89</v>
      </c>
      <c r="C2441">
        <v>13235267</v>
      </c>
      <c r="D2441" t="s">
        <v>1671</v>
      </c>
      <c r="E2441" t="s">
        <v>18089</v>
      </c>
      <c r="L2441" t="s">
        <v>17059</v>
      </c>
      <c r="M2441" t="s">
        <v>37</v>
      </c>
      <c r="N2441" t="s">
        <v>38</v>
      </c>
      <c r="O2441">
        <v>6000000</v>
      </c>
      <c r="P2441">
        <f t="shared" si="38"/>
        <v>7235267</v>
      </c>
      <c r="Q2441">
        <v>2.9</v>
      </c>
    </row>
    <row r="2442" spans="1:17" x14ac:dyDescent="0.3">
      <c r="A2442" t="s">
        <v>5469</v>
      </c>
      <c r="B2442">
        <v>89</v>
      </c>
      <c r="C2442">
        <v>9652000</v>
      </c>
      <c r="D2442" t="s">
        <v>1671</v>
      </c>
      <c r="L2442" t="s">
        <v>6797</v>
      </c>
      <c r="M2442" t="s">
        <v>37</v>
      </c>
      <c r="N2442" t="s">
        <v>38</v>
      </c>
      <c r="O2442">
        <v>40000000</v>
      </c>
      <c r="P2442">
        <f t="shared" si="38"/>
        <v>-30348000</v>
      </c>
      <c r="Q2442">
        <v>5.8</v>
      </c>
    </row>
    <row r="2443" spans="1:17" x14ac:dyDescent="0.3">
      <c r="A2443" t="s">
        <v>10130</v>
      </c>
      <c r="B2443">
        <v>89</v>
      </c>
      <c r="C2443">
        <v>2223990</v>
      </c>
      <c r="D2443" t="s">
        <v>1671</v>
      </c>
      <c r="E2443" t="s">
        <v>68</v>
      </c>
      <c r="L2443" t="s">
        <v>19426</v>
      </c>
      <c r="M2443" t="s">
        <v>37</v>
      </c>
      <c r="N2443" t="s">
        <v>38</v>
      </c>
      <c r="O2443">
        <v>3000000</v>
      </c>
      <c r="P2443">
        <f t="shared" si="38"/>
        <v>-776010</v>
      </c>
      <c r="Q2443">
        <v>6.6</v>
      </c>
    </row>
    <row r="2444" spans="1:17" x14ac:dyDescent="0.3">
      <c r="A2444" t="s">
        <v>20078</v>
      </c>
      <c r="B2444">
        <v>89</v>
      </c>
      <c r="C2444">
        <v>313436</v>
      </c>
      <c r="D2444" t="s">
        <v>1671</v>
      </c>
      <c r="E2444" t="s">
        <v>3409</v>
      </c>
      <c r="L2444" t="s">
        <v>20081</v>
      </c>
      <c r="M2444" t="s">
        <v>17494</v>
      </c>
      <c r="N2444" t="s">
        <v>12616</v>
      </c>
      <c r="O2444">
        <v>15500000</v>
      </c>
      <c r="P2444">
        <f t="shared" si="38"/>
        <v>-15186564</v>
      </c>
      <c r="Q2444">
        <v>7.6</v>
      </c>
    </row>
    <row r="2445" spans="1:17" x14ac:dyDescent="0.3">
      <c r="A2445" t="s">
        <v>11050</v>
      </c>
      <c r="B2445">
        <v>89</v>
      </c>
      <c r="C2445">
        <v>4692814</v>
      </c>
      <c r="D2445" t="s">
        <v>1671</v>
      </c>
      <c r="L2445" t="s">
        <v>16124</v>
      </c>
      <c r="M2445" t="s">
        <v>37</v>
      </c>
      <c r="N2445" t="s">
        <v>38</v>
      </c>
      <c r="O2445">
        <v>8000000</v>
      </c>
      <c r="P2445">
        <f t="shared" si="38"/>
        <v>-3307186</v>
      </c>
      <c r="Q2445">
        <v>5.0999999999999996</v>
      </c>
    </row>
    <row r="2446" spans="1:17" hidden="1" x14ac:dyDescent="0.3">
      <c r="A2446" t="s">
        <v>19130</v>
      </c>
      <c r="B2446">
        <v>103</v>
      </c>
      <c r="D2446" t="s">
        <v>15011</v>
      </c>
      <c r="L2446" t="s">
        <v>20818</v>
      </c>
      <c r="M2446" t="s">
        <v>37</v>
      </c>
      <c r="N2446" t="s">
        <v>38</v>
      </c>
      <c r="O2446">
        <v>1600000</v>
      </c>
      <c r="P2446">
        <f t="shared" si="38"/>
        <v>-1600000</v>
      </c>
      <c r="Q2446">
        <v>7.4</v>
      </c>
    </row>
    <row r="2447" spans="1:17" hidden="1" x14ac:dyDescent="0.3">
      <c r="A2447" t="s">
        <v>19788</v>
      </c>
      <c r="B2447">
        <v>103</v>
      </c>
      <c r="D2447" t="s">
        <v>1671</v>
      </c>
      <c r="E2447" t="s">
        <v>17378</v>
      </c>
      <c r="F2447" t="s">
        <v>19711</v>
      </c>
      <c r="L2447" t="s">
        <v>19789</v>
      </c>
      <c r="M2447" t="s">
        <v>37</v>
      </c>
      <c r="N2447" t="s">
        <v>38</v>
      </c>
      <c r="O2447">
        <v>2540800</v>
      </c>
      <c r="P2447">
        <f t="shared" si="38"/>
        <v>-2540800</v>
      </c>
      <c r="Q2447">
        <v>8.3000000000000007</v>
      </c>
    </row>
    <row r="2448" spans="1:17" hidden="1" x14ac:dyDescent="0.3">
      <c r="A2448" t="s">
        <v>10673</v>
      </c>
      <c r="B2448">
        <v>103</v>
      </c>
      <c r="D2448" t="s">
        <v>3409</v>
      </c>
      <c r="E2448" t="s">
        <v>1266</v>
      </c>
      <c r="F2448" t="s">
        <v>19711</v>
      </c>
      <c r="L2448" t="s">
        <v>17512</v>
      </c>
      <c r="M2448" t="s">
        <v>37</v>
      </c>
      <c r="N2448" t="s">
        <v>38</v>
      </c>
      <c r="O2448">
        <v>5100000</v>
      </c>
      <c r="P2448">
        <f t="shared" si="38"/>
        <v>-5100000</v>
      </c>
      <c r="Q2448">
        <v>7.3</v>
      </c>
    </row>
    <row r="2449" spans="1:17" x14ac:dyDescent="0.3">
      <c r="A2449" t="s">
        <v>10161</v>
      </c>
      <c r="B2449">
        <v>89</v>
      </c>
      <c r="C2449">
        <v>9639242</v>
      </c>
      <c r="D2449" t="s">
        <v>1671</v>
      </c>
      <c r="E2449" t="s">
        <v>19711</v>
      </c>
      <c r="L2449" t="s">
        <v>10162</v>
      </c>
      <c r="M2449" t="s">
        <v>37</v>
      </c>
      <c r="N2449" t="s">
        <v>38</v>
      </c>
      <c r="O2449">
        <v>24000000</v>
      </c>
      <c r="P2449">
        <f t="shared" si="38"/>
        <v>-14360758</v>
      </c>
      <c r="Q2449">
        <v>4.9000000000000004</v>
      </c>
    </row>
    <row r="2450" spans="1:17" hidden="1" x14ac:dyDescent="0.3">
      <c r="A2450" t="s">
        <v>22354</v>
      </c>
      <c r="B2450">
        <v>103</v>
      </c>
      <c r="D2450" t="s">
        <v>68</v>
      </c>
      <c r="L2450" t="s">
        <v>22355</v>
      </c>
      <c r="M2450" t="s">
        <v>37</v>
      </c>
      <c r="N2450" t="s">
        <v>56</v>
      </c>
      <c r="O2450">
        <v>400000</v>
      </c>
      <c r="P2450">
        <f t="shared" si="38"/>
        <v>-400000</v>
      </c>
      <c r="Q2450">
        <v>7.4</v>
      </c>
    </row>
    <row r="2451" spans="1:17" x14ac:dyDescent="0.3">
      <c r="A2451" t="s">
        <v>12240</v>
      </c>
      <c r="B2451">
        <v>89</v>
      </c>
      <c r="C2451">
        <v>15655665</v>
      </c>
      <c r="D2451" t="s">
        <v>1671</v>
      </c>
      <c r="E2451" t="s">
        <v>19711</v>
      </c>
      <c r="L2451" t="s">
        <v>12241</v>
      </c>
      <c r="M2451" t="s">
        <v>37</v>
      </c>
      <c r="N2451" t="s">
        <v>38</v>
      </c>
      <c r="O2451">
        <v>4000000</v>
      </c>
      <c r="P2451">
        <f t="shared" si="38"/>
        <v>11655665</v>
      </c>
      <c r="Q2451">
        <v>3.1</v>
      </c>
    </row>
    <row r="2452" spans="1:17" hidden="1" x14ac:dyDescent="0.3">
      <c r="A2452" t="s">
        <v>10999</v>
      </c>
      <c r="B2452">
        <v>103</v>
      </c>
      <c r="C2452">
        <v>26870825</v>
      </c>
      <c r="D2452" t="s">
        <v>1671</v>
      </c>
      <c r="E2452" t="s">
        <v>3409</v>
      </c>
      <c r="F2452" t="s">
        <v>24167</v>
      </c>
      <c r="L2452" t="s">
        <v>11001</v>
      </c>
      <c r="M2452" t="s">
        <v>37</v>
      </c>
      <c r="N2452" t="s">
        <v>767</v>
      </c>
      <c r="P2452">
        <f t="shared" si="38"/>
        <v>26870825</v>
      </c>
      <c r="Q2452">
        <v>6.4</v>
      </c>
    </row>
    <row r="2453" spans="1:17" x14ac:dyDescent="0.3">
      <c r="A2453" t="s">
        <v>14061</v>
      </c>
      <c r="B2453">
        <v>89</v>
      </c>
      <c r="C2453">
        <v>10824921</v>
      </c>
      <c r="D2453" t="s">
        <v>1671</v>
      </c>
      <c r="L2453" t="s">
        <v>15066</v>
      </c>
      <c r="M2453" t="s">
        <v>37</v>
      </c>
      <c r="N2453" t="s">
        <v>38</v>
      </c>
      <c r="O2453">
        <v>10000000</v>
      </c>
      <c r="P2453">
        <f t="shared" si="38"/>
        <v>824921</v>
      </c>
      <c r="Q2453">
        <v>7.8</v>
      </c>
    </row>
    <row r="2454" spans="1:17" x14ac:dyDescent="0.3">
      <c r="A2454" t="s">
        <v>14591</v>
      </c>
      <c r="B2454">
        <v>89</v>
      </c>
      <c r="C2454">
        <v>13903262</v>
      </c>
      <c r="D2454" t="s">
        <v>1671</v>
      </c>
      <c r="E2454" t="s">
        <v>24167</v>
      </c>
      <c r="L2454" t="s">
        <v>14592</v>
      </c>
      <c r="M2454" t="s">
        <v>37</v>
      </c>
      <c r="N2454" t="s">
        <v>38</v>
      </c>
      <c r="O2454">
        <v>11000000</v>
      </c>
      <c r="P2454">
        <f t="shared" si="38"/>
        <v>2903262</v>
      </c>
      <c r="Q2454">
        <v>6.3</v>
      </c>
    </row>
    <row r="2455" spans="1:17" x14ac:dyDescent="0.3">
      <c r="A2455" t="s">
        <v>14184</v>
      </c>
      <c r="B2455">
        <v>89</v>
      </c>
      <c r="C2455">
        <v>3325638</v>
      </c>
      <c r="D2455" t="s">
        <v>1671</v>
      </c>
      <c r="E2455" t="s">
        <v>24164</v>
      </c>
      <c r="F2455" t="s">
        <v>3409</v>
      </c>
      <c r="G2455" t="s">
        <v>12332</v>
      </c>
      <c r="L2455" t="s">
        <v>19872</v>
      </c>
      <c r="M2455" t="s">
        <v>37</v>
      </c>
      <c r="N2455" t="s">
        <v>38</v>
      </c>
      <c r="O2455">
        <v>2500000</v>
      </c>
      <c r="P2455">
        <f t="shared" si="38"/>
        <v>825638</v>
      </c>
      <c r="Q2455">
        <v>7.1</v>
      </c>
    </row>
    <row r="2456" spans="1:17" hidden="1" x14ac:dyDescent="0.3">
      <c r="A2456" t="s">
        <v>5403</v>
      </c>
      <c r="B2456">
        <v>103</v>
      </c>
      <c r="D2456" t="s">
        <v>6403</v>
      </c>
      <c r="E2456" t="s">
        <v>12332</v>
      </c>
      <c r="F2456" t="s">
        <v>10413</v>
      </c>
      <c r="L2456" t="s">
        <v>14937</v>
      </c>
      <c r="M2456" t="s">
        <v>37</v>
      </c>
      <c r="N2456" t="s">
        <v>38</v>
      </c>
      <c r="O2456">
        <v>10000000</v>
      </c>
      <c r="P2456">
        <f t="shared" si="38"/>
        <v>-10000000</v>
      </c>
      <c r="Q2456">
        <v>7.2</v>
      </c>
    </row>
    <row r="2457" spans="1:17" x14ac:dyDescent="0.3">
      <c r="A2457" t="s">
        <v>5702</v>
      </c>
      <c r="B2457">
        <v>89</v>
      </c>
      <c r="C2457">
        <v>90703745</v>
      </c>
      <c r="D2457" t="s">
        <v>1671</v>
      </c>
      <c r="L2457" t="s">
        <v>6305</v>
      </c>
      <c r="M2457" t="s">
        <v>37</v>
      </c>
      <c r="N2457" t="s">
        <v>38</v>
      </c>
      <c r="O2457">
        <v>45000000</v>
      </c>
      <c r="P2457">
        <f t="shared" si="38"/>
        <v>45703745</v>
      </c>
      <c r="Q2457">
        <v>5.0999999999999996</v>
      </c>
    </row>
    <row r="2458" spans="1:17" x14ac:dyDescent="0.3">
      <c r="A2458" t="s">
        <v>4903</v>
      </c>
      <c r="B2458">
        <v>89</v>
      </c>
      <c r="C2458">
        <v>20916309</v>
      </c>
      <c r="D2458" t="s">
        <v>1671</v>
      </c>
      <c r="E2458" t="s">
        <v>18089</v>
      </c>
      <c r="F2458" t="s">
        <v>1266</v>
      </c>
      <c r="L2458" t="s">
        <v>11005</v>
      </c>
      <c r="M2458" t="s">
        <v>37</v>
      </c>
      <c r="N2458" t="s">
        <v>38</v>
      </c>
      <c r="O2458">
        <v>40000000</v>
      </c>
      <c r="P2458">
        <f t="shared" si="38"/>
        <v>-19083691</v>
      </c>
      <c r="Q2458">
        <v>4.9000000000000004</v>
      </c>
    </row>
    <row r="2459" spans="1:17" x14ac:dyDescent="0.3">
      <c r="A2459" t="s">
        <v>12365</v>
      </c>
      <c r="B2459">
        <v>89</v>
      </c>
      <c r="C2459">
        <v>8070311</v>
      </c>
      <c r="D2459" t="s">
        <v>1671</v>
      </c>
      <c r="E2459" t="s">
        <v>19711</v>
      </c>
      <c r="L2459" t="s">
        <v>15081</v>
      </c>
      <c r="M2459" t="s">
        <v>37</v>
      </c>
      <c r="N2459" t="s">
        <v>38</v>
      </c>
      <c r="O2459">
        <v>10000000</v>
      </c>
      <c r="P2459">
        <f t="shared" si="38"/>
        <v>-1929689</v>
      </c>
      <c r="Q2459">
        <v>5.3</v>
      </c>
    </row>
    <row r="2460" spans="1:17" x14ac:dyDescent="0.3">
      <c r="A2460" t="s">
        <v>20203</v>
      </c>
      <c r="B2460">
        <v>89</v>
      </c>
      <c r="C2460">
        <v>6719300</v>
      </c>
      <c r="D2460" t="s">
        <v>1671</v>
      </c>
      <c r="E2460" t="s">
        <v>3409</v>
      </c>
      <c r="L2460" t="s">
        <v>20204</v>
      </c>
      <c r="M2460" t="s">
        <v>37</v>
      </c>
      <c r="N2460" t="s">
        <v>268</v>
      </c>
      <c r="O2460">
        <v>2000000</v>
      </c>
      <c r="P2460">
        <f t="shared" si="38"/>
        <v>4719300</v>
      </c>
      <c r="Q2460">
        <v>7.2</v>
      </c>
    </row>
    <row r="2461" spans="1:17" x14ac:dyDescent="0.3">
      <c r="A2461" t="s">
        <v>1294</v>
      </c>
      <c r="B2461">
        <v>89</v>
      </c>
      <c r="C2461">
        <v>598645</v>
      </c>
      <c r="D2461" t="s">
        <v>1671</v>
      </c>
      <c r="E2461" t="s">
        <v>19711</v>
      </c>
      <c r="L2461" t="s">
        <v>15295</v>
      </c>
      <c r="M2461" t="s">
        <v>37</v>
      </c>
      <c r="N2461" t="s">
        <v>56</v>
      </c>
      <c r="O2461">
        <v>10000000</v>
      </c>
      <c r="P2461">
        <f t="shared" si="38"/>
        <v>-9401355</v>
      </c>
      <c r="Q2461">
        <v>3.6</v>
      </c>
    </row>
    <row r="2462" spans="1:17" x14ac:dyDescent="0.3">
      <c r="A2462" t="s">
        <v>21293</v>
      </c>
      <c r="B2462">
        <v>89</v>
      </c>
      <c r="C2462">
        <v>11278</v>
      </c>
      <c r="D2462" t="s">
        <v>1671</v>
      </c>
      <c r="E2462" t="s">
        <v>3409</v>
      </c>
      <c r="L2462" t="s">
        <v>21296</v>
      </c>
      <c r="M2462" t="s">
        <v>2778</v>
      </c>
      <c r="N2462" t="s">
        <v>2913</v>
      </c>
      <c r="O2462">
        <v>1300000</v>
      </c>
      <c r="P2462">
        <f t="shared" si="38"/>
        <v>-1288722</v>
      </c>
      <c r="Q2462">
        <v>7</v>
      </c>
    </row>
    <row r="2463" spans="1:17" x14ac:dyDescent="0.3">
      <c r="A2463" t="s">
        <v>7930</v>
      </c>
      <c r="B2463">
        <v>89</v>
      </c>
      <c r="C2463">
        <v>21784432</v>
      </c>
      <c r="D2463" t="s">
        <v>1671</v>
      </c>
      <c r="L2463" t="s">
        <v>7931</v>
      </c>
      <c r="M2463" t="s">
        <v>37</v>
      </c>
      <c r="N2463" t="s">
        <v>38</v>
      </c>
      <c r="O2463">
        <v>35000000</v>
      </c>
      <c r="P2463">
        <f t="shared" si="38"/>
        <v>-13215568</v>
      </c>
      <c r="Q2463">
        <v>5.6</v>
      </c>
    </row>
    <row r="2464" spans="1:17" x14ac:dyDescent="0.3">
      <c r="A2464" t="s">
        <v>14123</v>
      </c>
      <c r="B2464">
        <v>89</v>
      </c>
      <c r="C2464">
        <v>27281507</v>
      </c>
      <c r="D2464" t="s">
        <v>1671</v>
      </c>
      <c r="E2464" t="s">
        <v>3409</v>
      </c>
      <c r="F2464" t="s">
        <v>18089</v>
      </c>
      <c r="G2464" t="s">
        <v>1266</v>
      </c>
      <c r="H2464" t="s">
        <v>17378</v>
      </c>
      <c r="L2464" t="s">
        <v>14126</v>
      </c>
      <c r="M2464" t="s">
        <v>37</v>
      </c>
      <c r="N2464" t="s">
        <v>38</v>
      </c>
      <c r="O2464">
        <v>12000000</v>
      </c>
      <c r="P2464">
        <f t="shared" si="38"/>
        <v>15281507</v>
      </c>
      <c r="Q2464">
        <v>7.7</v>
      </c>
    </row>
    <row r="2465" spans="1:17" x14ac:dyDescent="0.3">
      <c r="A2465" t="s">
        <v>432</v>
      </c>
      <c r="B2465">
        <v>89</v>
      </c>
      <c r="C2465">
        <v>5739376</v>
      </c>
      <c r="D2465" t="s">
        <v>1671</v>
      </c>
      <c r="E2465" t="s">
        <v>3409</v>
      </c>
      <c r="L2465" t="s">
        <v>22522</v>
      </c>
      <c r="M2465" t="s">
        <v>37</v>
      </c>
      <c r="N2465" t="s">
        <v>38</v>
      </c>
      <c r="O2465">
        <v>500000</v>
      </c>
      <c r="P2465">
        <f t="shared" si="38"/>
        <v>5239376</v>
      </c>
      <c r="Q2465">
        <v>7.7</v>
      </c>
    </row>
    <row r="2466" spans="1:17" x14ac:dyDescent="0.3">
      <c r="A2466" t="s">
        <v>3891</v>
      </c>
      <c r="B2466">
        <v>89</v>
      </c>
      <c r="C2466">
        <v>92823600</v>
      </c>
      <c r="D2466" t="s">
        <v>1671</v>
      </c>
      <c r="E2466" t="s">
        <v>3409</v>
      </c>
      <c r="F2466" t="s">
        <v>19711</v>
      </c>
      <c r="L2466" t="s">
        <v>12384</v>
      </c>
      <c r="M2466" t="s">
        <v>37</v>
      </c>
      <c r="N2466" t="s">
        <v>38</v>
      </c>
      <c r="O2466">
        <v>16000000</v>
      </c>
      <c r="P2466">
        <f t="shared" si="38"/>
        <v>76823600</v>
      </c>
      <c r="Q2466">
        <v>7.6</v>
      </c>
    </row>
    <row r="2467" spans="1:17" x14ac:dyDescent="0.3">
      <c r="A2467" t="s">
        <v>6097</v>
      </c>
      <c r="B2467">
        <v>90</v>
      </c>
      <c r="C2467">
        <v>87856565</v>
      </c>
      <c r="D2467" t="s">
        <v>1671</v>
      </c>
      <c r="E2467" t="s">
        <v>19711</v>
      </c>
      <c r="L2467" t="s">
        <v>6099</v>
      </c>
      <c r="M2467" t="s">
        <v>37</v>
      </c>
      <c r="N2467" t="s">
        <v>38</v>
      </c>
      <c r="O2467">
        <v>42000000</v>
      </c>
      <c r="P2467">
        <f t="shared" si="38"/>
        <v>45856565</v>
      </c>
      <c r="Q2467">
        <v>5.9</v>
      </c>
    </row>
    <row r="2468" spans="1:17" x14ac:dyDescent="0.3">
      <c r="A2468" t="s">
        <v>11224</v>
      </c>
      <c r="B2468">
        <v>90</v>
      </c>
      <c r="C2468">
        <v>18621249</v>
      </c>
      <c r="D2468" t="s">
        <v>1671</v>
      </c>
      <c r="L2468" t="s">
        <v>17047</v>
      </c>
      <c r="M2468" t="s">
        <v>37</v>
      </c>
      <c r="N2468" t="s">
        <v>38</v>
      </c>
      <c r="O2468">
        <v>6000000</v>
      </c>
      <c r="P2468">
        <f t="shared" si="38"/>
        <v>12621249</v>
      </c>
      <c r="Q2468">
        <v>7.5</v>
      </c>
    </row>
    <row r="2469" spans="1:17" x14ac:dyDescent="0.3">
      <c r="A2469" t="s">
        <v>62</v>
      </c>
      <c r="B2469">
        <v>90</v>
      </c>
      <c r="C2469">
        <v>24475193</v>
      </c>
      <c r="D2469" t="s">
        <v>1671</v>
      </c>
      <c r="E2469" t="s">
        <v>3409</v>
      </c>
      <c r="F2469" t="s">
        <v>19711</v>
      </c>
      <c r="L2469" t="s">
        <v>17398</v>
      </c>
      <c r="M2469" t="s">
        <v>37</v>
      </c>
      <c r="N2469" t="s">
        <v>38</v>
      </c>
      <c r="O2469">
        <v>3000000</v>
      </c>
      <c r="P2469">
        <f t="shared" si="38"/>
        <v>21475193</v>
      </c>
      <c r="Q2469">
        <v>6.6</v>
      </c>
    </row>
    <row r="2470" spans="1:17" x14ac:dyDescent="0.3">
      <c r="A2470" t="s">
        <v>3891</v>
      </c>
      <c r="B2470">
        <v>90</v>
      </c>
      <c r="C2470">
        <v>1752214</v>
      </c>
      <c r="D2470" t="s">
        <v>1671</v>
      </c>
      <c r="E2470" t="s">
        <v>3409</v>
      </c>
      <c r="F2470" t="s">
        <v>19711</v>
      </c>
      <c r="L2470" t="s">
        <v>13583</v>
      </c>
      <c r="M2470" t="s">
        <v>37</v>
      </c>
      <c r="N2470" t="s">
        <v>38</v>
      </c>
      <c r="O2470">
        <v>14000000</v>
      </c>
      <c r="P2470">
        <f t="shared" si="38"/>
        <v>-12247786</v>
      </c>
      <c r="Q2470">
        <v>7.7</v>
      </c>
    </row>
    <row r="2471" spans="1:17" x14ac:dyDescent="0.3">
      <c r="A2471" t="s">
        <v>2656</v>
      </c>
      <c r="B2471">
        <v>90</v>
      </c>
      <c r="C2471">
        <v>92969824</v>
      </c>
      <c r="D2471" t="s">
        <v>1671</v>
      </c>
      <c r="E2471" t="s">
        <v>18089</v>
      </c>
      <c r="F2471" t="s">
        <v>12332</v>
      </c>
      <c r="L2471" t="s">
        <v>2659</v>
      </c>
      <c r="M2471" t="s">
        <v>37</v>
      </c>
      <c r="N2471" t="s">
        <v>38</v>
      </c>
      <c r="O2471">
        <v>80000000</v>
      </c>
      <c r="P2471">
        <f t="shared" si="38"/>
        <v>12969824</v>
      </c>
      <c r="Q2471">
        <v>5.2</v>
      </c>
    </row>
    <row r="2472" spans="1:17" x14ac:dyDescent="0.3">
      <c r="A2472" t="s">
        <v>12474</v>
      </c>
      <c r="B2472">
        <v>90</v>
      </c>
      <c r="C2472">
        <v>4922166</v>
      </c>
      <c r="D2472" t="s">
        <v>1671</v>
      </c>
      <c r="E2472" t="s">
        <v>17378</v>
      </c>
      <c r="F2472" t="s">
        <v>19711</v>
      </c>
      <c r="L2472" t="s">
        <v>14288</v>
      </c>
      <c r="M2472" t="s">
        <v>37</v>
      </c>
      <c r="N2472" t="s">
        <v>38</v>
      </c>
      <c r="O2472">
        <v>12000000</v>
      </c>
      <c r="P2472">
        <f t="shared" si="38"/>
        <v>-7077834</v>
      </c>
      <c r="Q2472">
        <v>2.1</v>
      </c>
    </row>
    <row r="2473" spans="1:17" x14ac:dyDescent="0.3">
      <c r="A2473" t="s">
        <v>1007</v>
      </c>
      <c r="B2473">
        <v>90</v>
      </c>
      <c r="C2473">
        <v>110332737</v>
      </c>
      <c r="D2473" t="s">
        <v>1671</v>
      </c>
      <c r="E2473" t="s">
        <v>24164</v>
      </c>
      <c r="L2473" t="s">
        <v>1011</v>
      </c>
      <c r="M2473" t="s">
        <v>37</v>
      </c>
      <c r="N2473" t="s">
        <v>38</v>
      </c>
      <c r="O2473">
        <v>100000000</v>
      </c>
      <c r="P2473">
        <f t="shared" si="38"/>
        <v>10332737</v>
      </c>
      <c r="Q2473">
        <v>6.1</v>
      </c>
    </row>
    <row r="2474" spans="1:17" hidden="1" x14ac:dyDescent="0.3">
      <c r="A2474" t="s">
        <v>12692</v>
      </c>
      <c r="B2474">
        <v>103</v>
      </c>
      <c r="D2474" t="s">
        <v>1325</v>
      </c>
      <c r="E2474" t="s">
        <v>1671</v>
      </c>
      <c r="F2474" t="s">
        <v>3409</v>
      </c>
      <c r="G2474" t="s">
        <v>10413</v>
      </c>
      <c r="L2474" t="s">
        <v>12696</v>
      </c>
      <c r="M2474" t="s">
        <v>12700</v>
      </c>
      <c r="N2474" t="s">
        <v>5694</v>
      </c>
      <c r="P2474">
        <f t="shared" si="38"/>
        <v>0</v>
      </c>
      <c r="Q2474">
        <v>5.7</v>
      </c>
    </row>
    <row r="2475" spans="1:17" x14ac:dyDescent="0.3">
      <c r="A2475" t="s">
        <v>16281</v>
      </c>
      <c r="B2475">
        <v>90</v>
      </c>
      <c r="C2475">
        <v>671240</v>
      </c>
      <c r="D2475" t="s">
        <v>1671</v>
      </c>
      <c r="E2475" t="s">
        <v>3409</v>
      </c>
      <c r="F2475" t="s">
        <v>19711</v>
      </c>
      <c r="L2475" t="s">
        <v>16282</v>
      </c>
      <c r="M2475" t="s">
        <v>37</v>
      </c>
      <c r="N2475" t="s">
        <v>56</v>
      </c>
      <c r="O2475">
        <v>7900000</v>
      </c>
      <c r="P2475">
        <f t="shared" si="38"/>
        <v>-7228760</v>
      </c>
      <c r="Q2475">
        <v>6.9</v>
      </c>
    </row>
    <row r="2476" spans="1:17" x14ac:dyDescent="0.3">
      <c r="A2476" t="s">
        <v>1954</v>
      </c>
      <c r="B2476">
        <v>90</v>
      </c>
      <c r="C2476">
        <v>63826569</v>
      </c>
      <c r="D2476" t="s">
        <v>1671</v>
      </c>
      <c r="L2476" t="s">
        <v>7319</v>
      </c>
      <c r="M2476" t="s">
        <v>37</v>
      </c>
      <c r="N2476" t="s">
        <v>38</v>
      </c>
      <c r="O2476">
        <v>35000000</v>
      </c>
      <c r="P2476">
        <f t="shared" si="38"/>
        <v>28826569</v>
      </c>
      <c r="Q2476">
        <v>6.3</v>
      </c>
    </row>
    <row r="2477" spans="1:17" x14ac:dyDescent="0.3">
      <c r="A2477" t="s">
        <v>5867</v>
      </c>
      <c r="B2477">
        <v>90</v>
      </c>
      <c r="C2477">
        <v>17848322</v>
      </c>
      <c r="D2477" t="s">
        <v>1671</v>
      </c>
      <c r="E2477" t="s">
        <v>19711</v>
      </c>
      <c r="L2477" t="s">
        <v>7983</v>
      </c>
      <c r="M2477" t="s">
        <v>37</v>
      </c>
      <c r="N2477" t="s">
        <v>7987</v>
      </c>
      <c r="O2477">
        <v>28000000</v>
      </c>
      <c r="P2477">
        <f t="shared" si="38"/>
        <v>-10151678</v>
      </c>
      <c r="Q2477">
        <v>5.9</v>
      </c>
    </row>
    <row r="2478" spans="1:17" x14ac:dyDescent="0.3">
      <c r="A2478" t="s">
        <v>2785</v>
      </c>
      <c r="B2478">
        <v>90</v>
      </c>
      <c r="C2478">
        <v>39442871</v>
      </c>
      <c r="D2478" t="s">
        <v>1671</v>
      </c>
      <c r="E2478" t="s">
        <v>1266</v>
      </c>
      <c r="L2478" t="s">
        <v>2787</v>
      </c>
      <c r="M2478" t="s">
        <v>37</v>
      </c>
      <c r="N2478" t="s">
        <v>38</v>
      </c>
      <c r="O2478">
        <v>80000000</v>
      </c>
      <c r="P2478">
        <f t="shared" si="38"/>
        <v>-40557129</v>
      </c>
      <c r="Q2478">
        <v>5.3</v>
      </c>
    </row>
    <row r="2479" spans="1:17" x14ac:dyDescent="0.3">
      <c r="A2479" t="s">
        <v>17143</v>
      </c>
      <c r="B2479">
        <v>90</v>
      </c>
      <c r="C2479">
        <v>4542775</v>
      </c>
      <c r="D2479" t="s">
        <v>1671</v>
      </c>
      <c r="E2479" t="s">
        <v>19711</v>
      </c>
      <c r="L2479" t="s">
        <v>17146</v>
      </c>
      <c r="M2479" t="s">
        <v>37</v>
      </c>
      <c r="N2479" t="s">
        <v>38</v>
      </c>
      <c r="O2479">
        <v>6000000</v>
      </c>
      <c r="P2479">
        <f t="shared" si="38"/>
        <v>-1457225</v>
      </c>
      <c r="Q2479">
        <v>5.0999999999999996</v>
      </c>
    </row>
    <row r="2480" spans="1:17" x14ac:dyDescent="0.3">
      <c r="A2480" t="s">
        <v>15394</v>
      </c>
      <c r="B2480">
        <v>90</v>
      </c>
      <c r="C2480">
        <v>92900</v>
      </c>
      <c r="D2480" t="s">
        <v>1671</v>
      </c>
      <c r="E2480" t="s">
        <v>3409</v>
      </c>
      <c r="L2480" t="s">
        <v>15395</v>
      </c>
      <c r="M2480" t="s">
        <v>37</v>
      </c>
      <c r="N2480" t="s">
        <v>38</v>
      </c>
      <c r="O2480">
        <v>5000000</v>
      </c>
      <c r="P2480">
        <f t="shared" si="38"/>
        <v>-4907100</v>
      </c>
      <c r="Q2480">
        <v>4.7</v>
      </c>
    </row>
    <row r="2481" spans="1:17" hidden="1" x14ac:dyDescent="0.3">
      <c r="A2481" t="s">
        <v>15794</v>
      </c>
      <c r="B2481">
        <v>103</v>
      </c>
      <c r="D2481" t="s">
        <v>3409</v>
      </c>
      <c r="E2481" t="s">
        <v>19711</v>
      </c>
      <c r="L2481" t="s">
        <v>15795</v>
      </c>
      <c r="M2481" t="s">
        <v>37</v>
      </c>
      <c r="N2481" t="s">
        <v>38</v>
      </c>
      <c r="O2481">
        <v>9000000</v>
      </c>
      <c r="P2481">
        <f t="shared" si="38"/>
        <v>-9000000</v>
      </c>
      <c r="Q2481">
        <v>6.5</v>
      </c>
    </row>
    <row r="2482" spans="1:17" x14ac:dyDescent="0.3">
      <c r="A2482" t="s">
        <v>9632</v>
      </c>
      <c r="B2482">
        <v>90</v>
      </c>
      <c r="C2482">
        <v>32553210</v>
      </c>
      <c r="D2482" t="s">
        <v>1671</v>
      </c>
      <c r="E2482" t="s">
        <v>18089</v>
      </c>
      <c r="L2482" t="s">
        <v>9635</v>
      </c>
      <c r="M2482" t="s">
        <v>37</v>
      </c>
      <c r="N2482" t="s">
        <v>56</v>
      </c>
      <c r="O2482">
        <v>25000000</v>
      </c>
      <c r="P2482">
        <f t="shared" si="38"/>
        <v>7553210</v>
      </c>
      <c r="Q2482">
        <v>6.3</v>
      </c>
    </row>
    <row r="2483" spans="1:17" x14ac:dyDescent="0.3">
      <c r="A2483" t="s">
        <v>5702</v>
      </c>
      <c r="B2483">
        <v>90</v>
      </c>
      <c r="C2483">
        <v>15549702</v>
      </c>
      <c r="D2483" t="s">
        <v>1671</v>
      </c>
      <c r="E2483" t="s">
        <v>19711</v>
      </c>
      <c r="L2483" t="s">
        <v>13447</v>
      </c>
      <c r="M2483" t="s">
        <v>37</v>
      </c>
      <c r="N2483" t="s">
        <v>38</v>
      </c>
      <c r="O2483">
        <v>14000000</v>
      </c>
      <c r="P2483">
        <f t="shared" si="38"/>
        <v>1549702</v>
      </c>
      <c r="Q2483">
        <v>4.5999999999999996</v>
      </c>
    </row>
    <row r="2484" spans="1:17" x14ac:dyDescent="0.3">
      <c r="A2484" t="s">
        <v>14895</v>
      </c>
      <c r="B2484">
        <v>90</v>
      </c>
      <c r="C2484">
        <v>31487293</v>
      </c>
      <c r="D2484" t="s">
        <v>1671</v>
      </c>
      <c r="E2484" t="s">
        <v>3409</v>
      </c>
      <c r="F2484" t="s">
        <v>12038</v>
      </c>
      <c r="G2484" t="s">
        <v>19711</v>
      </c>
      <c r="L2484" t="s">
        <v>14896</v>
      </c>
      <c r="M2484" t="s">
        <v>37</v>
      </c>
      <c r="N2484" t="s">
        <v>38</v>
      </c>
      <c r="O2484">
        <v>9000000</v>
      </c>
      <c r="P2484">
        <f t="shared" si="38"/>
        <v>22487293</v>
      </c>
      <c r="Q2484">
        <v>6.7</v>
      </c>
    </row>
    <row r="2485" spans="1:17" hidden="1" x14ac:dyDescent="0.3">
      <c r="A2485" t="s">
        <v>18622</v>
      </c>
      <c r="B2485">
        <v>103</v>
      </c>
      <c r="D2485" t="s">
        <v>3409</v>
      </c>
      <c r="E2485" t="s">
        <v>10413</v>
      </c>
      <c r="L2485" t="s">
        <v>18623</v>
      </c>
      <c r="M2485" t="s">
        <v>37</v>
      </c>
      <c r="N2485" t="s">
        <v>38</v>
      </c>
      <c r="O2485">
        <v>4500000</v>
      </c>
      <c r="P2485">
        <f t="shared" si="38"/>
        <v>-4500000</v>
      </c>
      <c r="Q2485">
        <v>5.7</v>
      </c>
    </row>
    <row r="2486" spans="1:17" x14ac:dyDescent="0.3">
      <c r="A2486" t="s">
        <v>17658</v>
      </c>
      <c r="B2486">
        <v>90</v>
      </c>
      <c r="C2486">
        <v>24809547</v>
      </c>
      <c r="D2486" t="s">
        <v>1671</v>
      </c>
      <c r="E2486" t="s">
        <v>3409</v>
      </c>
      <c r="L2486" t="s">
        <v>17659</v>
      </c>
      <c r="M2486" t="s">
        <v>37</v>
      </c>
      <c r="N2486" t="s">
        <v>38</v>
      </c>
      <c r="O2486">
        <v>5000000</v>
      </c>
      <c r="P2486">
        <f t="shared" si="38"/>
        <v>19809547</v>
      </c>
      <c r="Q2486">
        <v>6.4</v>
      </c>
    </row>
    <row r="2487" spans="1:17" hidden="1" x14ac:dyDescent="0.3">
      <c r="A2487" t="s">
        <v>9889</v>
      </c>
      <c r="B2487">
        <v>104</v>
      </c>
      <c r="D2487" t="s">
        <v>1671</v>
      </c>
      <c r="E2487" t="s">
        <v>19711</v>
      </c>
      <c r="L2487" t="s">
        <v>9891</v>
      </c>
      <c r="M2487" t="s">
        <v>1464</v>
      </c>
      <c r="N2487" t="s">
        <v>1465</v>
      </c>
      <c r="O2487">
        <v>17000000</v>
      </c>
      <c r="P2487">
        <f t="shared" si="38"/>
        <v>-17000000</v>
      </c>
      <c r="Q2487">
        <v>6.3</v>
      </c>
    </row>
    <row r="2488" spans="1:17" x14ac:dyDescent="0.3">
      <c r="A2488" t="s">
        <v>19345</v>
      </c>
      <c r="B2488">
        <v>90</v>
      </c>
      <c r="C2488">
        <v>5844929</v>
      </c>
      <c r="D2488" t="s">
        <v>1671</v>
      </c>
      <c r="E2488" t="s">
        <v>3409</v>
      </c>
      <c r="L2488" t="s">
        <v>19346</v>
      </c>
      <c r="M2488" t="s">
        <v>37</v>
      </c>
      <c r="N2488" t="s">
        <v>38</v>
      </c>
      <c r="O2488">
        <v>3000000</v>
      </c>
      <c r="P2488">
        <f t="shared" si="38"/>
        <v>2844929</v>
      </c>
      <c r="Q2488">
        <v>7</v>
      </c>
    </row>
    <row r="2489" spans="1:17" x14ac:dyDescent="0.3">
      <c r="A2489" t="s">
        <v>14431</v>
      </c>
      <c r="B2489">
        <v>90</v>
      </c>
      <c r="C2489">
        <v>136432</v>
      </c>
      <c r="D2489" t="s">
        <v>1671</v>
      </c>
      <c r="E2489" t="s">
        <v>6403</v>
      </c>
      <c r="F2489" t="s">
        <v>10413</v>
      </c>
      <c r="L2489" t="s">
        <v>15350</v>
      </c>
      <c r="M2489" t="s">
        <v>37</v>
      </c>
      <c r="N2489" t="s">
        <v>56</v>
      </c>
      <c r="O2489">
        <v>5000000</v>
      </c>
      <c r="P2489">
        <f t="shared" si="38"/>
        <v>-4863568</v>
      </c>
      <c r="Q2489">
        <v>6.6</v>
      </c>
    </row>
    <row r="2490" spans="1:17" x14ac:dyDescent="0.3">
      <c r="A2490" t="s">
        <v>23919</v>
      </c>
      <c r="B2490">
        <v>90</v>
      </c>
      <c r="C2490">
        <v>277233</v>
      </c>
      <c r="D2490" t="s">
        <v>1671</v>
      </c>
      <c r="E2490" t="s">
        <v>19711</v>
      </c>
      <c r="L2490" t="s">
        <v>23921</v>
      </c>
      <c r="M2490" t="s">
        <v>37</v>
      </c>
      <c r="N2490" t="s">
        <v>38</v>
      </c>
      <c r="O2490">
        <v>40000</v>
      </c>
      <c r="P2490">
        <f t="shared" si="38"/>
        <v>237233</v>
      </c>
      <c r="Q2490">
        <v>7.6</v>
      </c>
    </row>
    <row r="2491" spans="1:17" x14ac:dyDescent="0.3">
      <c r="A2491" t="s">
        <v>13025</v>
      </c>
      <c r="B2491">
        <v>90</v>
      </c>
      <c r="C2491">
        <v>4360548</v>
      </c>
      <c r="D2491" t="s">
        <v>1671</v>
      </c>
      <c r="E2491" t="s">
        <v>3409</v>
      </c>
      <c r="F2491" t="s">
        <v>19711</v>
      </c>
      <c r="L2491" t="s">
        <v>13979</v>
      </c>
      <c r="M2491" t="s">
        <v>37</v>
      </c>
      <c r="N2491" t="s">
        <v>38</v>
      </c>
      <c r="O2491">
        <v>15000000</v>
      </c>
      <c r="P2491">
        <f t="shared" si="38"/>
        <v>-10639452</v>
      </c>
      <c r="Q2491">
        <v>6.4</v>
      </c>
    </row>
    <row r="2492" spans="1:17" x14ac:dyDescent="0.3">
      <c r="A2492" t="s">
        <v>20848</v>
      </c>
      <c r="B2492">
        <v>90</v>
      </c>
      <c r="C2492">
        <v>155972</v>
      </c>
      <c r="D2492" t="s">
        <v>1671</v>
      </c>
      <c r="E2492" t="s">
        <v>3409</v>
      </c>
      <c r="F2492" t="s">
        <v>19711</v>
      </c>
      <c r="L2492" t="s">
        <v>20851</v>
      </c>
      <c r="M2492" t="s">
        <v>11690</v>
      </c>
      <c r="N2492" t="s">
        <v>20302</v>
      </c>
      <c r="O2492">
        <v>1500000</v>
      </c>
      <c r="P2492">
        <f t="shared" si="38"/>
        <v>-1344028</v>
      </c>
      <c r="Q2492">
        <v>7.3</v>
      </c>
    </row>
    <row r="2493" spans="1:17" x14ac:dyDescent="0.3">
      <c r="A2493" t="s">
        <v>4107</v>
      </c>
      <c r="B2493">
        <v>90</v>
      </c>
      <c r="C2493">
        <v>35231365</v>
      </c>
      <c r="D2493" t="s">
        <v>1671</v>
      </c>
      <c r="E2493" t="s">
        <v>18089</v>
      </c>
      <c r="F2493" t="s">
        <v>19711</v>
      </c>
      <c r="G2493" t="s">
        <v>12332</v>
      </c>
      <c r="L2493" t="s">
        <v>4468</v>
      </c>
      <c r="M2493" t="s">
        <v>37</v>
      </c>
      <c r="N2493" t="s">
        <v>38</v>
      </c>
      <c r="O2493">
        <v>60000000</v>
      </c>
      <c r="P2493">
        <f t="shared" si="38"/>
        <v>-24768635</v>
      </c>
      <c r="Q2493">
        <v>3.6</v>
      </c>
    </row>
    <row r="2494" spans="1:17" x14ac:dyDescent="0.3">
      <c r="A2494" t="s">
        <v>15390</v>
      </c>
      <c r="B2494">
        <v>90</v>
      </c>
      <c r="C2494">
        <v>100503</v>
      </c>
      <c r="D2494" t="s">
        <v>1671</v>
      </c>
      <c r="E2494" t="s">
        <v>19711</v>
      </c>
      <c r="L2494" t="s">
        <v>15391</v>
      </c>
      <c r="M2494" t="s">
        <v>37</v>
      </c>
      <c r="N2494" t="s">
        <v>38</v>
      </c>
      <c r="O2494">
        <v>8000000</v>
      </c>
      <c r="P2494">
        <f t="shared" si="38"/>
        <v>-7899497</v>
      </c>
      <c r="Q2494">
        <v>5.9</v>
      </c>
    </row>
    <row r="2495" spans="1:17" x14ac:dyDescent="0.3">
      <c r="A2495" t="s">
        <v>15027</v>
      </c>
      <c r="B2495">
        <v>90</v>
      </c>
      <c r="C2495">
        <v>638476</v>
      </c>
      <c r="D2495" t="s">
        <v>1671</v>
      </c>
      <c r="E2495" t="s">
        <v>68</v>
      </c>
      <c r="L2495" t="s">
        <v>20703</v>
      </c>
      <c r="M2495" t="s">
        <v>37</v>
      </c>
      <c r="N2495" t="s">
        <v>38</v>
      </c>
      <c r="O2495">
        <v>1500000</v>
      </c>
      <c r="P2495">
        <f t="shared" si="38"/>
        <v>-861524</v>
      </c>
      <c r="Q2495">
        <v>6.6</v>
      </c>
    </row>
    <row r="2496" spans="1:17" x14ac:dyDescent="0.3">
      <c r="A2496" t="s">
        <v>23718</v>
      </c>
      <c r="B2496">
        <v>90</v>
      </c>
      <c r="C2496">
        <v>110536</v>
      </c>
      <c r="D2496" t="s">
        <v>1671</v>
      </c>
      <c r="E2496" t="s">
        <v>6403</v>
      </c>
      <c r="F2496" t="s">
        <v>12332</v>
      </c>
      <c r="L2496" t="s">
        <v>23721</v>
      </c>
      <c r="M2496" t="s">
        <v>37</v>
      </c>
      <c r="N2496" t="s">
        <v>38</v>
      </c>
      <c r="O2496">
        <v>40000</v>
      </c>
      <c r="P2496">
        <f t="shared" si="38"/>
        <v>70536</v>
      </c>
      <c r="Q2496">
        <v>7</v>
      </c>
    </row>
    <row r="2497" spans="1:17" x14ac:dyDescent="0.3">
      <c r="A2497" t="s">
        <v>4591</v>
      </c>
      <c r="B2497">
        <v>90</v>
      </c>
      <c r="C2497">
        <v>28535768</v>
      </c>
      <c r="D2497" t="s">
        <v>1671</v>
      </c>
      <c r="L2497" t="s">
        <v>6654</v>
      </c>
      <c r="M2497" t="s">
        <v>37</v>
      </c>
      <c r="N2497" t="s">
        <v>38</v>
      </c>
      <c r="O2497">
        <v>40000000</v>
      </c>
      <c r="P2497">
        <f t="shared" si="38"/>
        <v>-11464232</v>
      </c>
      <c r="Q2497">
        <v>5.3</v>
      </c>
    </row>
    <row r="2498" spans="1:17" x14ac:dyDescent="0.3">
      <c r="A2498" t="s">
        <v>13756</v>
      </c>
      <c r="B2498">
        <v>90</v>
      </c>
      <c r="C2498">
        <v>92362</v>
      </c>
      <c r="D2498" t="s">
        <v>1671</v>
      </c>
      <c r="E2498" t="s">
        <v>3409</v>
      </c>
      <c r="L2498" t="s">
        <v>21009</v>
      </c>
      <c r="M2498" t="s">
        <v>37</v>
      </c>
      <c r="N2498" t="s">
        <v>38</v>
      </c>
      <c r="O2498">
        <v>1500000</v>
      </c>
      <c r="P2498">
        <f t="shared" ref="P2498:P2561" si="39">+C2498-O2498</f>
        <v>-1407638</v>
      </c>
      <c r="Q2498">
        <v>4.3</v>
      </c>
    </row>
    <row r="2499" spans="1:17" x14ac:dyDescent="0.3">
      <c r="A2499" t="s">
        <v>6063</v>
      </c>
      <c r="B2499">
        <v>90</v>
      </c>
      <c r="C2499">
        <v>24430272</v>
      </c>
      <c r="D2499" t="s">
        <v>1671</v>
      </c>
      <c r="E2499" t="s">
        <v>19711</v>
      </c>
      <c r="L2499" t="s">
        <v>6066</v>
      </c>
      <c r="M2499" t="s">
        <v>37</v>
      </c>
      <c r="N2499" t="s">
        <v>38</v>
      </c>
      <c r="O2499">
        <v>43000000</v>
      </c>
      <c r="P2499">
        <f t="shared" si="39"/>
        <v>-18569728</v>
      </c>
      <c r="Q2499">
        <v>5.0999999999999996</v>
      </c>
    </row>
    <row r="2500" spans="1:17" x14ac:dyDescent="0.3">
      <c r="A2500" t="s">
        <v>1627</v>
      </c>
      <c r="B2500">
        <v>90</v>
      </c>
      <c r="C2500">
        <v>161487252</v>
      </c>
      <c r="D2500" t="s">
        <v>1671</v>
      </c>
      <c r="E2500" t="s">
        <v>24167</v>
      </c>
      <c r="L2500" t="s">
        <v>10199</v>
      </c>
      <c r="M2500" t="s">
        <v>37</v>
      </c>
      <c r="N2500" t="s">
        <v>38</v>
      </c>
      <c r="O2500">
        <v>20000000</v>
      </c>
      <c r="P2500">
        <f t="shared" si="39"/>
        <v>141487252</v>
      </c>
      <c r="Q2500">
        <v>6.1</v>
      </c>
    </row>
    <row r="2501" spans="1:17" x14ac:dyDescent="0.3">
      <c r="A2501" t="s">
        <v>12502</v>
      </c>
      <c r="B2501">
        <v>90</v>
      </c>
      <c r="C2501">
        <v>31585300</v>
      </c>
      <c r="D2501" t="s">
        <v>1671</v>
      </c>
      <c r="E2501" t="s">
        <v>19711</v>
      </c>
      <c r="L2501" t="s">
        <v>12834</v>
      </c>
      <c r="M2501" t="s">
        <v>37</v>
      </c>
      <c r="N2501" t="s">
        <v>38</v>
      </c>
      <c r="O2501">
        <v>15000000</v>
      </c>
      <c r="P2501">
        <f t="shared" si="39"/>
        <v>16585300</v>
      </c>
      <c r="Q2501">
        <v>6.1</v>
      </c>
    </row>
    <row r="2502" spans="1:17" x14ac:dyDescent="0.3">
      <c r="A2502" t="s">
        <v>13756</v>
      </c>
      <c r="B2502">
        <v>90</v>
      </c>
      <c r="C2502">
        <v>22235901</v>
      </c>
      <c r="D2502" t="s">
        <v>1671</v>
      </c>
      <c r="E2502" t="s">
        <v>19711</v>
      </c>
      <c r="L2502" t="s">
        <v>13757</v>
      </c>
      <c r="M2502" t="s">
        <v>37</v>
      </c>
      <c r="N2502" t="s">
        <v>38</v>
      </c>
      <c r="O2502">
        <v>6000000</v>
      </c>
      <c r="P2502">
        <f t="shared" si="39"/>
        <v>16235901</v>
      </c>
      <c r="Q2502">
        <v>6.1</v>
      </c>
    </row>
    <row r="2503" spans="1:17" x14ac:dyDescent="0.3">
      <c r="A2503" t="s">
        <v>23654</v>
      </c>
      <c r="B2503">
        <v>90</v>
      </c>
      <c r="C2503">
        <v>1573712</v>
      </c>
      <c r="D2503" t="s">
        <v>1671</v>
      </c>
      <c r="E2503" t="s">
        <v>3409</v>
      </c>
      <c r="L2503" t="s">
        <v>23656</v>
      </c>
      <c r="M2503" t="s">
        <v>37</v>
      </c>
      <c r="N2503" t="s">
        <v>38</v>
      </c>
      <c r="O2503">
        <v>125000</v>
      </c>
      <c r="P2503">
        <f t="shared" si="39"/>
        <v>1448712</v>
      </c>
      <c r="Q2503">
        <v>6.7</v>
      </c>
    </row>
    <row r="2504" spans="1:17" x14ac:dyDescent="0.3">
      <c r="A2504" t="s">
        <v>8950</v>
      </c>
      <c r="B2504">
        <v>90</v>
      </c>
      <c r="C2504">
        <v>15281286</v>
      </c>
      <c r="D2504" t="s">
        <v>1671</v>
      </c>
      <c r="E2504" t="s">
        <v>3409</v>
      </c>
      <c r="F2504" t="s">
        <v>19711</v>
      </c>
      <c r="L2504" t="s">
        <v>11907</v>
      </c>
      <c r="M2504" t="s">
        <v>37</v>
      </c>
      <c r="N2504" t="s">
        <v>38</v>
      </c>
      <c r="O2504">
        <v>18000000</v>
      </c>
      <c r="P2504">
        <f t="shared" si="39"/>
        <v>-2718714</v>
      </c>
      <c r="Q2504">
        <v>6.5</v>
      </c>
    </row>
    <row r="2505" spans="1:17" x14ac:dyDescent="0.3">
      <c r="A2505" t="s">
        <v>2112</v>
      </c>
      <c r="B2505">
        <v>90</v>
      </c>
      <c r="C2505">
        <v>45162741</v>
      </c>
      <c r="D2505" t="s">
        <v>1671</v>
      </c>
      <c r="L2505" t="s">
        <v>8917</v>
      </c>
      <c r="M2505" t="s">
        <v>37</v>
      </c>
      <c r="N2505" t="s">
        <v>767</v>
      </c>
      <c r="O2505">
        <v>28000000</v>
      </c>
      <c r="P2505">
        <f t="shared" si="39"/>
        <v>17162741</v>
      </c>
      <c r="Q2505">
        <v>6.6</v>
      </c>
    </row>
    <row r="2506" spans="1:17" x14ac:dyDescent="0.3">
      <c r="A2506" t="s">
        <v>4099</v>
      </c>
      <c r="B2506">
        <v>91</v>
      </c>
      <c r="C2506">
        <v>18438149</v>
      </c>
      <c r="D2506" t="s">
        <v>1671</v>
      </c>
      <c r="E2506" t="s">
        <v>3409</v>
      </c>
      <c r="L2506" t="s">
        <v>6840</v>
      </c>
      <c r="M2506" t="s">
        <v>37</v>
      </c>
      <c r="N2506" t="s">
        <v>38</v>
      </c>
      <c r="O2506">
        <v>40000000</v>
      </c>
      <c r="P2506">
        <f t="shared" si="39"/>
        <v>-21561851</v>
      </c>
      <c r="Q2506">
        <v>5.9</v>
      </c>
    </row>
    <row r="2507" spans="1:17" x14ac:dyDescent="0.3">
      <c r="A2507" t="s">
        <v>8213</v>
      </c>
      <c r="B2507">
        <v>91</v>
      </c>
      <c r="C2507">
        <v>66600000</v>
      </c>
      <c r="D2507" t="s">
        <v>1671</v>
      </c>
      <c r="E2507" t="s">
        <v>3409</v>
      </c>
      <c r="F2507" t="s">
        <v>18089</v>
      </c>
      <c r="L2507" t="s">
        <v>8215</v>
      </c>
      <c r="M2507" t="s">
        <v>37</v>
      </c>
      <c r="N2507" t="s">
        <v>370</v>
      </c>
      <c r="O2507">
        <v>30000000</v>
      </c>
      <c r="P2507">
        <f t="shared" si="39"/>
        <v>36600000</v>
      </c>
      <c r="Q2507">
        <v>6.8</v>
      </c>
    </row>
    <row r="2508" spans="1:17" x14ac:dyDescent="0.3">
      <c r="A2508" t="s">
        <v>5382</v>
      </c>
      <c r="B2508">
        <v>91</v>
      </c>
      <c r="C2508">
        <v>1040879</v>
      </c>
      <c r="D2508" t="s">
        <v>1671</v>
      </c>
      <c r="E2508" t="s">
        <v>24164</v>
      </c>
      <c r="F2508" t="s">
        <v>3409</v>
      </c>
      <c r="L2508" t="s">
        <v>17940</v>
      </c>
      <c r="M2508" t="s">
        <v>37</v>
      </c>
      <c r="N2508" t="s">
        <v>38</v>
      </c>
      <c r="O2508">
        <v>7000000</v>
      </c>
      <c r="P2508">
        <f t="shared" si="39"/>
        <v>-5959121</v>
      </c>
      <c r="Q2508">
        <v>7.1</v>
      </c>
    </row>
    <row r="2509" spans="1:17" x14ac:dyDescent="0.3">
      <c r="A2509" t="s">
        <v>11891</v>
      </c>
      <c r="B2509">
        <v>91</v>
      </c>
      <c r="C2509">
        <v>16702864</v>
      </c>
      <c r="D2509" t="s">
        <v>1671</v>
      </c>
      <c r="E2509" t="s">
        <v>24164</v>
      </c>
      <c r="L2509" t="s">
        <v>11893</v>
      </c>
      <c r="M2509" t="s">
        <v>37</v>
      </c>
      <c r="N2509" t="s">
        <v>38</v>
      </c>
      <c r="O2509">
        <v>18000000</v>
      </c>
      <c r="P2509">
        <f t="shared" si="39"/>
        <v>-1297136</v>
      </c>
      <c r="Q2509">
        <v>5.2</v>
      </c>
    </row>
    <row r="2510" spans="1:17" hidden="1" x14ac:dyDescent="0.3">
      <c r="A2510" t="s">
        <v>22696</v>
      </c>
      <c r="B2510">
        <v>104</v>
      </c>
      <c r="D2510" t="s">
        <v>1671</v>
      </c>
      <c r="E2510" t="s">
        <v>6403</v>
      </c>
      <c r="L2510" t="s">
        <v>22699</v>
      </c>
      <c r="M2510" t="s">
        <v>37</v>
      </c>
      <c r="N2510" t="s">
        <v>38</v>
      </c>
      <c r="O2510">
        <v>500000</v>
      </c>
      <c r="P2510">
        <f t="shared" si="39"/>
        <v>-500000</v>
      </c>
      <c r="Q2510">
        <v>3.5</v>
      </c>
    </row>
    <row r="2511" spans="1:17" x14ac:dyDescent="0.3">
      <c r="A2511" t="s">
        <v>15176</v>
      </c>
      <c r="B2511">
        <v>91</v>
      </c>
      <c r="C2511">
        <v>7455447</v>
      </c>
      <c r="D2511" t="s">
        <v>1671</v>
      </c>
      <c r="E2511" t="s">
        <v>3409</v>
      </c>
      <c r="F2511" t="s">
        <v>19711</v>
      </c>
      <c r="L2511" t="s">
        <v>16640</v>
      </c>
      <c r="M2511" t="s">
        <v>37</v>
      </c>
      <c r="N2511" t="s">
        <v>38</v>
      </c>
      <c r="O2511">
        <v>7000000</v>
      </c>
      <c r="P2511">
        <f t="shared" si="39"/>
        <v>455447</v>
      </c>
      <c r="Q2511">
        <v>6.3</v>
      </c>
    </row>
    <row r="2512" spans="1:17" x14ac:dyDescent="0.3">
      <c r="A2512" t="s">
        <v>5170</v>
      </c>
      <c r="B2512">
        <v>91</v>
      </c>
      <c r="C2512">
        <v>41709</v>
      </c>
      <c r="D2512" t="s">
        <v>1671</v>
      </c>
      <c r="E2512" t="s">
        <v>6403</v>
      </c>
      <c r="L2512" t="s">
        <v>22211</v>
      </c>
      <c r="M2512" t="s">
        <v>17494</v>
      </c>
      <c r="N2512" t="s">
        <v>12616</v>
      </c>
      <c r="O2512">
        <v>800000</v>
      </c>
      <c r="P2512">
        <f t="shared" si="39"/>
        <v>-758291</v>
      </c>
      <c r="Q2512">
        <v>6.4</v>
      </c>
    </row>
    <row r="2513" spans="1:17" x14ac:dyDescent="0.3">
      <c r="A2513" t="s">
        <v>15645</v>
      </c>
      <c r="B2513">
        <v>91</v>
      </c>
      <c r="C2513">
        <v>20035310</v>
      </c>
      <c r="D2513" t="s">
        <v>1671</v>
      </c>
      <c r="E2513" t="s">
        <v>3409</v>
      </c>
      <c r="F2513" t="s">
        <v>19711</v>
      </c>
      <c r="L2513" t="s">
        <v>15646</v>
      </c>
      <c r="M2513" t="s">
        <v>37</v>
      </c>
      <c r="N2513" t="s">
        <v>38</v>
      </c>
      <c r="O2513">
        <v>9000000</v>
      </c>
      <c r="P2513">
        <f t="shared" si="39"/>
        <v>11035310</v>
      </c>
      <c r="Q2513">
        <v>4.9000000000000004</v>
      </c>
    </row>
    <row r="2514" spans="1:17" x14ac:dyDescent="0.3">
      <c r="A2514" t="s">
        <v>5911</v>
      </c>
      <c r="B2514">
        <v>91</v>
      </c>
      <c r="C2514">
        <v>17843379</v>
      </c>
      <c r="D2514" t="s">
        <v>1671</v>
      </c>
      <c r="E2514" t="s">
        <v>3409</v>
      </c>
      <c r="F2514" t="s">
        <v>19711</v>
      </c>
      <c r="L2514" t="s">
        <v>16063</v>
      </c>
      <c r="M2514" t="s">
        <v>37</v>
      </c>
      <c r="N2514" t="s">
        <v>38</v>
      </c>
      <c r="O2514">
        <v>8000000</v>
      </c>
      <c r="P2514">
        <f t="shared" si="39"/>
        <v>9843379</v>
      </c>
      <c r="Q2514">
        <v>5.7</v>
      </c>
    </row>
    <row r="2515" spans="1:17" x14ac:dyDescent="0.3">
      <c r="A2515" t="s">
        <v>13850</v>
      </c>
      <c r="B2515">
        <v>91</v>
      </c>
      <c r="C2515">
        <v>2104000</v>
      </c>
      <c r="D2515" t="s">
        <v>1671</v>
      </c>
      <c r="E2515" t="s">
        <v>24164</v>
      </c>
      <c r="F2515" t="s">
        <v>3409</v>
      </c>
      <c r="L2515" t="s">
        <v>13851</v>
      </c>
      <c r="M2515" t="s">
        <v>37</v>
      </c>
      <c r="N2515" t="s">
        <v>38</v>
      </c>
      <c r="O2515">
        <v>13000000</v>
      </c>
      <c r="P2515">
        <f t="shared" si="39"/>
        <v>-10896000</v>
      </c>
      <c r="Q2515">
        <v>5.9</v>
      </c>
    </row>
    <row r="2516" spans="1:17" x14ac:dyDescent="0.3">
      <c r="A2516" t="s">
        <v>1007</v>
      </c>
      <c r="B2516">
        <v>91</v>
      </c>
      <c r="C2516">
        <v>10443316</v>
      </c>
      <c r="D2516" t="s">
        <v>1671</v>
      </c>
      <c r="E2516" t="s">
        <v>3409</v>
      </c>
      <c r="F2516" t="s">
        <v>19711</v>
      </c>
      <c r="L2516" t="s">
        <v>13055</v>
      </c>
      <c r="M2516" t="s">
        <v>37</v>
      </c>
      <c r="N2516" t="s">
        <v>38</v>
      </c>
      <c r="O2516">
        <v>15000000</v>
      </c>
      <c r="P2516">
        <f t="shared" si="39"/>
        <v>-4556684</v>
      </c>
      <c r="Q2516">
        <v>5</v>
      </c>
    </row>
    <row r="2517" spans="1:17" x14ac:dyDescent="0.3">
      <c r="A2517" t="s">
        <v>2178</v>
      </c>
      <c r="B2517">
        <v>91</v>
      </c>
      <c r="C2517">
        <v>74158157</v>
      </c>
      <c r="D2517" t="s">
        <v>1671</v>
      </c>
      <c r="L2517" t="s">
        <v>2939</v>
      </c>
      <c r="M2517" t="s">
        <v>37</v>
      </c>
      <c r="N2517" t="s">
        <v>38</v>
      </c>
      <c r="O2517">
        <v>79000000</v>
      </c>
      <c r="P2517">
        <f t="shared" si="39"/>
        <v>-4841843</v>
      </c>
      <c r="Q2517">
        <v>3.4</v>
      </c>
    </row>
    <row r="2518" spans="1:17" x14ac:dyDescent="0.3">
      <c r="A2518" t="s">
        <v>12606</v>
      </c>
      <c r="B2518">
        <v>91</v>
      </c>
      <c r="C2518">
        <v>13571817</v>
      </c>
      <c r="D2518" t="s">
        <v>1671</v>
      </c>
      <c r="E2518" t="s">
        <v>3409</v>
      </c>
      <c r="F2518" t="s">
        <v>19711</v>
      </c>
      <c r="G2518" t="s">
        <v>24167</v>
      </c>
      <c r="L2518" t="s">
        <v>12607</v>
      </c>
      <c r="M2518" t="s">
        <v>37</v>
      </c>
      <c r="N2518" t="s">
        <v>38</v>
      </c>
      <c r="O2518">
        <v>15600000</v>
      </c>
      <c r="P2518">
        <f t="shared" si="39"/>
        <v>-2028183</v>
      </c>
      <c r="Q2518">
        <v>4.5</v>
      </c>
    </row>
    <row r="2519" spans="1:17" x14ac:dyDescent="0.3">
      <c r="A2519" t="s">
        <v>6297</v>
      </c>
      <c r="B2519">
        <v>91</v>
      </c>
      <c r="C2519">
        <v>43792641</v>
      </c>
      <c r="D2519" t="s">
        <v>1671</v>
      </c>
      <c r="E2519" t="s">
        <v>19711</v>
      </c>
      <c r="L2519" t="s">
        <v>7386</v>
      </c>
      <c r="M2519" t="s">
        <v>37</v>
      </c>
      <c r="N2519" t="s">
        <v>38</v>
      </c>
      <c r="O2519">
        <v>35000000</v>
      </c>
      <c r="P2519">
        <f t="shared" si="39"/>
        <v>8792641</v>
      </c>
      <c r="Q2519">
        <v>5.3</v>
      </c>
    </row>
    <row r="2520" spans="1:17" hidden="1" x14ac:dyDescent="0.3">
      <c r="A2520" t="s">
        <v>20333</v>
      </c>
      <c r="B2520">
        <v>104</v>
      </c>
      <c r="C2520">
        <v>977600</v>
      </c>
      <c r="D2520" t="s">
        <v>3409</v>
      </c>
      <c r="E2520" t="s">
        <v>15011</v>
      </c>
      <c r="L2520" t="s">
        <v>20334</v>
      </c>
      <c r="M2520" t="s">
        <v>37</v>
      </c>
      <c r="N2520" t="s">
        <v>38</v>
      </c>
      <c r="P2520">
        <f t="shared" si="39"/>
        <v>977600</v>
      </c>
      <c r="Q2520">
        <v>6.5</v>
      </c>
    </row>
    <row r="2521" spans="1:17" x14ac:dyDescent="0.3">
      <c r="A2521" t="s">
        <v>272</v>
      </c>
      <c r="B2521">
        <v>91</v>
      </c>
      <c r="C2521">
        <v>154077</v>
      </c>
      <c r="D2521" t="s">
        <v>1671</v>
      </c>
      <c r="E2521" t="s">
        <v>3409</v>
      </c>
      <c r="L2521" t="s">
        <v>22593</v>
      </c>
      <c r="M2521" t="s">
        <v>37</v>
      </c>
      <c r="N2521" t="s">
        <v>38</v>
      </c>
      <c r="O2521">
        <v>500000</v>
      </c>
      <c r="P2521">
        <f t="shared" si="39"/>
        <v>-345923</v>
      </c>
      <c r="Q2521">
        <v>6.6</v>
      </c>
    </row>
    <row r="2522" spans="1:17" x14ac:dyDescent="0.3">
      <c r="A2522" t="s">
        <v>16101</v>
      </c>
      <c r="B2522">
        <v>91</v>
      </c>
      <c r="C2522">
        <v>4186931</v>
      </c>
      <c r="D2522" t="s">
        <v>1671</v>
      </c>
      <c r="E2522" t="s">
        <v>3409</v>
      </c>
      <c r="F2522" t="s">
        <v>19711</v>
      </c>
      <c r="L2522" t="s">
        <v>23149</v>
      </c>
      <c r="M2522" t="s">
        <v>37</v>
      </c>
      <c r="N2522" t="s">
        <v>38</v>
      </c>
      <c r="O2522">
        <v>250000</v>
      </c>
      <c r="P2522">
        <f t="shared" si="39"/>
        <v>3936931</v>
      </c>
      <c r="Q2522">
        <v>6.9</v>
      </c>
    </row>
    <row r="2523" spans="1:17" x14ac:dyDescent="0.3">
      <c r="A2523" t="s">
        <v>3917</v>
      </c>
      <c r="B2523">
        <v>91</v>
      </c>
      <c r="C2523">
        <v>17292381</v>
      </c>
      <c r="D2523" t="s">
        <v>1671</v>
      </c>
      <c r="E2523" t="s">
        <v>24164</v>
      </c>
      <c r="F2523" t="s">
        <v>18089</v>
      </c>
      <c r="L2523" t="s">
        <v>14201</v>
      </c>
      <c r="M2523" t="s">
        <v>37</v>
      </c>
      <c r="N2523" t="s">
        <v>38</v>
      </c>
      <c r="O2523">
        <v>12000000</v>
      </c>
      <c r="P2523">
        <f t="shared" si="39"/>
        <v>5292381</v>
      </c>
      <c r="Q2523">
        <v>5.3</v>
      </c>
    </row>
    <row r="2524" spans="1:17" hidden="1" x14ac:dyDescent="0.3">
      <c r="A2524" t="s">
        <v>6248</v>
      </c>
      <c r="B2524">
        <v>104</v>
      </c>
      <c r="D2524" t="s">
        <v>3409</v>
      </c>
      <c r="L2524" t="s">
        <v>16288</v>
      </c>
      <c r="M2524" t="s">
        <v>37</v>
      </c>
      <c r="N2524" t="s">
        <v>38</v>
      </c>
      <c r="O2524">
        <v>8000000</v>
      </c>
      <c r="P2524">
        <f t="shared" si="39"/>
        <v>-8000000</v>
      </c>
      <c r="Q2524">
        <v>8</v>
      </c>
    </row>
    <row r="2525" spans="1:17" x14ac:dyDescent="0.3">
      <c r="A2525" t="s">
        <v>20250</v>
      </c>
      <c r="B2525">
        <v>91</v>
      </c>
      <c r="C2525">
        <v>3885134</v>
      </c>
      <c r="D2525" t="s">
        <v>1671</v>
      </c>
      <c r="E2525" t="s">
        <v>3409</v>
      </c>
      <c r="L2525" t="s">
        <v>20252</v>
      </c>
      <c r="M2525" t="s">
        <v>37</v>
      </c>
      <c r="N2525" t="s">
        <v>38</v>
      </c>
      <c r="O2525">
        <v>2000000</v>
      </c>
      <c r="P2525">
        <f t="shared" si="39"/>
        <v>1885134</v>
      </c>
      <c r="Q2525">
        <v>7.4</v>
      </c>
    </row>
    <row r="2526" spans="1:17" x14ac:dyDescent="0.3">
      <c r="A2526" t="s">
        <v>6767</v>
      </c>
      <c r="B2526">
        <v>91</v>
      </c>
      <c r="C2526">
        <v>14018364</v>
      </c>
      <c r="D2526" t="s">
        <v>1671</v>
      </c>
      <c r="E2526" t="s">
        <v>24164</v>
      </c>
      <c r="F2526" t="s">
        <v>18089</v>
      </c>
      <c r="G2526" t="s">
        <v>19711</v>
      </c>
      <c r="L2526" t="s">
        <v>6771</v>
      </c>
      <c r="M2526" t="s">
        <v>37</v>
      </c>
      <c r="N2526" t="s">
        <v>38</v>
      </c>
      <c r="O2526">
        <v>30000000</v>
      </c>
      <c r="P2526">
        <f t="shared" si="39"/>
        <v>-15981636</v>
      </c>
      <c r="Q2526">
        <v>4.8</v>
      </c>
    </row>
    <row r="2527" spans="1:17" x14ac:dyDescent="0.3">
      <c r="A2527" t="s">
        <v>15678</v>
      </c>
      <c r="B2527">
        <v>91</v>
      </c>
      <c r="C2527">
        <v>5480318</v>
      </c>
      <c r="D2527" t="s">
        <v>1671</v>
      </c>
      <c r="E2527" t="s">
        <v>3409</v>
      </c>
      <c r="L2527" t="s">
        <v>17837</v>
      </c>
      <c r="M2527" t="s">
        <v>37</v>
      </c>
      <c r="N2527" t="s">
        <v>38</v>
      </c>
      <c r="O2527">
        <v>5000000</v>
      </c>
      <c r="P2527">
        <f t="shared" si="39"/>
        <v>480318</v>
      </c>
      <c r="Q2527">
        <v>6.6</v>
      </c>
    </row>
    <row r="2528" spans="1:17" x14ac:dyDescent="0.3">
      <c r="A2528" t="s">
        <v>17761</v>
      </c>
      <c r="B2528">
        <v>91</v>
      </c>
      <c r="C2528">
        <v>12055108</v>
      </c>
      <c r="D2528" t="s">
        <v>1671</v>
      </c>
      <c r="E2528" t="s">
        <v>3409</v>
      </c>
      <c r="L2528" t="s">
        <v>17762</v>
      </c>
      <c r="M2528" t="s">
        <v>37</v>
      </c>
      <c r="N2528" t="s">
        <v>38</v>
      </c>
      <c r="O2528">
        <v>8000000</v>
      </c>
      <c r="P2528">
        <f t="shared" si="39"/>
        <v>4055108</v>
      </c>
      <c r="Q2528">
        <v>6.9</v>
      </c>
    </row>
    <row r="2529" spans="1:17" x14ac:dyDescent="0.3">
      <c r="A2529" t="s">
        <v>4107</v>
      </c>
      <c r="B2529">
        <v>91</v>
      </c>
      <c r="C2529">
        <v>130512915</v>
      </c>
      <c r="D2529" t="s">
        <v>1671</v>
      </c>
      <c r="E2529" t="s">
        <v>18089</v>
      </c>
      <c r="F2529" t="s">
        <v>1266</v>
      </c>
      <c r="L2529" t="s">
        <v>5695</v>
      </c>
      <c r="M2529" t="s">
        <v>37</v>
      </c>
      <c r="N2529" t="s">
        <v>38</v>
      </c>
      <c r="O2529">
        <v>45000000</v>
      </c>
      <c r="P2529">
        <f t="shared" si="39"/>
        <v>85512915</v>
      </c>
      <c r="Q2529">
        <v>4.8</v>
      </c>
    </row>
    <row r="2530" spans="1:17" x14ac:dyDescent="0.3">
      <c r="A2530" t="s">
        <v>13125</v>
      </c>
      <c r="B2530">
        <v>91</v>
      </c>
      <c r="C2530">
        <v>45857453</v>
      </c>
      <c r="D2530" t="s">
        <v>1671</v>
      </c>
      <c r="E2530" t="s">
        <v>3409</v>
      </c>
      <c r="F2530" t="s">
        <v>12038</v>
      </c>
      <c r="L2530" t="s">
        <v>18863</v>
      </c>
      <c r="M2530" t="s">
        <v>37</v>
      </c>
      <c r="N2530" t="s">
        <v>56</v>
      </c>
      <c r="O2530">
        <v>3500000</v>
      </c>
      <c r="P2530">
        <f t="shared" si="39"/>
        <v>42357453</v>
      </c>
      <c r="Q2530">
        <v>7.2</v>
      </c>
    </row>
    <row r="2531" spans="1:17" x14ac:dyDescent="0.3">
      <c r="A2531" t="s">
        <v>22654</v>
      </c>
      <c r="B2531">
        <v>91</v>
      </c>
      <c r="C2531">
        <v>12055</v>
      </c>
      <c r="D2531" t="s">
        <v>1671</v>
      </c>
      <c r="L2531" t="s">
        <v>22656</v>
      </c>
      <c r="M2531" t="s">
        <v>37</v>
      </c>
      <c r="N2531" t="s">
        <v>38</v>
      </c>
      <c r="O2531">
        <v>500000</v>
      </c>
      <c r="P2531">
        <f t="shared" si="39"/>
        <v>-487945</v>
      </c>
      <c r="Q2531">
        <v>6.5</v>
      </c>
    </row>
    <row r="2532" spans="1:17" x14ac:dyDescent="0.3">
      <c r="A2532" t="s">
        <v>15386</v>
      </c>
      <c r="B2532">
        <v>91</v>
      </c>
      <c r="C2532">
        <v>19348</v>
      </c>
      <c r="D2532" t="s">
        <v>1671</v>
      </c>
      <c r="E2532" t="s">
        <v>3409</v>
      </c>
      <c r="L2532" t="s">
        <v>15387</v>
      </c>
      <c r="M2532" t="s">
        <v>37</v>
      </c>
      <c r="N2532" t="s">
        <v>38</v>
      </c>
      <c r="O2532">
        <v>10000000</v>
      </c>
      <c r="P2532">
        <f t="shared" si="39"/>
        <v>-9980652</v>
      </c>
      <c r="Q2532">
        <v>5.5</v>
      </c>
    </row>
    <row r="2533" spans="1:17" hidden="1" x14ac:dyDescent="0.3">
      <c r="A2533" t="s">
        <v>16444</v>
      </c>
      <c r="B2533">
        <v>104</v>
      </c>
      <c r="D2533" t="s">
        <v>1325</v>
      </c>
      <c r="E2533" t="s">
        <v>10413</v>
      </c>
      <c r="L2533" t="s">
        <v>16446</v>
      </c>
      <c r="M2533" t="s">
        <v>37</v>
      </c>
      <c r="N2533" t="s">
        <v>268</v>
      </c>
      <c r="O2533">
        <v>7500000</v>
      </c>
      <c r="P2533">
        <f t="shared" si="39"/>
        <v>-7500000</v>
      </c>
      <c r="Q2533">
        <v>5.0999999999999996</v>
      </c>
    </row>
    <row r="2534" spans="1:17" x14ac:dyDescent="0.3">
      <c r="A2534" t="s">
        <v>7754</v>
      </c>
      <c r="B2534">
        <v>91</v>
      </c>
      <c r="C2534">
        <v>10214013</v>
      </c>
      <c r="D2534" t="s">
        <v>1671</v>
      </c>
      <c r="L2534" t="s">
        <v>7756</v>
      </c>
      <c r="M2534" t="s">
        <v>37</v>
      </c>
      <c r="N2534" t="s">
        <v>38</v>
      </c>
      <c r="O2534">
        <v>35000000</v>
      </c>
      <c r="P2534">
        <f t="shared" si="39"/>
        <v>-24785987</v>
      </c>
      <c r="Q2534">
        <v>5.4</v>
      </c>
    </row>
    <row r="2535" spans="1:17" x14ac:dyDescent="0.3">
      <c r="A2535" t="s">
        <v>7109</v>
      </c>
      <c r="B2535">
        <v>91</v>
      </c>
      <c r="C2535">
        <v>24788807</v>
      </c>
      <c r="D2535" t="s">
        <v>1671</v>
      </c>
      <c r="L2535" t="s">
        <v>19185</v>
      </c>
      <c r="M2535" t="s">
        <v>37</v>
      </c>
      <c r="N2535" t="s">
        <v>56</v>
      </c>
      <c r="O2535">
        <v>3000000</v>
      </c>
      <c r="P2535">
        <f t="shared" si="39"/>
        <v>21788807</v>
      </c>
      <c r="Q2535">
        <v>7.4</v>
      </c>
    </row>
    <row r="2536" spans="1:17" x14ac:dyDescent="0.3">
      <c r="A2536" t="s">
        <v>17301</v>
      </c>
      <c r="B2536">
        <v>91</v>
      </c>
      <c r="C2536">
        <v>1652472</v>
      </c>
      <c r="D2536" t="s">
        <v>1671</v>
      </c>
      <c r="E2536" t="s">
        <v>19711</v>
      </c>
      <c r="L2536" t="s">
        <v>23032</v>
      </c>
      <c r="M2536" t="s">
        <v>1464</v>
      </c>
      <c r="N2536" t="s">
        <v>1465</v>
      </c>
      <c r="O2536">
        <v>300000</v>
      </c>
      <c r="P2536">
        <f t="shared" si="39"/>
        <v>1352472</v>
      </c>
      <c r="Q2536">
        <v>6.9</v>
      </c>
    </row>
    <row r="2537" spans="1:17" x14ac:dyDescent="0.3">
      <c r="A2537" t="s">
        <v>255</v>
      </c>
      <c r="B2537">
        <v>92</v>
      </c>
      <c r="C2537">
        <v>73326666</v>
      </c>
      <c r="D2537" t="s">
        <v>1671</v>
      </c>
      <c r="E2537" t="s">
        <v>1266</v>
      </c>
      <c r="L2537" t="s">
        <v>12736</v>
      </c>
      <c r="M2537" t="s">
        <v>37</v>
      </c>
      <c r="N2537" t="s">
        <v>38</v>
      </c>
      <c r="O2537">
        <v>15000000</v>
      </c>
      <c r="P2537">
        <f t="shared" si="39"/>
        <v>58326666</v>
      </c>
      <c r="Q2537">
        <v>7.5</v>
      </c>
    </row>
    <row r="2538" spans="1:17" x14ac:dyDescent="0.3">
      <c r="A2538" t="s">
        <v>19065</v>
      </c>
      <c r="B2538">
        <v>92</v>
      </c>
      <c r="C2538">
        <v>2926565</v>
      </c>
      <c r="D2538" t="s">
        <v>1671</v>
      </c>
      <c r="E2538" t="s">
        <v>3409</v>
      </c>
      <c r="L2538" t="s">
        <v>19066</v>
      </c>
      <c r="M2538" t="s">
        <v>37</v>
      </c>
      <c r="N2538" t="s">
        <v>38</v>
      </c>
      <c r="O2538">
        <v>3000000</v>
      </c>
      <c r="P2538">
        <f t="shared" si="39"/>
        <v>-73435</v>
      </c>
      <c r="Q2538">
        <v>6.5</v>
      </c>
    </row>
    <row r="2539" spans="1:17" x14ac:dyDescent="0.3">
      <c r="A2539" t="s">
        <v>3233</v>
      </c>
      <c r="B2539">
        <v>92</v>
      </c>
      <c r="C2539">
        <v>104148781</v>
      </c>
      <c r="D2539" t="s">
        <v>1671</v>
      </c>
      <c r="E2539" t="s">
        <v>18089</v>
      </c>
      <c r="L2539" t="s">
        <v>3981</v>
      </c>
      <c r="M2539" t="s">
        <v>37</v>
      </c>
      <c r="N2539" t="s">
        <v>38</v>
      </c>
      <c r="O2539">
        <v>60000000</v>
      </c>
      <c r="P2539">
        <f t="shared" si="39"/>
        <v>44148781</v>
      </c>
      <c r="Q2539">
        <v>5.5</v>
      </c>
    </row>
    <row r="2540" spans="1:17" hidden="1" x14ac:dyDescent="0.3">
      <c r="A2540" t="s">
        <v>23065</v>
      </c>
      <c r="B2540">
        <v>104</v>
      </c>
      <c r="C2540">
        <v>32631</v>
      </c>
      <c r="D2540" t="s">
        <v>68</v>
      </c>
      <c r="L2540" t="s">
        <v>23068</v>
      </c>
      <c r="M2540" t="s">
        <v>37</v>
      </c>
      <c r="N2540" t="s">
        <v>23070</v>
      </c>
      <c r="P2540">
        <f t="shared" si="39"/>
        <v>32631</v>
      </c>
      <c r="Q2540">
        <v>7.5</v>
      </c>
    </row>
    <row r="2541" spans="1:17" x14ac:dyDescent="0.3">
      <c r="A2541" t="s">
        <v>5059</v>
      </c>
      <c r="B2541">
        <v>92</v>
      </c>
      <c r="C2541">
        <v>114324072</v>
      </c>
      <c r="D2541" t="s">
        <v>1671</v>
      </c>
      <c r="E2541" t="s">
        <v>24167</v>
      </c>
      <c r="L2541" t="s">
        <v>8121</v>
      </c>
      <c r="M2541" t="s">
        <v>37</v>
      </c>
      <c r="N2541" t="s">
        <v>38</v>
      </c>
      <c r="O2541">
        <v>20000000</v>
      </c>
      <c r="P2541">
        <f t="shared" si="39"/>
        <v>94324072</v>
      </c>
      <c r="Q2541">
        <v>6.7</v>
      </c>
    </row>
    <row r="2542" spans="1:17" x14ac:dyDescent="0.3">
      <c r="A2542" t="s">
        <v>3732</v>
      </c>
      <c r="B2542">
        <v>92</v>
      </c>
      <c r="C2542">
        <v>58401464</v>
      </c>
      <c r="D2542" t="s">
        <v>1671</v>
      </c>
      <c r="E2542" t="s">
        <v>19711</v>
      </c>
      <c r="L2542" t="s">
        <v>16107</v>
      </c>
      <c r="M2542" t="s">
        <v>37</v>
      </c>
      <c r="N2542" t="s">
        <v>38</v>
      </c>
      <c r="O2542">
        <v>8000000</v>
      </c>
      <c r="P2542">
        <f t="shared" si="39"/>
        <v>50401464</v>
      </c>
      <c r="Q2542">
        <v>7.1</v>
      </c>
    </row>
    <row r="2543" spans="1:17" x14ac:dyDescent="0.3">
      <c r="A2543" t="s">
        <v>14061</v>
      </c>
      <c r="B2543">
        <v>92</v>
      </c>
      <c r="C2543">
        <v>10814185</v>
      </c>
      <c r="D2543" t="s">
        <v>1671</v>
      </c>
      <c r="E2543" t="s">
        <v>24164</v>
      </c>
      <c r="F2543" t="s">
        <v>19711</v>
      </c>
      <c r="L2543" t="s">
        <v>16373</v>
      </c>
      <c r="M2543" t="s">
        <v>37</v>
      </c>
      <c r="N2543" t="s">
        <v>38</v>
      </c>
      <c r="O2543">
        <v>8000000</v>
      </c>
      <c r="P2543">
        <f t="shared" si="39"/>
        <v>2814185</v>
      </c>
      <c r="Q2543">
        <v>6.2</v>
      </c>
    </row>
    <row r="2544" spans="1:17" x14ac:dyDescent="0.3">
      <c r="A2544" t="s">
        <v>17782</v>
      </c>
      <c r="B2544">
        <v>92</v>
      </c>
      <c r="C2544">
        <v>11675178</v>
      </c>
      <c r="D2544" t="s">
        <v>1671</v>
      </c>
      <c r="L2544" t="s">
        <v>17783</v>
      </c>
      <c r="M2544" t="s">
        <v>37</v>
      </c>
      <c r="N2544" t="s">
        <v>38</v>
      </c>
      <c r="O2544">
        <v>5000000</v>
      </c>
      <c r="P2544">
        <f t="shared" si="39"/>
        <v>6675178</v>
      </c>
      <c r="Q2544">
        <v>3.5</v>
      </c>
    </row>
    <row r="2545" spans="1:17" x14ac:dyDescent="0.3">
      <c r="A2545" t="s">
        <v>4166</v>
      </c>
      <c r="B2545">
        <v>92</v>
      </c>
      <c r="C2545">
        <v>14891000</v>
      </c>
      <c r="D2545" t="s">
        <v>1671</v>
      </c>
      <c r="L2545" t="s">
        <v>16540</v>
      </c>
      <c r="M2545" t="s">
        <v>37</v>
      </c>
      <c r="N2545" t="s">
        <v>38</v>
      </c>
      <c r="O2545">
        <v>7000000</v>
      </c>
      <c r="P2545">
        <f t="shared" si="39"/>
        <v>7891000</v>
      </c>
      <c r="Q2545">
        <v>6.8</v>
      </c>
    </row>
    <row r="2546" spans="1:17" x14ac:dyDescent="0.3">
      <c r="A2546" t="s">
        <v>6063</v>
      </c>
      <c r="B2546">
        <v>92</v>
      </c>
      <c r="C2546">
        <v>17596256</v>
      </c>
      <c r="D2546" t="s">
        <v>1671</v>
      </c>
      <c r="E2546" t="s">
        <v>18089</v>
      </c>
      <c r="L2546" t="s">
        <v>7607</v>
      </c>
      <c r="M2546" t="s">
        <v>37</v>
      </c>
      <c r="N2546" t="s">
        <v>38</v>
      </c>
      <c r="O2546">
        <v>35000000</v>
      </c>
      <c r="P2546">
        <f t="shared" si="39"/>
        <v>-17403744</v>
      </c>
      <c r="Q2546">
        <v>3.8</v>
      </c>
    </row>
    <row r="2547" spans="1:17" hidden="1" x14ac:dyDescent="0.3">
      <c r="A2547" t="s">
        <v>19002</v>
      </c>
      <c r="B2547">
        <v>104</v>
      </c>
      <c r="D2547" t="s">
        <v>1325</v>
      </c>
      <c r="E2547" t="s">
        <v>1671</v>
      </c>
      <c r="F2547" t="s">
        <v>24164</v>
      </c>
      <c r="G2547" t="s">
        <v>10413</v>
      </c>
      <c r="L2547" t="s">
        <v>19003</v>
      </c>
      <c r="M2547" t="s">
        <v>37</v>
      </c>
      <c r="N2547" t="s">
        <v>38</v>
      </c>
      <c r="O2547">
        <v>1000000</v>
      </c>
      <c r="P2547">
        <f t="shared" si="39"/>
        <v>-1000000</v>
      </c>
      <c r="Q2547">
        <v>5.5</v>
      </c>
    </row>
    <row r="2548" spans="1:17" x14ac:dyDescent="0.3">
      <c r="A2548" t="s">
        <v>10959</v>
      </c>
      <c r="B2548">
        <v>92</v>
      </c>
      <c r="C2548">
        <v>4881867</v>
      </c>
      <c r="D2548" t="s">
        <v>1671</v>
      </c>
      <c r="E2548" t="s">
        <v>12038</v>
      </c>
      <c r="L2548" t="s">
        <v>15723</v>
      </c>
      <c r="M2548" t="s">
        <v>37</v>
      </c>
      <c r="N2548" t="s">
        <v>38</v>
      </c>
      <c r="O2548">
        <v>9000000</v>
      </c>
      <c r="P2548">
        <f t="shared" si="39"/>
        <v>-4118133</v>
      </c>
      <c r="Q2548">
        <v>6.4</v>
      </c>
    </row>
    <row r="2549" spans="1:17" x14ac:dyDescent="0.3">
      <c r="A2549" t="s">
        <v>2178</v>
      </c>
      <c r="B2549">
        <v>92</v>
      </c>
      <c r="C2549">
        <v>38624000</v>
      </c>
      <c r="D2549" t="s">
        <v>1671</v>
      </c>
      <c r="E2549" t="s">
        <v>24167</v>
      </c>
      <c r="L2549" t="s">
        <v>14831</v>
      </c>
      <c r="M2549" t="s">
        <v>37</v>
      </c>
      <c r="N2549" t="s">
        <v>38</v>
      </c>
      <c r="O2549">
        <v>12000000</v>
      </c>
      <c r="P2549">
        <f t="shared" si="39"/>
        <v>26624000</v>
      </c>
      <c r="Q2549">
        <v>7</v>
      </c>
    </row>
    <row r="2550" spans="1:17" x14ac:dyDescent="0.3">
      <c r="A2550" t="s">
        <v>13157</v>
      </c>
      <c r="B2550">
        <v>92</v>
      </c>
      <c r="C2550">
        <v>4002955</v>
      </c>
      <c r="D2550" t="s">
        <v>1671</v>
      </c>
      <c r="E2550" t="s">
        <v>1266</v>
      </c>
      <c r="F2550" t="s">
        <v>6403</v>
      </c>
      <c r="G2550" t="s">
        <v>10413</v>
      </c>
      <c r="L2550" t="s">
        <v>13158</v>
      </c>
      <c r="M2550" t="s">
        <v>37</v>
      </c>
      <c r="N2550" t="s">
        <v>38</v>
      </c>
      <c r="O2550">
        <v>20000000</v>
      </c>
      <c r="P2550">
        <f t="shared" si="39"/>
        <v>-15997045</v>
      </c>
      <c r="Q2550">
        <v>6.2</v>
      </c>
    </row>
    <row r="2551" spans="1:17" hidden="1" x14ac:dyDescent="0.3">
      <c r="A2551" t="s">
        <v>13411</v>
      </c>
      <c r="B2551">
        <v>104</v>
      </c>
      <c r="D2551" t="s">
        <v>953</v>
      </c>
      <c r="E2551" t="s">
        <v>3409</v>
      </c>
      <c r="F2551" t="s">
        <v>19711</v>
      </c>
      <c r="L2551" t="s">
        <v>18216</v>
      </c>
      <c r="M2551" t="s">
        <v>37</v>
      </c>
      <c r="N2551" t="s">
        <v>38</v>
      </c>
      <c r="O2551">
        <v>4500000</v>
      </c>
      <c r="P2551">
        <f t="shared" si="39"/>
        <v>-4500000</v>
      </c>
      <c r="Q2551">
        <v>5.7</v>
      </c>
    </row>
    <row r="2552" spans="1:17" x14ac:dyDescent="0.3">
      <c r="A2552" t="s">
        <v>17426</v>
      </c>
      <c r="B2552">
        <v>92</v>
      </c>
      <c r="C2552">
        <v>6239558</v>
      </c>
      <c r="D2552" t="s">
        <v>1671</v>
      </c>
      <c r="E2552" t="s">
        <v>3409</v>
      </c>
      <c r="L2552" t="s">
        <v>17428</v>
      </c>
      <c r="M2552" t="s">
        <v>37</v>
      </c>
      <c r="N2552" t="s">
        <v>268</v>
      </c>
      <c r="O2552">
        <v>5000000</v>
      </c>
      <c r="P2552">
        <f t="shared" si="39"/>
        <v>1239558</v>
      </c>
      <c r="Q2552">
        <v>6.7</v>
      </c>
    </row>
    <row r="2553" spans="1:17" x14ac:dyDescent="0.3">
      <c r="A2553" t="s">
        <v>7905</v>
      </c>
      <c r="B2553">
        <v>92</v>
      </c>
      <c r="C2553">
        <v>80197993</v>
      </c>
      <c r="D2553" t="s">
        <v>1671</v>
      </c>
      <c r="E2553" t="s">
        <v>18089</v>
      </c>
      <c r="F2553" t="s">
        <v>24167</v>
      </c>
      <c r="L2553" t="s">
        <v>7907</v>
      </c>
      <c r="M2553" t="s">
        <v>37</v>
      </c>
      <c r="N2553" t="s">
        <v>767</v>
      </c>
      <c r="O2553">
        <v>32000000</v>
      </c>
      <c r="P2553">
        <f t="shared" si="39"/>
        <v>48197993</v>
      </c>
      <c r="Q2553">
        <v>5.7</v>
      </c>
    </row>
    <row r="2554" spans="1:17" x14ac:dyDescent="0.3">
      <c r="A2554" t="s">
        <v>7905</v>
      </c>
      <c r="B2554">
        <v>92</v>
      </c>
      <c r="C2554">
        <v>44540956</v>
      </c>
      <c r="D2554" t="s">
        <v>1671</v>
      </c>
      <c r="L2554" t="s">
        <v>22829</v>
      </c>
      <c r="M2554" t="s">
        <v>37</v>
      </c>
      <c r="N2554" t="s">
        <v>38</v>
      </c>
      <c r="O2554">
        <v>400000</v>
      </c>
      <c r="P2554">
        <f t="shared" si="39"/>
        <v>44140956</v>
      </c>
      <c r="Q2554">
        <v>6.9</v>
      </c>
    </row>
    <row r="2555" spans="1:17" x14ac:dyDescent="0.3">
      <c r="A2555" t="s">
        <v>6417</v>
      </c>
      <c r="B2555">
        <v>92</v>
      </c>
      <c r="C2555">
        <v>55291815</v>
      </c>
      <c r="D2555" t="s">
        <v>1671</v>
      </c>
      <c r="L2555" t="s">
        <v>7359</v>
      </c>
      <c r="M2555" t="s">
        <v>37</v>
      </c>
      <c r="N2555" t="s">
        <v>38</v>
      </c>
      <c r="O2555">
        <v>35000000</v>
      </c>
      <c r="P2555">
        <f t="shared" si="39"/>
        <v>20291815</v>
      </c>
      <c r="Q2555">
        <v>6</v>
      </c>
    </row>
    <row r="2556" spans="1:17" hidden="1" x14ac:dyDescent="0.3">
      <c r="A2556" t="s">
        <v>15312</v>
      </c>
      <c r="B2556">
        <v>104</v>
      </c>
      <c r="C2556">
        <v>181798</v>
      </c>
      <c r="D2556" t="s">
        <v>3409</v>
      </c>
      <c r="L2556" t="s">
        <v>17230</v>
      </c>
      <c r="M2556" t="s">
        <v>1464</v>
      </c>
      <c r="N2556" t="s">
        <v>1465</v>
      </c>
      <c r="P2556">
        <f t="shared" si="39"/>
        <v>181798</v>
      </c>
      <c r="Q2556">
        <v>6.6</v>
      </c>
    </row>
    <row r="2557" spans="1:17" x14ac:dyDescent="0.3">
      <c r="A2557" t="s">
        <v>10558</v>
      </c>
      <c r="B2557">
        <v>92</v>
      </c>
      <c r="C2557">
        <v>582024</v>
      </c>
      <c r="D2557" t="s">
        <v>1671</v>
      </c>
      <c r="E2557" t="s">
        <v>12332</v>
      </c>
      <c r="L2557" t="s">
        <v>21710</v>
      </c>
      <c r="M2557" t="s">
        <v>37</v>
      </c>
      <c r="N2557" t="s">
        <v>38</v>
      </c>
      <c r="O2557">
        <v>1000000</v>
      </c>
      <c r="P2557">
        <f t="shared" si="39"/>
        <v>-417976</v>
      </c>
      <c r="Q2557">
        <v>6.2</v>
      </c>
    </row>
    <row r="2558" spans="1:17" hidden="1" x14ac:dyDescent="0.3">
      <c r="A2558" t="s">
        <v>4733</v>
      </c>
      <c r="B2558">
        <v>104</v>
      </c>
      <c r="D2558" t="s">
        <v>1325</v>
      </c>
      <c r="E2558" t="s">
        <v>24164</v>
      </c>
      <c r="F2558" t="s">
        <v>3409</v>
      </c>
      <c r="G2558" t="s">
        <v>10413</v>
      </c>
      <c r="L2558" t="s">
        <v>10748</v>
      </c>
      <c r="M2558" t="s">
        <v>37</v>
      </c>
      <c r="N2558" t="s">
        <v>38</v>
      </c>
      <c r="O2558">
        <v>1800000</v>
      </c>
      <c r="P2558">
        <f t="shared" si="39"/>
        <v>-1800000</v>
      </c>
      <c r="Q2558">
        <v>7.8</v>
      </c>
    </row>
    <row r="2559" spans="1:17" x14ac:dyDescent="0.3">
      <c r="A2559" t="s">
        <v>17806</v>
      </c>
      <c r="B2559">
        <v>92</v>
      </c>
      <c r="C2559">
        <v>8786715</v>
      </c>
      <c r="D2559" t="s">
        <v>1671</v>
      </c>
      <c r="E2559" t="s">
        <v>3409</v>
      </c>
      <c r="L2559" t="s">
        <v>17807</v>
      </c>
      <c r="M2559" t="s">
        <v>37</v>
      </c>
      <c r="N2559" t="s">
        <v>38</v>
      </c>
      <c r="O2559">
        <v>5000000</v>
      </c>
      <c r="P2559">
        <f t="shared" si="39"/>
        <v>3786715</v>
      </c>
      <c r="Q2559">
        <v>6.9</v>
      </c>
    </row>
    <row r="2560" spans="1:17" x14ac:dyDescent="0.3">
      <c r="A2560" t="s">
        <v>12569</v>
      </c>
      <c r="B2560">
        <v>92</v>
      </c>
      <c r="C2560">
        <v>13922211</v>
      </c>
      <c r="D2560" t="s">
        <v>1671</v>
      </c>
      <c r="L2560" t="s">
        <v>12570</v>
      </c>
      <c r="M2560" t="s">
        <v>37</v>
      </c>
      <c r="N2560" t="s">
        <v>38</v>
      </c>
      <c r="O2560">
        <v>16000000</v>
      </c>
      <c r="P2560">
        <f t="shared" si="39"/>
        <v>-2077789</v>
      </c>
      <c r="Q2560">
        <v>4.4000000000000004</v>
      </c>
    </row>
    <row r="2561" spans="1:17" x14ac:dyDescent="0.3">
      <c r="A2561" t="s">
        <v>18565</v>
      </c>
      <c r="B2561">
        <v>92</v>
      </c>
      <c r="C2561">
        <v>177840</v>
      </c>
      <c r="D2561" t="s">
        <v>1671</v>
      </c>
      <c r="E2561" t="s">
        <v>12038</v>
      </c>
      <c r="L2561" t="s">
        <v>23219</v>
      </c>
      <c r="M2561" t="s">
        <v>37</v>
      </c>
      <c r="N2561" t="s">
        <v>56</v>
      </c>
      <c r="O2561">
        <v>250000</v>
      </c>
      <c r="P2561">
        <f t="shared" si="39"/>
        <v>-72160</v>
      </c>
      <c r="Q2561">
        <v>6.1</v>
      </c>
    </row>
    <row r="2562" spans="1:17" x14ac:dyDescent="0.3">
      <c r="A2562" t="s">
        <v>8186</v>
      </c>
      <c r="B2562">
        <v>92</v>
      </c>
      <c r="C2562">
        <v>24792061</v>
      </c>
      <c r="D2562" t="s">
        <v>1671</v>
      </c>
      <c r="E2562" t="s">
        <v>3409</v>
      </c>
      <c r="L2562" t="s">
        <v>16335</v>
      </c>
      <c r="M2562" t="s">
        <v>37</v>
      </c>
      <c r="N2562" t="s">
        <v>38</v>
      </c>
      <c r="O2562">
        <v>6500000</v>
      </c>
      <c r="P2562">
        <f t="shared" ref="P2562:P2625" si="40">+C2562-O2562</f>
        <v>18292061</v>
      </c>
      <c r="Q2562">
        <v>7.6</v>
      </c>
    </row>
    <row r="2563" spans="1:17" x14ac:dyDescent="0.3">
      <c r="A2563" t="s">
        <v>13692</v>
      </c>
      <c r="B2563">
        <v>92</v>
      </c>
      <c r="C2563">
        <v>28972187</v>
      </c>
      <c r="D2563" t="s">
        <v>1671</v>
      </c>
      <c r="L2563" t="s">
        <v>13693</v>
      </c>
      <c r="M2563" t="s">
        <v>37</v>
      </c>
      <c r="N2563" t="s">
        <v>38</v>
      </c>
      <c r="O2563">
        <v>13000000</v>
      </c>
      <c r="P2563">
        <f t="shared" si="40"/>
        <v>15972187</v>
      </c>
      <c r="Q2563">
        <v>5.9</v>
      </c>
    </row>
    <row r="2564" spans="1:17" x14ac:dyDescent="0.3">
      <c r="A2564" t="s">
        <v>11131</v>
      </c>
      <c r="B2564">
        <v>92</v>
      </c>
      <c r="C2564">
        <v>2964</v>
      </c>
      <c r="D2564" t="s">
        <v>1671</v>
      </c>
      <c r="E2564" t="s">
        <v>6403</v>
      </c>
      <c r="F2564" t="s">
        <v>19711</v>
      </c>
      <c r="L2564" t="s">
        <v>12589</v>
      </c>
      <c r="M2564" t="s">
        <v>37</v>
      </c>
      <c r="N2564" t="s">
        <v>38</v>
      </c>
      <c r="O2564">
        <v>16000000</v>
      </c>
      <c r="P2564">
        <f t="shared" si="40"/>
        <v>-15997036</v>
      </c>
      <c r="Q2564">
        <v>5.0999999999999996</v>
      </c>
    </row>
    <row r="2565" spans="1:17" x14ac:dyDescent="0.3">
      <c r="A2565" t="s">
        <v>4003</v>
      </c>
      <c r="B2565">
        <v>92</v>
      </c>
      <c r="C2565">
        <v>5306447</v>
      </c>
      <c r="D2565" t="s">
        <v>1671</v>
      </c>
      <c r="E2565" t="s">
        <v>19711</v>
      </c>
      <c r="L2565" t="s">
        <v>13136</v>
      </c>
      <c r="M2565" t="s">
        <v>37</v>
      </c>
      <c r="N2565" t="s">
        <v>38</v>
      </c>
      <c r="O2565">
        <v>15000000</v>
      </c>
      <c r="P2565">
        <f t="shared" si="40"/>
        <v>-9693553</v>
      </c>
      <c r="Q2565">
        <v>7.2</v>
      </c>
    </row>
    <row r="2566" spans="1:17" x14ac:dyDescent="0.3">
      <c r="A2566" t="s">
        <v>16127</v>
      </c>
      <c r="B2566">
        <v>92</v>
      </c>
      <c r="C2566">
        <v>5018450</v>
      </c>
      <c r="D2566" t="s">
        <v>1671</v>
      </c>
      <c r="E2566" t="s">
        <v>1266</v>
      </c>
      <c r="F2566" t="s">
        <v>19711</v>
      </c>
      <c r="L2566" t="s">
        <v>16128</v>
      </c>
      <c r="M2566" t="s">
        <v>37</v>
      </c>
      <c r="N2566" t="s">
        <v>38</v>
      </c>
      <c r="O2566">
        <v>8000000</v>
      </c>
      <c r="P2566">
        <f t="shared" si="40"/>
        <v>-2981550</v>
      </c>
      <c r="Q2566">
        <v>5.3</v>
      </c>
    </row>
    <row r="2567" spans="1:17" x14ac:dyDescent="0.3">
      <c r="A2567" t="s">
        <v>10752</v>
      </c>
      <c r="B2567">
        <v>93</v>
      </c>
      <c r="C2567">
        <v>25675765</v>
      </c>
      <c r="D2567" t="s">
        <v>1671</v>
      </c>
      <c r="L2567" t="s">
        <v>13822</v>
      </c>
      <c r="M2567" t="s">
        <v>37</v>
      </c>
      <c r="N2567" t="s">
        <v>38</v>
      </c>
      <c r="O2567">
        <v>13000000</v>
      </c>
      <c r="P2567">
        <f t="shared" si="40"/>
        <v>12675765</v>
      </c>
      <c r="Q2567">
        <v>5.9</v>
      </c>
    </row>
    <row r="2568" spans="1:17" x14ac:dyDescent="0.3">
      <c r="A2568" t="s">
        <v>13736</v>
      </c>
      <c r="B2568">
        <v>93</v>
      </c>
      <c r="C2568">
        <v>64359</v>
      </c>
      <c r="D2568" t="s">
        <v>1671</v>
      </c>
      <c r="E2568" t="s">
        <v>19711</v>
      </c>
      <c r="L2568" t="s">
        <v>18676</v>
      </c>
      <c r="M2568" t="s">
        <v>37</v>
      </c>
      <c r="N2568" t="s">
        <v>56</v>
      </c>
      <c r="O2568">
        <v>2500000</v>
      </c>
      <c r="P2568">
        <f t="shared" si="40"/>
        <v>-2435641</v>
      </c>
      <c r="Q2568">
        <v>5.9</v>
      </c>
    </row>
    <row r="2569" spans="1:17" hidden="1" x14ac:dyDescent="0.3">
      <c r="A2569" t="s">
        <v>22313</v>
      </c>
      <c r="B2569">
        <v>104</v>
      </c>
      <c r="D2569" t="s">
        <v>3409</v>
      </c>
      <c r="E2569" t="s">
        <v>24165</v>
      </c>
      <c r="F2569" t="s">
        <v>10413</v>
      </c>
      <c r="L2569" t="s">
        <v>22316</v>
      </c>
      <c r="M2569" t="s">
        <v>37</v>
      </c>
      <c r="N2569" t="s">
        <v>38</v>
      </c>
      <c r="O2569">
        <v>1000000</v>
      </c>
      <c r="P2569">
        <f t="shared" si="40"/>
        <v>-1000000</v>
      </c>
      <c r="Q2569">
        <v>6.3</v>
      </c>
    </row>
    <row r="2570" spans="1:17" x14ac:dyDescent="0.3">
      <c r="A2570" t="s">
        <v>4003</v>
      </c>
      <c r="B2570">
        <v>93</v>
      </c>
      <c r="C2570">
        <v>39200000</v>
      </c>
      <c r="D2570" t="s">
        <v>1671</v>
      </c>
      <c r="E2570" t="s">
        <v>19711</v>
      </c>
      <c r="L2570" t="s">
        <v>18440</v>
      </c>
      <c r="M2570" t="s">
        <v>37</v>
      </c>
      <c r="N2570" t="s">
        <v>38</v>
      </c>
      <c r="O2570">
        <v>4000000</v>
      </c>
      <c r="P2570">
        <f t="shared" si="40"/>
        <v>35200000</v>
      </c>
      <c r="Q2570">
        <v>8.1</v>
      </c>
    </row>
    <row r="2571" spans="1:17" x14ac:dyDescent="0.3">
      <c r="A2571" t="s">
        <v>4218</v>
      </c>
      <c r="B2571">
        <v>93</v>
      </c>
      <c r="C2571">
        <v>37879996</v>
      </c>
      <c r="D2571" t="s">
        <v>1671</v>
      </c>
      <c r="E2571" t="s">
        <v>1266</v>
      </c>
      <c r="F2571" t="s">
        <v>19711</v>
      </c>
      <c r="L2571" t="s">
        <v>5575</v>
      </c>
      <c r="M2571" t="s">
        <v>37</v>
      </c>
      <c r="N2571" t="s">
        <v>38</v>
      </c>
      <c r="O2571">
        <v>48000000</v>
      </c>
      <c r="P2571">
        <f t="shared" si="40"/>
        <v>-10120004</v>
      </c>
      <c r="Q2571">
        <v>6</v>
      </c>
    </row>
    <row r="2572" spans="1:17" x14ac:dyDescent="0.3">
      <c r="A2572" t="s">
        <v>2178</v>
      </c>
      <c r="B2572">
        <v>93</v>
      </c>
      <c r="C2572">
        <v>163479795</v>
      </c>
      <c r="D2572" t="s">
        <v>1671</v>
      </c>
      <c r="E2572" t="s">
        <v>3409</v>
      </c>
      <c r="L2572" t="s">
        <v>8088</v>
      </c>
      <c r="M2572" t="s">
        <v>37</v>
      </c>
      <c r="N2572" t="s">
        <v>38</v>
      </c>
      <c r="O2572">
        <v>34200000</v>
      </c>
      <c r="P2572">
        <f t="shared" si="40"/>
        <v>129279795</v>
      </c>
      <c r="Q2572">
        <v>6.4</v>
      </c>
    </row>
    <row r="2573" spans="1:17" hidden="1" x14ac:dyDescent="0.3">
      <c r="A2573" t="s">
        <v>23544</v>
      </c>
      <c r="B2573">
        <v>104</v>
      </c>
      <c r="D2573" t="s">
        <v>3409</v>
      </c>
      <c r="L2573" t="s">
        <v>23547</v>
      </c>
      <c r="M2573" t="s">
        <v>22056</v>
      </c>
      <c r="N2573" t="s">
        <v>8819</v>
      </c>
      <c r="O2573">
        <v>168000</v>
      </c>
      <c r="P2573">
        <f t="shared" si="40"/>
        <v>-168000</v>
      </c>
      <c r="Q2573">
        <v>6.5</v>
      </c>
    </row>
    <row r="2574" spans="1:17" x14ac:dyDescent="0.3">
      <c r="A2574" t="s">
        <v>13816</v>
      </c>
      <c r="B2574">
        <v>93</v>
      </c>
      <c r="C2574">
        <v>4919896</v>
      </c>
      <c r="D2574" t="s">
        <v>1671</v>
      </c>
      <c r="E2574" t="s">
        <v>24164</v>
      </c>
      <c r="F2574" t="s">
        <v>10413</v>
      </c>
      <c r="L2574" t="s">
        <v>13817</v>
      </c>
      <c r="M2574" t="s">
        <v>37</v>
      </c>
      <c r="N2574" t="s">
        <v>56</v>
      </c>
      <c r="O2574">
        <v>13000000</v>
      </c>
      <c r="P2574">
        <f t="shared" si="40"/>
        <v>-8080104</v>
      </c>
      <c r="Q2574">
        <v>6.1</v>
      </c>
    </row>
    <row r="2575" spans="1:17" x14ac:dyDescent="0.3">
      <c r="A2575" t="s">
        <v>3912</v>
      </c>
      <c r="B2575">
        <v>93</v>
      </c>
      <c r="C2575">
        <v>118153533</v>
      </c>
      <c r="D2575" t="s">
        <v>1671</v>
      </c>
      <c r="E2575" t="s">
        <v>24167</v>
      </c>
      <c r="L2575" t="s">
        <v>3914</v>
      </c>
      <c r="M2575" t="s">
        <v>37</v>
      </c>
      <c r="N2575" t="s">
        <v>38</v>
      </c>
      <c r="O2575">
        <v>61000000</v>
      </c>
      <c r="P2575">
        <f t="shared" si="40"/>
        <v>57153533</v>
      </c>
      <c r="Q2575">
        <v>6.3</v>
      </c>
    </row>
    <row r="2576" spans="1:17" x14ac:dyDescent="0.3">
      <c r="A2576" t="s">
        <v>10325</v>
      </c>
      <c r="B2576">
        <v>93</v>
      </c>
      <c r="C2576">
        <v>119500000</v>
      </c>
      <c r="D2576" t="s">
        <v>1671</v>
      </c>
      <c r="E2576" t="s">
        <v>15011</v>
      </c>
      <c r="L2576" t="s">
        <v>19741</v>
      </c>
      <c r="M2576" t="s">
        <v>37</v>
      </c>
      <c r="N2576" t="s">
        <v>38</v>
      </c>
      <c r="O2576">
        <v>2600000</v>
      </c>
      <c r="P2576">
        <f t="shared" si="40"/>
        <v>116900000</v>
      </c>
      <c r="Q2576">
        <v>7.8</v>
      </c>
    </row>
    <row r="2577" spans="1:17" x14ac:dyDescent="0.3">
      <c r="A2577" t="s">
        <v>15412</v>
      </c>
      <c r="B2577">
        <v>93</v>
      </c>
      <c r="C2577">
        <v>5561</v>
      </c>
      <c r="D2577" t="s">
        <v>1671</v>
      </c>
      <c r="E2577" t="s">
        <v>19711</v>
      </c>
      <c r="L2577" t="s">
        <v>15415</v>
      </c>
      <c r="M2577" t="s">
        <v>37</v>
      </c>
      <c r="N2577" t="s">
        <v>38</v>
      </c>
      <c r="O2577">
        <v>10000000</v>
      </c>
      <c r="P2577">
        <f t="shared" si="40"/>
        <v>-9994439</v>
      </c>
      <c r="Q2577">
        <v>3.9</v>
      </c>
    </row>
    <row r="2578" spans="1:17" x14ac:dyDescent="0.3">
      <c r="A2578" t="s">
        <v>14086</v>
      </c>
      <c r="B2578">
        <v>93</v>
      </c>
      <c r="C2578">
        <v>37188667</v>
      </c>
      <c r="D2578" t="s">
        <v>1671</v>
      </c>
      <c r="E2578" t="s">
        <v>3409</v>
      </c>
      <c r="L2578" t="s">
        <v>14089</v>
      </c>
      <c r="M2578" t="s">
        <v>37</v>
      </c>
      <c r="N2578" t="s">
        <v>38</v>
      </c>
      <c r="O2578">
        <v>12000000</v>
      </c>
      <c r="P2578">
        <f t="shared" si="40"/>
        <v>25188667</v>
      </c>
      <c r="Q2578">
        <v>3.3</v>
      </c>
    </row>
    <row r="2579" spans="1:17" x14ac:dyDescent="0.3">
      <c r="A2579" t="s">
        <v>16101</v>
      </c>
      <c r="B2579">
        <v>93</v>
      </c>
      <c r="C2579">
        <v>17536788</v>
      </c>
      <c r="D2579" t="s">
        <v>1671</v>
      </c>
      <c r="E2579" t="s">
        <v>3409</v>
      </c>
      <c r="F2579" t="s">
        <v>19711</v>
      </c>
      <c r="L2579" t="s">
        <v>16103</v>
      </c>
      <c r="M2579" t="s">
        <v>37</v>
      </c>
      <c r="N2579" t="s">
        <v>38</v>
      </c>
      <c r="O2579">
        <v>8000000</v>
      </c>
      <c r="P2579">
        <f t="shared" si="40"/>
        <v>9536788</v>
      </c>
      <c r="Q2579">
        <v>7.1</v>
      </c>
    </row>
    <row r="2580" spans="1:17" hidden="1" x14ac:dyDescent="0.3">
      <c r="A2580" t="s">
        <v>13553</v>
      </c>
      <c r="B2580">
        <v>104</v>
      </c>
      <c r="C2580">
        <v>403649</v>
      </c>
      <c r="D2580" t="s">
        <v>3409</v>
      </c>
      <c r="E2580" t="s">
        <v>19711</v>
      </c>
      <c r="L2580" t="s">
        <v>13555</v>
      </c>
      <c r="M2580" t="s">
        <v>1464</v>
      </c>
      <c r="N2580" t="s">
        <v>1465</v>
      </c>
      <c r="P2580">
        <f t="shared" si="40"/>
        <v>403649</v>
      </c>
      <c r="Q2580">
        <v>6.3</v>
      </c>
    </row>
    <row r="2581" spans="1:17" hidden="1" x14ac:dyDescent="0.3">
      <c r="A2581" t="s">
        <v>13262</v>
      </c>
      <c r="B2581">
        <v>104</v>
      </c>
      <c r="D2581" t="s">
        <v>13307</v>
      </c>
      <c r="E2581" t="s">
        <v>3409</v>
      </c>
      <c r="F2581" t="s">
        <v>22704</v>
      </c>
      <c r="L2581" t="s">
        <v>13263</v>
      </c>
      <c r="M2581" t="s">
        <v>37</v>
      </c>
      <c r="N2581" t="s">
        <v>8144</v>
      </c>
      <c r="O2581">
        <v>15000000</v>
      </c>
      <c r="P2581">
        <f t="shared" si="40"/>
        <v>-15000000</v>
      </c>
      <c r="Q2581">
        <v>6</v>
      </c>
    </row>
    <row r="2582" spans="1:17" x14ac:dyDescent="0.3">
      <c r="A2582" t="s">
        <v>9767</v>
      </c>
      <c r="B2582">
        <v>93</v>
      </c>
      <c r="C2582">
        <v>17718223</v>
      </c>
      <c r="D2582" t="s">
        <v>1671</v>
      </c>
      <c r="L2582" t="s">
        <v>9769</v>
      </c>
      <c r="M2582" t="s">
        <v>37</v>
      </c>
      <c r="N2582" t="s">
        <v>38</v>
      </c>
      <c r="O2582">
        <v>25000000</v>
      </c>
      <c r="P2582">
        <f t="shared" si="40"/>
        <v>-7281777</v>
      </c>
      <c r="Q2582">
        <v>6.6</v>
      </c>
    </row>
    <row r="2583" spans="1:17" x14ac:dyDescent="0.3">
      <c r="A2583" t="s">
        <v>5829</v>
      </c>
      <c r="B2583">
        <v>93</v>
      </c>
      <c r="C2583">
        <v>48114556</v>
      </c>
      <c r="D2583" t="s">
        <v>1671</v>
      </c>
      <c r="E2583" t="s">
        <v>18089</v>
      </c>
      <c r="F2583" t="s">
        <v>1266</v>
      </c>
      <c r="G2583" t="s">
        <v>19711</v>
      </c>
      <c r="L2583" t="s">
        <v>5831</v>
      </c>
      <c r="M2583" t="s">
        <v>37</v>
      </c>
      <c r="N2583" t="s">
        <v>38</v>
      </c>
      <c r="O2583">
        <v>26000000</v>
      </c>
      <c r="P2583">
        <f t="shared" si="40"/>
        <v>22114556</v>
      </c>
      <c r="Q2583">
        <v>4.3</v>
      </c>
    </row>
    <row r="2584" spans="1:17" x14ac:dyDescent="0.3">
      <c r="A2584" t="s">
        <v>16220</v>
      </c>
      <c r="B2584">
        <v>93</v>
      </c>
      <c r="C2584">
        <v>298110</v>
      </c>
      <c r="D2584" t="s">
        <v>1671</v>
      </c>
      <c r="E2584" t="s">
        <v>3409</v>
      </c>
      <c r="F2584" t="s">
        <v>6403</v>
      </c>
      <c r="G2584" t="s">
        <v>12332</v>
      </c>
      <c r="L2584" t="s">
        <v>16222</v>
      </c>
      <c r="M2584" t="s">
        <v>37</v>
      </c>
      <c r="N2584" t="s">
        <v>268</v>
      </c>
      <c r="O2584">
        <v>8000000</v>
      </c>
      <c r="P2584">
        <f t="shared" si="40"/>
        <v>-7701890</v>
      </c>
      <c r="Q2584">
        <v>6.8</v>
      </c>
    </row>
    <row r="2585" spans="1:17" x14ac:dyDescent="0.3">
      <c r="A2585" t="s">
        <v>9970</v>
      </c>
      <c r="B2585">
        <v>93</v>
      </c>
      <c r="C2585">
        <v>34872293</v>
      </c>
      <c r="D2585" t="s">
        <v>1671</v>
      </c>
      <c r="E2585" t="s">
        <v>1266</v>
      </c>
      <c r="F2585" t="s">
        <v>6403</v>
      </c>
      <c r="G2585" t="s">
        <v>10413</v>
      </c>
      <c r="L2585" t="s">
        <v>17579</v>
      </c>
      <c r="M2585" t="s">
        <v>37</v>
      </c>
      <c r="N2585" t="s">
        <v>38</v>
      </c>
      <c r="O2585">
        <v>8500000</v>
      </c>
      <c r="P2585">
        <f t="shared" si="40"/>
        <v>26372293</v>
      </c>
      <c r="Q2585">
        <v>4.9000000000000004</v>
      </c>
    </row>
    <row r="2586" spans="1:17" x14ac:dyDescent="0.3">
      <c r="A2586" t="s">
        <v>4597</v>
      </c>
      <c r="B2586">
        <v>93</v>
      </c>
      <c r="C2586">
        <v>31155435</v>
      </c>
      <c r="D2586" t="s">
        <v>1671</v>
      </c>
      <c r="E2586" t="s">
        <v>1266</v>
      </c>
      <c r="L2586" t="s">
        <v>14120</v>
      </c>
      <c r="M2586" t="s">
        <v>37</v>
      </c>
      <c r="N2586" t="s">
        <v>38</v>
      </c>
      <c r="O2586">
        <v>12000000</v>
      </c>
      <c r="P2586">
        <f t="shared" si="40"/>
        <v>19155435</v>
      </c>
      <c r="Q2586">
        <v>6.2</v>
      </c>
    </row>
    <row r="2587" spans="1:17" hidden="1" x14ac:dyDescent="0.3">
      <c r="A2587" t="s">
        <v>65</v>
      </c>
      <c r="B2587">
        <v>105</v>
      </c>
      <c r="D2587" t="s">
        <v>24164</v>
      </c>
      <c r="E2587" t="s">
        <v>3409</v>
      </c>
      <c r="F2587" t="s">
        <v>24165</v>
      </c>
      <c r="L2587" t="s">
        <v>5310</v>
      </c>
      <c r="M2587" t="s">
        <v>37</v>
      </c>
      <c r="N2587" t="s">
        <v>56</v>
      </c>
      <c r="P2587">
        <f t="shared" si="40"/>
        <v>0</v>
      </c>
      <c r="Q2587">
        <v>7.8</v>
      </c>
    </row>
    <row r="2588" spans="1:17" x14ac:dyDescent="0.3">
      <c r="A2588" t="s">
        <v>18922</v>
      </c>
      <c r="B2588">
        <v>93</v>
      </c>
      <c r="C2588">
        <v>10305534</v>
      </c>
      <c r="D2588" t="s">
        <v>1671</v>
      </c>
      <c r="L2588" t="s">
        <v>18925</v>
      </c>
      <c r="M2588" t="s">
        <v>37</v>
      </c>
      <c r="N2588" t="s">
        <v>38</v>
      </c>
      <c r="O2588">
        <v>3500000</v>
      </c>
      <c r="P2588">
        <f t="shared" si="40"/>
        <v>6805534</v>
      </c>
      <c r="Q2588">
        <v>3.9</v>
      </c>
    </row>
    <row r="2589" spans="1:17" x14ac:dyDescent="0.3">
      <c r="A2589" t="s">
        <v>17445</v>
      </c>
      <c r="B2589">
        <v>93</v>
      </c>
      <c r="C2589">
        <v>611709</v>
      </c>
      <c r="D2589" t="s">
        <v>1671</v>
      </c>
      <c r="E2589" t="s">
        <v>3409</v>
      </c>
      <c r="L2589" t="s">
        <v>17448</v>
      </c>
      <c r="M2589" t="s">
        <v>1464</v>
      </c>
      <c r="N2589" t="s">
        <v>17452</v>
      </c>
      <c r="O2589">
        <v>3850000</v>
      </c>
      <c r="P2589">
        <f t="shared" si="40"/>
        <v>-3238291</v>
      </c>
      <c r="Q2589">
        <v>7.2</v>
      </c>
    </row>
    <row r="2590" spans="1:17" x14ac:dyDescent="0.3">
      <c r="A2590" t="s">
        <v>8680</v>
      </c>
      <c r="B2590">
        <v>93</v>
      </c>
      <c r="C2590">
        <v>4308981</v>
      </c>
      <c r="D2590" t="s">
        <v>1671</v>
      </c>
      <c r="E2590" t="s">
        <v>18089</v>
      </c>
      <c r="L2590" t="s">
        <v>10172</v>
      </c>
      <c r="M2590" t="s">
        <v>37</v>
      </c>
      <c r="N2590" t="s">
        <v>38</v>
      </c>
      <c r="O2590">
        <v>24000000</v>
      </c>
      <c r="P2590">
        <f t="shared" si="40"/>
        <v>-19691019</v>
      </c>
      <c r="Q2590">
        <v>3.9</v>
      </c>
    </row>
    <row r="2591" spans="1:17" hidden="1" x14ac:dyDescent="0.3">
      <c r="A2591" t="s">
        <v>12218</v>
      </c>
      <c r="B2591">
        <v>105</v>
      </c>
      <c r="C2591">
        <v>21160089</v>
      </c>
      <c r="D2591" t="s">
        <v>1671</v>
      </c>
      <c r="E2591" t="s">
        <v>24164</v>
      </c>
      <c r="F2591" t="s">
        <v>3409</v>
      </c>
      <c r="G2591" t="s">
        <v>12038</v>
      </c>
      <c r="H2591" t="s">
        <v>19711</v>
      </c>
      <c r="L2591" t="s">
        <v>12221</v>
      </c>
      <c r="M2591" t="s">
        <v>37</v>
      </c>
      <c r="N2591" t="s">
        <v>38</v>
      </c>
      <c r="P2591">
        <f t="shared" si="40"/>
        <v>21160089</v>
      </c>
      <c r="Q2591">
        <v>6</v>
      </c>
    </row>
    <row r="2592" spans="1:17" x14ac:dyDescent="0.3">
      <c r="A2592" t="s">
        <v>22205</v>
      </c>
      <c r="B2592">
        <v>93</v>
      </c>
      <c r="C2592">
        <v>35688</v>
      </c>
      <c r="D2592" t="s">
        <v>1671</v>
      </c>
      <c r="L2592" t="s">
        <v>22207</v>
      </c>
      <c r="M2592" t="s">
        <v>37</v>
      </c>
      <c r="N2592" t="s">
        <v>38</v>
      </c>
      <c r="O2592">
        <v>600000</v>
      </c>
      <c r="P2592">
        <f t="shared" si="40"/>
        <v>-564312</v>
      </c>
      <c r="Q2592">
        <v>5.0999999999999996</v>
      </c>
    </row>
    <row r="2593" spans="1:17" hidden="1" x14ac:dyDescent="0.3">
      <c r="A2593" t="s">
        <v>21146</v>
      </c>
      <c r="B2593">
        <v>105</v>
      </c>
      <c r="D2593" t="s">
        <v>953</v>
      </c>
      <c r="E2593" t="s">
        <v>1671</v>
      </c>
      <c r="F2593" t="s">
        <v>18089</v>
      </c>
      <c r="L2593" t="s">
        <v>21148</v>
      </c>
      <c r="M2593" t="s">
        <v>37</v>
      </c>
      <c r="N2593" t="s">
        <v>38</v>
      </c>
      <c r="O2593">
        <v>1377800</v>
      </c>
      <c r="P2593">
        <f t="shared" si="40"/>
        <v>-1377800</v>
      </c>
      <c r="Q2593">
        <v>6.5</v>
      </c>
    </row>
    <row r="2594" spans="1:17" hidden="1" x14ac:dyDescent="0.3">
      <c r="A2594" t="s">
        <v>9593</v>
      </c>
      <c r="B2594">
        <v>105</v>
      </c>
      <c r="C2594">
        <v>36310118</v>
      </c>
      <c r="D2594" t="s">
        <v>1671</v>
      </c>
      <c r="L2594" t="s">
        <v>9595</v>
      </c>
      <c r="M2594" t="s">
        <v>37</v>
      </c>
      <c r="N2594" t="s">
        <v>38</v>
      </c>
      <c r="P2594">
        <f t="shared" si="40"/>
        <v>36310118</v>
      </c>
      <c r="Q2594">
        <v>5.5</v>
      </c>
    </row>
    <row r="2595" spans="1:17" x14ac:dyDescent="0.3">
      <c r="A2595" t="s">
        <v>14093</v>
      </c>
      <c r="B2595">
        <v>93</v>
      </c>
      <c r="C2595">
        <v>54724272</v>
      </c>
      <c r="D2595" t="s">
        <v>1671</v>
      </c>
      <c r="E2595" t="s">
        <v>24164</v>
      </c>
      <c r="L2595" t="s">
        <v>14095</v>
      </c>
      <c r="M2595" t="s">
        <v>37</v>
      </c>
      <c r="N2595" t="s">
        <v>38</v>
      </c>
      <c r="O2595">
        <v>12000000</v>
      </c>
      <c r="P2595">
        <f t="shared" si="40"/>
        <v>42724272</v>
      </c>
      <c r="Q2595">
        <v>6.7</v>
      </c>
    </row>
    <row r="2596" spans="1:17" x14ac:dyDescent="0.3">
      <c r="A2596" t="s">
        <v>5382</v>
      </c>
      <c r="B2596">
        <v>93</v>
      </c>
      <c r="C2596">
        <v>17096053</v>
      </c>
      <c r="D2596" t="s">
        <v>1671</v>
      </c>
      <c r="E2596" t="s">
        <v>3409</v>
      </c>
      <c r="L2596" t="s">
        <v>14974</v>
      </c>
      <c r="M2596" t="s">
        <v>37</v>
      </c>
      <c r="N2596" t="s">
        <v>38</v>
      </c>
      <c r="O2596">
        <v>9000000</v>
      </c>
      <c r="P2596">
        <f t="shared" si="40"/>
        <v>8096053</v>
      </c>
      <c r="Q2596">
        <v>7.7</v>
      </c>
    </row>
    <row r="2597" spans="1:17" x14ac:dyDescent="0.3">
      <c r="A2597" t="s">
        <v>6963</v>
      </c>
      <c r="B2597">
        <v>93</v>
      </c>
      <c r="C2597">
        <v>30400000</v>
      </c>
      <c r="D2597" t="s">
        <v>1671</v>
      </c>
      <c r="L2597" t="s">
        <v>6965</v>
      </c>
      <c r="M2597" t="s">
        <v>37</v>
      </c>
      <c r="N2597" t="s">
        <v>38</v>
      </c>
      <c r="O2597">
        <v>39000000</v>
      </c>
      <c r="P2597">
        <f t="shared" si="40"/>
        <v>-8600000</v>
      </c>
      <c r="Q2597">
        <v>5.7</v>
      </c>
    </row>
    <row r="2598" spans="1:17" x14ac:dyDescent="0.3">
      <c r="A2598" t="s">
        <v>14238</v>
      </c>
      <c r="B2598">
        <v>93</v>
      </c>
      <c r="C2598">
        <v>10198766</v>
      </c>
      <c r="D2598" t="s">
        <v>1671</v>
      </c>
      <c r="L2598" t="s">
        <v>14239</v>
      </c>
      <c r="M2598" t="s">
        <v>37</v>
      </c>
      <c r="N2598" t="s">
        <v>38</v>
      </c>
      <c r="O2598">
        <v>12000000</v>
      </c>
      <c r="P2598">
        <f t="shared" si="40"/>
        <v>-1801234</v>
      </c>
      <c r="Q2598">
        <v>5.4</v>
      </c>
    </row>
    <row r="2599" spans="1:17" x14ac:dyDescent="0.3">
      <c r="A2599" t="s">
        <v>9674</v>
      </c>
      <c r="B2599">
        <v>93</v>
      </c>
      <c r="C2599">
        <v>29247405</v>
      </c>
      <c r="D2599" t="s">
        <v>1671</v>
      </c>
      <c r="E2599" t="s">
        <v>18089</v>
      </c>
      <c r="F2599" t="s">
        <v>12038</v>
      </c>
      <c r="L2599" t="s">
        <v>9677</v>
      </c>
      <c r="M2599" t="s">
        <v>37</v>
      </c>
      <c r="N2599" t="s">
        <v>56</v>
      </c>
      <c r="O2599">
        <v>25000000</v>
      </c>
      <c r="P2599">
        <f t="shared" si="40"/>
        <v>4247405</v>
      </c>
      <c r="Q2599">
        <v>3.3</v>
      </c>
    </row>
    <row r="2600" spans="1:17" x14ac:dyDescent="0.3">
      <c r="A2600" t="s">
        <v>15282</v>
      </c>
      <c r="B2600">
        <v>93</v>
      </c>
      <c r="C2600">
        <v>900926</v>
      </c>
      <c r="D2600" t="s">
        <v>1671</v>
      </c>
      <c r="L2600" t="s">
        <v>15283</v>
      </c>
      <c r="M2600" t="s">
        <v>37</v>
      </c>
      <c r="N2600" t="s">
        <v>38</v>
      </c>
      <c r="O2600">
        <v>10000000</v>
      </c>
      <c r="P2600">
        <f t="shared" si="40"/>
        <v>-9099074</v>
      </c>
      <c r="Q2600">
        <v>5.3</v>
      </c>
    </row>
    <row r="2601" spans="1:17" hidden="1" x14ac:dyDescent="0.3">
      <c r="A2601" t="s">
        <v>3806</v>
      </c>
      <c r="B2601">
        <v>105</v>
      </c>
      <c r="C2601">
        <v>14359793</v>
      </c>
      <c r="D2601" t="s">
        <v>24164</v>
      </c>
      <c r="E2601" t="s">
        <v>68</v>
      </c>
      <c r="F2601" t="s">
        <v>24169</v>
      </c>
      <c r="L2601" t="s">
        <v>11139</v>
      </c>
      <c r="M2601" t="s">
        <v>37</v>
      </c>
      <c r="N2601" t="s">
        <v>38</v>
      </c>
      <c r="P2601">
        <f t="shared" si="40"/>
        <v>14359793</v>
      </c>
      <c r="Q2601">
        <v>7.4</v>
      </c>
    </row>
    <row r="2602" spans="1:17" x14ac:dyDescent="0.3">
      <c r="A2602" t="s">
        <v>13277</v>
      </c>
      <c r="B2602">
        <v>93</v>
      </c>
      <c r="C2602">
        <v>20380</v>
      </c>
      <c r="D2602" t="s">
        <v>1671</v>
      </c>
      <c r="E2602" t="s">
        <v>3409</v>
      </c>
      <c r="F2602" t="s">
        <v>1266</v>
      </c>
      <c r="G2602" t="s">
        <v>12038</v>
      </c>
      <c r="H2602" t="s">
        <v>19711</v>
      </c>
      <c r="L2602" t="s">
        <v>13280</v>
      </c>
      <c r="M2602" t="s">
        <v>37</v>
      </c>
      <c r="N2602" t="s">
        <v>38</v>
      </c>
      <c r="O2602">
        <v>15000000</v>
      </c>
      <c r="P2602">
        <f t="shared" si="40"/>
        <v>-14979620</v>
      </c>
      <c r="Q2602">
        <v>5.9</v>
      </c>
    </row>
    <row r="2603" spans="1:17" hidden="1" x14ac:dyDescent="0.3">
      <c r="A2603" t="s">
        <v>18181</v>
      </c>
      <c r="B2603">
        <v>105</v>
      </c>
      <c r="C2603">
        <v>1340891</v>
      </c>
      <c r="D2603" t="s">
        <v>3409</v>
      </c>
      <c r="E2603" t="s">
        <v>19711</v>
      </c>
      <c r="L2603" t="s">
        <v>18182</v>
      </c>
      <c r="M2603" t="s">
        <v>37</v>
      </c>
      <c r="N2603" t="s">
        <v>56</v>
      </c>
      <c r="P2603">
        <f t="shared" si="40"/>
        <v>1340891</v>
      </c>
      <c r="Q2603">
        <v>7.8</v>
      </c>
    </row>
    <row r="2604" spans="1:17" x14ac:dyDescent="0.3">
      <c r="A2604" t="s">
        <v>21813</v>
      </c>
      <c r="B2604">
        <v>93</v>
      </c>
      <c r="C2604">
        <v>48430</v>
      </c>
      <c r="D2604" t="s">
        <v>1671</v>
      </c>
      <c r="E2604" t="s">
        <v>24164</v>
      </c>
      <c r="F2604" t="s">
        <v>10413</v>
      </c>
      <c r="L2604" t="s">
        <v>21814</v>
      </c>
      <c r="M2604" t="s">
        <v>37</v>
      </c>
      <c r="N2604" t="s">
        <v>38</v>
      </c>
      <c r="O2604">
        <v>500000</v>
      </c>
      <c r="P2604">
        <f t="shared" si="40"/>
        <v>-451570</v>
      </c>
      <c r="Q2604">
        <v>6.8</v>
      </c>
    </row>
    <row r="2605" spans="1:17" x14ac:dyDescent="0.3">
      <c r="A2605" t="s">
        <v>1954</v>
      </c>
      <c r="B2605">
        <v>93</v>
      </c>
      <c r="C2605">
        <v>59475623</v>
      </c>
      <c r="D2605" t="s">
        <v>1671</v>
      </c>
      <c r="E2605" t="s">
        <v>12332</v>
      </c>
      <c r="F2605" t="s">
        <v>10413</v>
      </c>
      <c r="L2605" t="s">
        <v>1957</v>
      </c>
      <c r="M2605" t="s">
        <v>37</v>
      </c>
      <c r="N2605" t="s">
        <v>38</v>
      </c>
      <c r="O2605">
        <v>90000000</v>
      </c>
      <c r="P2605">
        <f t="shared" si="40"/>
        <v>-30524377</v>
      </c>
      <c r="Q2605">
        <v>5.2</v>
      </c>
    </row>
    <row r="2606" spans="1:17" x14ac:dyDescent="0.3">
      <c r="A2606" t="s">
        <v>18517</v>
      </c>
      <c r="B2606">
        <v>93</v>
      </c>
      <c r="C2606">
        <v>10097096</v>
      </c>
      <c r="D2606" t="s">
        <v>1671</v>
      </c>
      <c r="L2606" t="s">
        <v>18519</v>
      </c>
      <c r="M2606" t="s">
        <v>37</v>
      </c>
      <c r="N2606" t="s">
        <v>38</v>
      </c>
      <c r="O2606">
        <v>4000000</v>
      </c>
      <c r="P2606">
        <f t="shared" si="40"/>
        <v>6097096</v>
      </c>
      <c r="Q2606">
        <v>4.5999999999999996</v>
      </c>
    </row>
    <row r="2607" spans="1:17" x14ac:dyDescent="0.3">
      <c r="A2607" t="s">
        <v>1504</v>
      </c>
      <c r="B2607">
        <v>93</v>
      </c>
      <c r="C2607">
        <v>200803</v>
      </c>
      <c r="D2607" t="s">
        <v>1671</v>
      </c>
      <c r="L2607" t="s">
        <v>19492</v>
      </c>
      <c r="M2607" t="s">
        <v>37</v>
      </c>
      <c r="N2607" t="s">
        <v>38</v>
      </c>
      <c r="O2607">
        <v>3000000</v>
      </c>
      <c r="P2607">
        <f t="shared" si="40"/>
        <v>-2799197</v>
      </c>
      <c r="Q2607">
        <v>5.3</v>
      </c>
    </row>
    <row r="2608" spans="1:17" x14ac:dyDescent="0.3">
      <c r="A2608" t="s">
        <v>9773</v>
      </c>
      <c r="B2608">
        <v>93</v>
      </c>
      <c r="C2608">
        <v>5694308</v>
      </c>
      <c r="D2608" t="s">
        <v>1671</v>
      </c>
      <c r="E2608" t="s">
        <v>24167</v>
      </c>
      <c r="L2608" t="s">
        <v>16610</v>
      </c>
      <c r="M2608" t="s">
        <v>37</v>
      </c>
      <c r="N2608" t="s">
        <v>38</v>
      </c>
      <c r="O2608">
        <v>7000000</v>
      </c>
      <c r="P2608">
        <f t="shared" si="40"/>
        <v>-1305692</v>
      </c>
      <c r="Q2608">
        <v>2</v>
      </c>
    </row>
    <row r="2609" spans="1:17" hidden="1" x14ac:dyDescent="0.3">
      <c r="A2609" t="s">
        <v>13299</v>
      </c>
      <c r="B2609">
        <v>105</v>
      </c>
      <c r="D2609" t="s">
        <v>1325</v>
      </c>
      <c r="E2609" t="s">
        <v>953</v>
      </c>
      <c r="F2609" t="s">
        <v>1266</v>
      </c>
      <c r="L2609" t="s">
        <v>13301</v>
      </c>
      <c r="M2609" t="s">
        <v>37</v>
      </c>
      <c r="N2609" t="s">
        <v>767</v>
      </c>
      <c r="O2609">
        <v>15000000</v>
      </c>
      <c r="P2609">
        <f t="shared" si="40"/>
        <v>-15000000</v>
      </c>
      <c r="Q2609">
        <v>4.9000000000000004</v>
      </c>
    </row>
    <row r="2610" spans="1:17" x14ac:dyDescent="0.3">
      <c r="A2610" t="s">
        <v>4423</v>
      </c>
      <c r="B2610">
        <v>93</v>
      </c>
      <c r="C2610">
        <v>2426851</v>
      </c>
      <c r="D2610" t="s">
        <v>1671</v>
      </c>
      <c r="E2610" t="s">
        <v>24164</v>
      </c>
      <c r="F2610" t="s">
        <v>19711</v>
      </c>
      <c r="G2610" t="s">
        <v>10413</v>
      </c>
      <c r="L2610" t="s">
        <v>18588</v>
      </c>
      <c r="M2610" t="s">
        <v>37</v>
      </c>
      <c r="N2610" t="s">
        <v>38</v>
      </c>
      <c r="O2610">
        <v>4000000</v>
      </c>
      <c r="P2610">
        <f t="shared" si="40"/>
        <v>-1573149</v>
      </c>
      <c r="Q2610">
        <v>6.5</v>
      </c>
    </row>
    <row r="2611" spans="1:17" x14ac:dyDescent="0.3">
      <c r="A2611" t="s">
        <v>3891</v>
      </c>
      <c r="B2611">
        <v>94</v>
      </c>
      <c r="C2611">
        <v>15155772</v>
      </c>
      <c r="D2611" t="s">
        <v>1671</v>
      </c>
      <c r="E2611" t="s">
        <v>3409</v>
      </c>
      <c r="F2611" t="s">
        <v>19711</v>
      </c>
      <c r="L2611" t="s">
        <v>11936</v>
      </c>
      <c r="M2611" t="s">
        <v>37</v>
      </c>
      <c r="N2611" t="s">
        <v>38</v>
      </c>
      <c r="O2611">
        <v>18000000</v>
      </c>
      <c r="P2611">
        <f t="shared" si="40"/>
        <v>-2844228</v>
      </c>
      <c r="Q2611">
        <v>5.7</v>
      </c>
    </row>
    <row r="2612" spans="1:17" x14ac:dyDescent="0.3">
      <c r="A2612" t="s">
        <v>12474</v>
      </c>
      <c r="B2612">
        <v>94</v>
      </c>
      <c r="C2612">
        <v>20627372</v>
      </c>
      <c r="D2612" t="s">
        <v>1671</v>
      </c>
      <c r="E2612" t="s">
        <v>3409</v>
      </c>
      <c r="F2612" t="s">
        <v>19711</v>
      </c>
      <c r="L2612" t="s">
        <v>12475</v>
      </c>
      <c r="M2612" t="s">
        <v>37</v>
      </c>
      <c r="N2612" t="s">
        <v>38</v>
      </c>
      <c r="O2612">
        <v>16000000</v>
      </c>
      <c r="P2612">
        <f t="shared" si="40"/>
        <v>4627372</v>
      </c>
      <c r="Q2612">
        <v>5.3</v>
      </c>
    </row>
    <row r="2613" spans="1:17" x14ac:dyDescent="0.3">
      <c r="A2613" t="s">
        <v>809</v>
      </c>
      <c r="B2613">
        <v>94</v>
      </c>
      <c r="C2613">
        <v>138614544</v>
      </c>
      <c r="D2613" t="s">
        <v>1671</v>
      </c>
      <c r="E2613" t="s">
        <v>18089</v>
      </c>
      <c r="L2613" t="s">
        <v>6272</v>
      </c>
      <c r="M2613" t="s">
        <v>37</v>
      </c>
      <c r="N2613" t="s">
        <v>38</v>
      </c>
      <c r="O2613">
        <v>40000000</v>
      </c>
      <c r="P2613">
        <f t="shared" si="40"/>
        <v>98614544</v>
      </c>
      <c r="Q2613">
        <v>5.8</v>
      </c>
    </row>
    <row r="2614" spans="1:17" x14ac:dyDescent="0.3">
      <c r="A2614" t="s">
        <v>17132</v>
      </c>
      <c r="B2614">
        <v>94</v>
      </c>
      <c r="C2614">
        <v>4693919</v>
      </c>
      <c r="D2614" t="s">
        <v>1671</v>
      </c>
      <c r="L2614" t="s">
        <v>17133</v>
      </c>
      <c r="M2614" t="s">
        <v>37</v>
      </c>
      <c r="N2614" t="s">
        <v>38</v>
      </c>
      <c r="O2614">
        <v>6500000</v>
      </c>
      <c r="P2614">
        <f t="shared" si="40"/>
        <v>-1806081</v>
      </c>
      <c r="Q2614">
        <v>4.5999999999999996</v>
      </c>
    </row>
    <row r="2615" spans="1:17" x14ac:dyDescent="0.3">
      <c r="A2615" t="s">
        <v>2222</v>
      </c>
      <c r="B2615">
        <v>94</v>
      </c>
      <c r="C2615">
        <v>64001297</v>
      </c>
      <c r="D2615" t="s">
        <v>1671</v>
      </c>
      <c r="E2615" t="s">
        <v>18089</v>
      </c>
      <c r="L2615" t="s">
        <v>12714</v>
      </c>
      <c r="M2615" t="s">
        <v>37</v>
      </c>
      <c r="N2615" t="s">
        <v>38</v>
      </c>
      <c r="O2615">
        <v>15000000</v>
      </c>
      <c r="P2615">
        <f t="shared" si="40"/>
        <v>49001297</v>
      </c>
      <c r="Q2615">
        <v>6.2</v>
      </c>
    </row>
    <row r="2616" spans="1:17" x14ac:dyDescent="0.3">
      <c r="A2616" t="s">
        <v>935</v>
      </c>
      <c r="B2616">
        <v>94</v>
      </c>
      <c r="C2616">
        <v>49002815</v>
      </c>
      <c r="D2616" t="s">
        <v>1671</v>
      </c>
      <c r="E2616" t="s">
        <v>18089</v>
      </c>
      <c r="L2616" t="s">
        <v>10425</v>
      </c>
      <c r="M2616" t="s">
        <v>37</v>
      </c>
      <c r="N2616" t="s">
        <v>38</v>
      </c>
      <c r="O2616">
        <v>22000000</v>
      </c>
      <c r="P2616">
        <f t="shared" si="40"/>
        <v>27002815</v>
      </c>
      <c r="Q2616">
        <v>6.4</v>
      </c>
    </row>
    <row r="2617" spans="1:17" x14ac:dyDescent="0.3">
      <c r="A2617" t="s">
        <v>10959</v>
      </c>
      <c r="B2617">
        <v>94</v>
      </c>
      <c r="C2617">
        <v>6241697</v>
      </c>
      <c r="D2617" t="s">
        <v>1671</v>
      </c>
      <c r="L2617" t="s">
        <v>13796</v>
      </c>
      <c r="M2617" t="s">
        <v>37</v>
      </c>
      <c r="N2617" t="s">
        <v>1465</v>
      </c>
      <c r="O2617">
        <v>13000000</v>
      </c>
      <c r="P2617">
        <f t="shared" si="40"/>
        <v>-6758303</v>
      </c>
      <c r="Q2617">
        <v>6.1</v>
      </c>
    </row>
    <row r="2618" spans="1:17" hidden="1" x14ac:dyDescent="0.3">
      <c r="A2618" t="s">
        <v>11532</v>
      </c>
      <c r="B2618">
        <v>105</v>
      </c>
      <c r="D2618" t="s">
        <v>1325</v>
      </c>
      <c r="E2618" t="s">
        <v>13307</v>
      </c>
      <c r="F2618" t="s">
        <v>3409</v>
      </c>
      <c r="G2618" t="s">
        <v>24167</v>
      </c>
      <c r="L2618" t="s">
        <v>11533</v>
      </c>
      <c r="M2618" t="s">
        <v>37</v>
      </c>
      <c r="N2618" t="s">
        <v>11536</v>
      </c>
      <c r="O2618">
        <v>20000000</v>
      </c>
      <c r="P2618">
        <f t="shared" si="40"/>
        <v>-20000000</v>
      </c>
      <c r="Q2618">
        <v>7.2</v>
      </c>
    </row>
    <row r="2619" spans="1:17" hidden="1" x14ac:dyDescent="0.3">
      <c r="A2619" t="s">
        <v>21882</v>
      </c>
      <c r="B2619">
        <v>105</v>
      </c>
      <c r="D2619" t="s">
        <v>24164</v>
      </c>
      <c r="E2619" t="s">
        <v>3409</v>
      </c>
      <c r="F2619" t="s">
        <v>19711</v>
      </c>
      <c r="L2619" t="s">
        <v>21885</v>
      </c>
      <c r="M2619" t="s">
        <v>2778</v>
      </c>
      <c r="N2619" t="s">
        <v>2913</v>
      </c>
      <c r="O2619">
        <v>1000000</v>
      </c>
      <c r="P2619">
        <f t="shared" si="40"/>
        <v>-1000000</v>
      </c>
      <c r="Q2619">
        <v>6.8</v>
      </c>
    </row>
    <row r="2620" spans="1:17" x14ac:dyDescent="0.3">
      <c r="A2620" t="s">
        <v>12837</v>
      </c>
      <c r="B2620">
        <v>94</v>
      </c>
      <c r="C2620">
        <v>30259652</v>
      </c>
      <c r="D2620" t="s">
        <v>1671</v>
      </c>
      <c r="E2620" t="s">
        <v>6403</v>
      </c>
      <c r="F2620" t="s">
        <v>10413</v>
      </c>
      <c r="L2620" t="s">
        <v>12839</v>
      </c>
      <c r="M2620" t="s">
        <v>37</v>
      </c>
      <c r="N2620" t="s">
        <v>38</v>
      </c>
      <c r="O2620">
        <v>15000000</v>
      </c>
      <c r="P2620">
        <f t="shared" si="40"/>
        <v>15259652</v>
      </c>
      <c r="Q2620">
        <v>4.0999999999999996</v>
      </c>
    </row>
    <row r="2621" spans="1:17" hidden="1" x14ac:dyDescent="0.3">
      <c r="A2621" t="s">
        <v>3694</v>
      </c>
      <c r="B2621">
        <v>105</v>
      </c>
      <c r="D2621" t="s">
        <v>24165</v>
      </c>
      <c r="E2621" t="s">
        <v>15011</v>
      </c>
      <c r="L2621" t="s">
        <v>17403</v>
      </c>
      <c r="M2621" t="s">
        <v>37</v>
      </c>
      <c r="N2621" t="s">
        <v>38</v>
      </c>
      <c r="O2621">
        <v>5500000</v>
      </c>
      <c r="P2621">
        <f t="shared" si="40"/>
        <v>-5500000</v>
      </c>
      <c r="Q2621">
        <v>7.6</v>
      </c>
    </row>
    <row r="2622" spans="1:17" x14ac:dyDescent="0.3">
      <c r="A2622" t="s">
        <v>6578</v>
      </c>
      <c r="B2622">
        <v>94</v>
      </c>
      <c r="C2622">
        <v>36037909</v>
      </c>
      <c r="D2622" t="s">
        <v>1671</v>
      </c>
      <c r="E2622" t="s">
        <v>3409</v>
      </c>
      <c r="L2622" t="s">
        <v>6579</v>
      </c>
      <c r="M2622" t="s">
        <v>37</v>
      </c>
      <c r="N2622" t="s">
        <v>767</v>
      </c>
      <c r="O2622">
        <v>60000000</v>
      </c>
      <c r="P2622">
        <f t="shared" si="40"/>
        <v>-23962091</v>
      </c>
      <c r="Q2622">
        <v>4.7</v>
      </c>
    </row>
    <row r="2623" spans="1:17" hidden="1" x14ac:dyDescent="0.3">
      <c r="A2623" t="s">
        <v>16692</v>
      </c>
      <c r="B2623">
        <v>105</v>
      </c>
      <c r="C2623">
        <v>1425993</v>
      </c>
      <c r="D2623" t="s">
        <v>1671</v>
      </c>
      <c r="L2623" t="s">
        <v>16694</v>
      </c>
      <c r="M2623" t="s">
        <v>37</v>
      </c>
      <c r="N2623" t="s">
        <v>38</v>
      </c>
      <c r="P2623">
        <f t="shared" si="40"/>
        <v>1425993</v>
      </c>
      <c r="Q2623">
        <v>5.3</v>
      </c>
    </row>
    <row r="2624" spans="1:17" x14ac:dyDescent="0.3">
      <c r="A2624" t="s">
        <v>17630</v>
      </c>
      <c r="B2624">
        <v>94</v>
      </c>
      <c r="C2624">
        <v>19281235</v>
      </c>
      <c r="D2624" t="s">
        <v>1671</v>
      </c>
      <c r="E2624" t="s">
        <v>3409</v>
      </c>
      <c r="F2624" t="s">
        <v>12038</v>
      </c>
      <c r="G2624" t="s">
        <v>19711</v>
      </c>
      <c r="L2624" t="s">
        <v>17632</v>
      </c>
      <c r="M2624" t="s">
        <v>37</v>
      </c>
      <c r="N2624" t="s">
        <v>38</v>
      </c>
      <c r="O2624">
        <v>5000000</v>
      </c>
      <c r="P2624">
        <f t="shared" si="40"/>
        <v>14281235</v>
      </c>
      <c r="Q2624">
        <v>5.0999999999999996</v>
      </c>
    </row>
    <row r="2625" spans="1:17" x14ac:dyDescent="0.3">
      <c r="A2625" t="s">
        <v>4107</v>
      </c>
      <c r="B2625">
        <v>94</v>
      </c>
      <c r="C2625">
        <v>60573641</v>
      </c>
      <c r="D2625" t="s">
        <v>1671</v>
      </c>
      <c r="E2625" t="s">
        <v>18089</v>
      </c>
      <c r="L2625" t="s">
        <v>4109</v>
      </c>
      <c r="M2625" t="s">
        <v>37</v>
      </c>
      <c r="N2625" t="s">
        <v>38</v>
      </c>
      <c r="O2625">
        <v>60000000</v>
      </c>
      <c r="P2625">
        <f t="shared" si="40"/>
        <v>573641</v>
      </c>
      <c r="Q2625">
        <v>5.4</v>
      </c>
    </row>
    <row r="2626" spans="1:17" hidden="1" x14ac:dyDescent="0.3">
      <c r="A2626" t="s">
        <v>19022</v>
      </c>
      <c r="B2626">
        <v>105</v>
      </c>
      <c r="C2626">
        <v>4311834</v>
      </c>
      <c r="D2626" t="s">
        <v>24164</v>
      </c>
      <c r="E2626" t="s">
        <v>68</v>
      </c>
      <c r="L2626" t="s">
        <v>20256</v>
      </c>
      <c r="M2626" t="s">
        <v>37</v>
      </c>
      <c r="N2626" t="s">
        <v>38</v>
      </c>
      <c r="P2626">
        <f t="shared" ref="P2626:P2689" si="41">+C2626-O2626</f>
        <v>4311834</v>
      </c>
      <c r="Q2626">
        <v>8.3000000000000007</v>
      </c>
    </row>
    <row r="2627" spans="1:17" x14ac:dyDescent="0.3">
      <c r="A2627" t="s">
        <v>18583</v>
      </c>
      <c r="B2627">
        <v>94</v>
      </c>
      <c r="C2627">
        <v>2800000</v>
      </c>
      <c r="D2627" t="s">
        <v>1671</v>
      </c>
      <c r="L2627" t="s">
        <v>18584</v>
      </c>
      <c r="M2627" t="s">
        <v>37</v>
      </c>
      <c r="N2627" t="s">
        <v>38</v>
      </c>
      <c r="O2627">
        <v>4000000</v>
      </c>
      <c r="P2627">
        <f t="shared" si="41"/>
        <v>-1200000</v>
      </c>
      <c r="Q2627">
        <v>5.8</v>
      </c>
    </row>
    <row r="2628" spans="1:17" x14ac:dyDescent="0.3">
      <c r="A2628" t="s">
        <v>4003</v>
      </c>
      <c r="B2628">
        <v>94</v>
      </c>
      <c r="C2628">
        <v>56816662</v>
      </c>
      <c r="D2628" t="s">
        <v>1671</v>
      </c>
      <c r="E2628" t="s">
        <v>1266</v>
      </c>
      <c r="F2628" t="s">
        <v>19711</v>
      </c>
      <c r="L2628" t="s">
        <v>8257</v>
      </c>
      <c r="M2628" t="s">
        <v>37</v>
      </c>
      <c r="N2628" t="s">
        <v>3571</v>
      </c>
      <c r="O2628">
        <v>17000000</v>
      </c>
      <c r="P2628">
        <f t="shared" si="41"/>
        <v>39816662</v>
      </c>
      <c r="Q2628">
        <v>7.7</v>
      </c>
    </row>
    <row r="2629" spans="1:17" x14ac:dyDescent="0.3">
      <c r="A2629" t="s">
        <v>8764</v>
      </c>
      <c r="B2629">
        <v>94</v>
      </c>
      <c r="C2629">
        <v>8828771</v>
      </c>
      <c r="D2629" t="s">
        <v>1671</v>
      </c>
      <c r="L2629" t="s">
        <v>15094</v>
      </c>
      <c r="M2629" t="s">
        <v>37</v>
      </c>
      <c r="N2629" t="s">
        <v>38</v>
      </c>
      <c r="O2629">
        <v>6000000</v>
      </c>
      <c r="P2629">
        <f t="shared" si="41"/>
        <v>2828771</v>
      </c>
      <c r="Q2629">
        <v>4.3</v>
      </c>
    </row>
    <row r="2630" spans="1:17" x14ac:dyDescent="0.3">
      <c r="A2630" t="s">
        <v>2042</v>
      </c>
      <c r="B2630">
        <v>94</v>
      </c>
      <c r="C2630">
        <v>68218041</v>
      </c>
      <c r="D2630" t="s">
        <v>1671</v>
      </c>
      <c r="E2630" t="s">
        <v>18089</v>
      </c>
      <c r="F2630" t="s">
        <v>1266</v>
      </c>
      <c r="L2630" t="s">
        <v>4686</v>
      </c>
      <c r="M2630" t="s">
        <v>37</v>
      </c>
      <c r="N2630" t="s">
        <v>38</v>
      </c>
      <c r="O2630">
        <v>55000000</v>
      </c>
      <c r="P2630">
        <f t="shared" si="41"/>
        <v>13218041</v>
      </c>
      <c r="Q2630">
        <v>6</v>
      </c>
    </row>
    <row r="2631" spans="1:17" x14ac:dyDescent="0.3">
      <c r="A2631" t="s">
        <v>7109</v>
      </c>
      <c r="B2631">
        <v>94</v>
      </c>
      <c r="C2631">
        <v>59573085</v>
      </c>
      <c r="D2631" t="s">
        <v>1671</v>
      </c>
      <c r="E2631" t="s">
        <v>18089</v>
      </c>
      <c r="F2631" t="s">
        <v>19711</v>
      </c>
      <c r="L2631" t="s">
        <v>11769</v>
      </c>
      <c r="M2631" t="s">
        <v>37</v>
      </c>
      <c r="N2631" t="s">
        <v>38</v>
      </c>
      <c r="O2631">
        <v>18000000</v>
      </c>
      <c r="P2631">
        <f t="shared" si="41"/>
        <v>41573085</v>
      </c>
      <c r="Q2631">
        <v>6.1</v>
      </c>
    </row>
    <row r="2632" spans="1:17" x14ac:dyDescent="0.3">
      <c r="A2632" t="s">
        <v>4239</v>
      </c>
      <c r="B2632">
        <v>94</v>
      </c>
      <c r="C2632">
        <v>36830057</v>
      </c>
      <c r="D2632" t="s">
        <v>1671</v>
      </c>
      <c r="E2632" t="s">
        <v>18089</v>
      </c>
      <c r="F2632" t="s">
        <v>12332</v>
      </c>
      <c r="L2632" t="s">
        <v>4242</v>
      </c>
      <c r="M2632" t="s">
        <v>37</v>
      </c>
      <c r="N2632" t="s">
        <v>38</v>
      </c>
      <c r="O2632">
        <v>65000000</v>
      </c>
      <c r="P2632">
        <f t="shared" si="41"/>
        <v>-28169943</v>
      </c>
      <c r="Q2632">
        <v>4.9000000000000004</v>
      </c>
    </row>
    <row r="2633" spans="1:17" x14ac:dyDescent="0.3">
      <c r="A2633" t="s">
        <v>11263</v>
      </c>
      <c r="B2633">
        <v>94</v>
      </c>
      <c r="C2633">
        <v>105500000</v>
      </c>
      <c r="D2633" t="s">
        <v>1671</v>
      </c>
      <c r="L2633" t="s">
        <v>18421</v>
      </c>
      <c r="M2633" t="s">
        <v>37</v>
      </c>
      <c r="N2633" t="s">
        <v>268</v>
      </c>
      <c r="O2633">
        <v>4000000</v>
      </c>
      <c r="P2633">
        <f t="shared" si="41"/>
        <v>101500000</v>
      </c>
      <c r="Q2633">
        <v>6.2</v>
      </c>
    </row>
    <row r="2634" spans="1:17" x14ac:dyDescent="0.3">
      <c r="A2634" t="s">
        <v>2542</v>
      </c>
      <c r="B2634">
        <v>94</v>
      </c>
      <c r="C2634">
        <v>68525609</v>
      </c>
      <c r="D2634" t="s">
        <v>1671</v>
      </c>
      <c r="L2634" t="s">
        <v>12392</v>
      </c>
      <c r="M2634" t="s">
        <v>37</v>
      </c>
      <c r="N2634" t="s">
        <v>38</v>
      </c>
      <c r="O2634">
        <v>15600000</v>
      </c>
      <c r="P2634">
        <f t="shared" si="41"/>
        <v>52925609</v>
      </c>
      <c r="Q2634">
        <v>6.5</v>
      </c>
    </row>
    <row r="2635" spans="1:17" hidden="1" x14ac:dyDescent="0.3">
      <c r="A2635" t="s">
        <v>22514</v>
      </c>
      <c r="B2635">
        <v>105</v>
      </c>
      <c r="C2635">
        <v>8044906</v>
      </c>
      <c r="D2635" t="s">
        <v>68</v>
      </c>
      <c r="E2635" t="s">
        <v>18089</v>
      </c>
      <c r="F2635" t="s">
        <v>12038</v>
      </c>
      <c r="L2635" t="s">
        <v>22518</v>
      </c>
      <c r="M2635" t="s">
        <v>37</v>
      </c>
      <c r="N2635" t="s">
        <v>38</v>
      </c>
      <c r="P2635">
        <f t="shared" si="41"/>
        <v>8044906</v>
      </c>
      <c r="Q2635">
        <v>7.5</v>
      </c>
    </row>
    <row r="2636" spans="1:17" x14ac:dyDescent="0.3">
      <c r="A2636" t="s">
        <v>6573</v>
      </c>
      <c r="B2636">
        <v>94</v>
      </c>
      <c r="C2636">
        <v>38543473</v>
      </c>
      <c r="D2636" t="s">
        <v>1671</v>
      </c>
      <c r="L2636" t="s">
        <v>6574</v>
      </c>
      <c r="M2636" t="s">
        <v>37</v>
      </c>
      <c r="N2636" t="s">
        <v>38</v>
      </c>
      <c r="O2636">
        <v>40000000</v>
      </c>
      <c r="P2636">
        <f t="shared" si="41"/>
        <v>-1456527</v>
      </c>
      <c r="Q2636">
        <v>5.0999999999999996</v>
      </c>
    </row>
    <row r="2637" spans="1:17" x14ac:dyDescent="0.3">
      <c r="A2637" t="s">
        <v>4003</v>
      </c>
      <c r="B2637">
        <v>94</v>
      </c>
      <c r="C2637">
        <v>17071230</v>
      </c>
      <c r="D2637" t="s">
        <v>1671</v>
      </c>
      <c r="E2637" t="s">
        <v>24164</v>
      </c>
      <c r="L2637" t="s">
        <v>11878</v>
      </c>
      <c r="M2637" t="s">
        <v>37</v>
      </c>
      <c r="N2637" t="s">
        <v>38</v>
      </c>
      <c r="O2637">
        <v>18000000</v>
      </c>
      <c r="P2637">
        <f t="shared" si="41"/>
        <v>-928770</v>
      </c>
      <c r="Q2637">
        <v>6.7</v>
      </c>
    </row>
    <row r="2638" spans="1:17" x14ac:dyDescent="0.3">
      <c r="A2638" t="s">
        <v>1889</v>
      </c>
      <c r="B2638">
        <v>94</v>
      </c>
      <c r="C2638">
        <v>17010646</v>
      </c>
      <c r="D2638" t="s">
        <v>1671</v>
      </c>
      <c r="E2638" t="s">
        <v>18089</v>
      </c>
      <c r="F2638" t="s">
        <v>1266</v>
      </c>
      <c r="L2638" t="s">
        <v>1892</v>
      </c>
      <c r="M2638" t="s">
        <v>37</v>
      </c>
      <c r="N2638" t="s">
        <v>38</v>
      </c>
      <c r="O2638">
        <v>84000000</v>
      </c>
      <c r="P2638">
        <f t="shared" si="41"/>
        <v>-66989354</v>
      </c>
      <c r="Q2638">
        <v>2.2000000000000002</v>
      </c>
    </row>
    <row r="2639" spans="1:17" x14ac:dyDescent="0.3">
      <c r="A2639" t="s">
        <v>16026</v>
      </c>
      <c r="B2639">
        <v>94</v>
      </c>
      <c r="C2639">
        <v>26049082</v>
      </c>
      <c r="D2639" t="s">
        <v>1671</v>
      </c>
      <c r="E2639" t="s">
        <v>19711</v>
      </c>
      <c r="L2639" t="s">
        <v>16029</v>
      </c>
      <c r="M2639" t="s">
        <v>37</v>
      </c>
      <c r="N2639" t="s">
        <v>38</v>
      </c>
      <c r="O2639">
        <v>8000000</v>
      </c>
      <c r="P2639">
        <f t="shared" si="41"/>
        <v>18049082</v>
      </c>
      <c r="Q2639">
        <v>6.1</v>
      </c>
    </row>
    <row r="2640" spans="1:17" x14ac:dyDescent="0.3">
      <c r="A2640" t="s">
        <v>21682</v>
      </c>
      <c r="B2640">
        <v>94</v>
      </c>
      <c r="C2640">
        <v>1744858</v>
      </c>
      <c r="D2640" t="s">
        <v>1671</v>
      </c>
      <c r="E2640" t="s">
        <v>3409</v>
      </c>
      <c r="F2640" t="s">
        <v>19711</v>
      </c>
      <c r="G2640" t="s">
        <v>24167</v>
      </c>
      <c r="L2640" t="s">
        <v>21683</v>
      </c>
      <c r="M2640" t="s">
        <v>37</v>
      </c>
      <c r="N2640" t="s">
        <v>38</v>
      </c>
      <c r="O2640">
        <v>1000000</v>
      </c>
      <c r="P2640">
        <f t="shared" si="41"/>
        <v>744858</v>
      </c>
      <c r="Q2640">
        <v>7</v>
      </c>
    </row>
    <row r="2641" spans="1:17" x14ac:dyDescent="0.3">
      <c r="A2641" t="s">
        <v>13781</v>
      </c>
      <c r="B2641">
        <v>94</v>
      </c>
      <c r="C2641">
        <v>3034181</v>
      </c>
      <c r="D2641" t="s">
        <v>1671</v>
      </c>
      <c r="E2641" t="s">
        <v>12038</v>
      </c>
      <c r="F2641" t="s">
        <v>19711</v>
      </c>
      <c r="L2641" t="s">
        <v>14640</v>
      </c>
      <c r="M2641" t="s">
        <v>37</v>
      </c>
      <c r="N2641" t="s">
        <v>56</v>
      </c>
      <c r="O2641">
        <v>11000000</v>
      </c>
      <c r="P2641">
        <f t="shared" si="41"/>
        <v>-7965819</v>
      </c>
      <c r="Q2641">
        <v>5.4</v>
      </c>
    </row>
    <row r="2642" spans="1:17" x14ac:dyDescent="0.3">
      <c r="A2642" t="s">
        <v>23166</v>
      </c>
      <c r="B2642">
        <v>94</v>
      </c>
      <c r="C2642">
        <v>1977544</v>
      </c>
      <c r="D2642" t="s">
        <v>1671</v>
      </c>
      <c r="E2642" t="s">
        <v>3409</v>
      </c>
      <c r="F2642" t="s">
        <v>19711</v>
      </c>
      <c r="L2642" t="s">
        <v>23167</v>
      </c>
      <c r="M2642" t="s">
        <v>37</v>
      </c>
      <c r="N2642" t="s">
        <v>38</v>
      </c>
      <c r="O2642">
        <v>250000</v>
      </c>
      <c r="P2642">
        <f t="shared" si="41"/>
        <v>1727544</v>
      </c>
      <c r="Q2642">
        <v>6.5</v>
      </c>
    </row>
    <row r="2643" spans="1:17" x14ac:dyDescent="0.3">
      <c r="A2643" t="s">
        <v>1490</v>
      </c>
      <c r="B2643">
        <v>94</v>
      </c>
      <c r="C2643">
        <v>32416109</v>
      </c>
      <c r="D2643" t="s">
        <v>1671</v>
      </c>
      <c r="E2643" t="s">
        <v>24163</v>
      </c>
      <c r="L2643" t="s">
        <v>10127</v>
      </c>
      <c r="M2643" t="s">
        <v>37</v>
      </c>
      <c r="N2643" t="s">
        <v>38</v>
      </c>
      <c r="O2643">
        <v>25000000</v>
      </c>
      <c r="P2643">
        <f t="shared" si="41"/>
        <v>7416109</v>
      </c>
      <c r="Q2643">
        <v>6.2</v>
      </c>
    </row>
    <row r="2644" spans="1:17" x14ac:dyDescent="0.3">
      <c r="A2644" t="s">
        <v>9430</v>
      </c>
      <c r="B2644">
        <v>94</v>
      </c>
      <c r="C2644">
        <v>1247453</v>
      </c>
      <c r="D2644" t="s">
        <v>1671</v>
      </c>
      <c r="E2644" t="s">
        <v>3409</v>
      </c>
      <c r="L2644" t="s">
        <v>18129</v>
      </c>
      <c r="M2644" t="s">
        <v>37</v>
      </c>
      <c r="N2644" t="s">
        <v>56</v>
      </c>
      <c r="O2644">
        <v>2800000</v>
      </c>
      <c r="P2644">
        <f t="shared" si="41"/>
        <v>-1552547</v>
      </c>
      <c r="Q2644">
        <v>6.8</v>
      </c>
    </row>
    <row r="2645" spans="1:17" x14ac:dyDescent="0.3">
      <c r="A2645" t="s">
        <v>2166</v>
      </c>
      <c r="B2645">
        <v>94</v>
      </c>
      <c r="C2645">
        <v>21005329</v>
      </c>
      <c r="D2645" t="s">
        <v>1671</v>
      </c>
      <c r="E2645" t="s">
        <v>19711</v>
      </c>
      <c r="L2645" t="s">
        <v>17032</v>
      </c>
      <c r="M2645" t="s">
        <v>37</v>
      </c>
      <c r="N2645" t="s">
        <v>767</v>
      </c>
      <c r="O2645">
        <v>6000000</v>
      </c>
      <c r="P2645">
        <f t="shared" si="41"/>
        <v>15005329</v>
      </c>
      <c r="Q2645">
        <v>6.4</v>
      </c>
    </row>
    <row r="2646" spans="1:17" x14ac:dyDescent="0.3">
      <c r="A2646" t="s">
        <v>21423</v>
      </c>
      <c r="B2646">
        <v>94</v>
      </c>
      <c r="C2646">
        <v>16101109</v>
      </c>
      <c r="D2646" t="s">
        <v>1671</v>
      </c>
      <c r="L2646" t="s">
        <v>21424</v>
      </c>
      <c r="M2646" t="s">
        <v>37</v>
      </c>
      <c r="N2646" t="s">
        <v>38</v>
      </c>
      <c r="O2646">
        <v>3000000</v>
      </c>
      <c r="P2646">
        <f t="shared" si="41"/>
        <v>13101109</v>
      </c>
      <c r="Q2646">
        <v>6.8</v>
      </c>
    </row>
    <row r="2647" spans="1:17" x14ac:dyDescent="0.3">
      <c r="A2647" t="s">
        <v>10661</v>
      </c>
      <c r="B2647">
        <v>94</v>
      </c>
      <c r="C2647">
        <v>121697350</v>
      </c>
      <c r="D2647" t="s">
        <v>1671</v>
      </c>
      <c r="E2647" t="s">
        <v>12038</v>
      </c>
      <c r="L2647" t="s">
        <v>10662</v>
      </c>
      <c r="M2647" t="s">
        <v>37</v>
      </c>
      <c r="N2647" t="s">
        <v>38</v>
      </c>
      <c r="O2647">
        <v>20000000</v>
      </c>
      <c r="P2647">
        <f t="shared" si="41"/>
        <v>101697350</v>
      </c>
      <c r="Q2647">
        <v>7</v>
      </c>
    </row>
    <row r="2648" spans="1:17" hidden="1" x14ac:dyDescent="0.3">
      <c r="A2648" t="s">
        <v>19765</v>
      </c>
      <c r="B2648">
        <v>105</v>
      </c>
      <c r="C2648">
        <v>2276368</v>
      </c>
      <c r="D2648" t="s">
        <v>68</v>
      </c>
      <c r="E2648" t="s">
        <v>22704</v>
      </c>
      <c r="F2648" t="s">
        <v>24167</v>
      </c>
      <c r="L2648" t="s">
        <v>19769</v>
      </c>
      <c r="M2648" t="s">
        <v>37</v>
      </c>
      <c r="N2648" t="s">
        <v>38</v>
      </c>
      <c r="P2648">
        <f t="shared" si="41"/>
        <v>2276368</v>
      </c>
      <c r="Q2648">
        <v>7.9</v>
      </c>
    </row>
    <row r="2649" spans="1:17" x14ac:dyDescent="0.3">
      <c r="A2649" t="s">
        <v>13092</v>
      </c>
      <c r="B2649">
        <v>94</v>
      </c>
      <c r="C2649">
        <v>8735529</v>
      </c>
      <c r="D2649" t="s">
        <v>1671</v>
      </c>
      <c r="E2649" t="s">
        <v>3409</v>
      </c>
      <c r="F2649" t="s">
        <v>19711</v>
      </c>
      <c r="L2649" t="s">
        <v>13093</v>
      </c>
      <c r="M2649" t="s">
        <v>37</v>
      </c>
      <c r="N2649" t="s">
        <v>38</v>
      </c>
      <c r="O2649">
        <v>15000000</v>
      </c>
      <c r="P2649">
        <f t="shared" si="41"/>
        <v>-6264471</v>
      </c>
      <c r="Q2649">
        <v>5.5</v>
      </c>
    </row>
    <row r="2650" spans="1:17" x14ac:dyDescent="0.3">
      <c r="A2650" t="s">
        <v>4591</v>
      </c>
      <c r="B2650">
        <v>94</v>
      </c>
      <c r="C2650">
        <v>32095318</v>
      </c>
      <c r="D2650" t="s">
        <v>1671</v>
      </c>
      <c r="E2650" t="s">
        <v>24164</v>
      </c>
      <c r="L2650" t="s">
        <v>8436</v>
      </c>
      <c r="M2650" t="s">
        <v>37</v>
      </c>
      <c r="N2650" t="s">
        <v>38</v>
      </c>
      <c r="O2650">
        <v>45000000</v>
      </c>
      <c r="P2650">
        <f t="shared" si="41"/>
        <v>-12904682</v>
      </c>
      <c r="Q2650">
        <v>5.5</v>
      </c>
    </row>
    <row r="2651" spans="1:17" hidden="1" x14ac:dyDescent="0.3">
      <c r="A2651" t="s">
        <v>14665</v>
      </c>
      <c r="B2651">
        <v>105</v>
      </c>
      <c r="C2651">
        <v>540085</v>
      </c>
      <c r="D2651" t="s">
        <v>1671</v>
      </c>
      <c r="E2651" t="s">
        <v>17378</v>
      </c>
      <c r="F2651" t="s">
        <v>19711</v>
      </c>
      <c r="L2651" t="s">
        <v>14666</v>
      </c>
      <c r="M2651" t="s">
        <v>37</v>
      </c>
      <c r="N2651" t="s">
        <v>38</v>
      </c>
      <c r="P2651">
        <f t="shared" si="41"/>
        <v>540085</v>
      </c>
      <c r="Q2651">
        <v>6.3</v>
      </c>
    </row>
    <row r="2652" spans="1:17" x14ac:dyDescent="0.3">
      <c r="A2652" t="s">
        <v>8186</v>
      </c>
      <c r="B2652">
        <v>94</v>
      </c>
      <c r="C2652">
        <v>16300302</v>
      </c>
      <c r="D2652" t="s">
        <v>1671</v>
      </c>
      <c r="E2652" t="s">
        <v>3409</v>
      </c>
      <c r="L2652" t="s">
        <v>14204</v>
      </c>
      <c r="M2652" t="s">
        <v>37</v>
      </c>
      <c r="N2652" t="s">
        <v>38</v>
      </c>
      <c r="O2652">
        <v>12000000</v>
      </c>
      <c r="P2652">
        <f t="shared" si="41"/>
        <v>4300302</v>
      </c>
      <c r="Q2652">
        <v>6.3</v>
      </c>
    </row>
    <row r="2653" spans="1:17" hidden="1" x14ac:dyDescent="0.3">
      <c r="A2653" t="s">
        <v>18277</v>
      </c>
      <c r="B2653">
        <v>105</v>
      </c>
      <c r="C2653">
        <v>1391770</v>
      </c>
      <c r="D2653" t="s">
        <v>953</v>
      </c>
      <c r="E2653" t="s">
        <v>1671</v>
      </c>
      <c r="F2653" t="s">
        <v>15011</v>
      </c>
      <c r="L2653" t="s">
        <v>18281</v>
      </c>
      <c r="M2653" t="s">
        <v>2778</v>
      </c>
      <c r="N2653" t="s">
        <v>2913</v>
      </c>
      <c r="P2653">
        <f t="shared" si="41"/>
        <v>1391770</v>
      </c>
      <c r="Q2653">
        <v>6</v>
      </c>
    </row>
    <row r="2654" spans="1:17" hidden="1" x14ac:dyDescent="0.3">
      <c r="A2654" t="s">
        <v>21441</v>
      </c>
      <c r="B2654">
        <v>105</v>
      </c>
      <c r="C2654">
        <v>247740</v>
      </c>
      <c r="D2654" t="s">
        <v>68</v>
      </c>
      <c r="E2654" t="s">
        <v>3409</v>
      </c>
      <c r="L2654" t="s">
        <v>21442</v>
      </c>
      <c r="M2654" t="s">
        <v>37</v>
      </c>
      <c r="N2654" t="s">
        <v>38</v>
      </c>
      <c r="P2654">
        <f t="shared" si="41"/>
        <v>247740</v>
      </c>
      <c r="Q2654">
        <v>4.7</v>
      </c>
    </row>
    <row r="2655" spans="1:17" x14ac:dyDescent="0.3">
      <c r="A2655" t="s">
        <v>180</v>
      </c>
      <c r="B2655">
        <v>95</v>
      </c>
      <c r="C2655">
        <v>32391374</v>
      </c>
      <c r="D2655" t="s">
        <v>1671</v>
      </c>
      <c r="E2655" t="s">
        <v>3409</v>
      </c>
      <c r="F2655" t="s">
        <v>19711</v>
      </c>
      <c r="L2655" t="s">
        <v>16463</v>
      </c>
      <c r="M2655" t="s">
        <v>37</v>
      </c>
      <c r="N2655" t="s">
        <v>38</v>
      </c>
      <c r="O2655">
        <v>7500000</v>
      </c>
      <c r="P2655">
        <f t="shared" si="41"/>
        <v>24891374</v>
      </c>
      <c r="Q2655">
        <v>7.7</v>
      </c>
    </row>
    <row r="2656" spans="1:17" x14ac:dyDescent="0.3">
      <c r="A2656" t="s">
        <v>19389</v>
      </c>
      <c r="B2656">
        <v>95</v>
      </c>
      <c r="C2656">
        <v>3559990</v>
      </c>
      <c r="D2656" t="s">
        <v>1671</v>
      </c>
      <c r="E2656" t="s">
        <v>24164</v>
      </c>
      <c r="L2656" t="s">
        <v>19391</v>
      </c>
      <c r="M2656" t="s">
        <v>37</v>
      </c>
      <c r="N2656" t="s">
        <v>38</v>
      </c>
      <c r="O2656">
        <v>3000000</v>
      </c>
      <c r="P2656">
        <f t="shared" si="41"/>
        <v>559990</v>
      </c>
      <c r="Q2656">
        <v>5.3</v>
      </c>
    </row>
    <row r="2657" spans="1:17" x14ac:dyDescent="0.3">
      <c r="A2657" t="s">
        <v>11562</v>
      </c>
      <c r="B2657">
        <v>95</v>
      </c>
      <c r="C2657">
        <v>51431160</v>
      </c>
      <c r="D2657" t="s">
        <v>1671</v>
      </c>
      <c r="E2657" t="s">
        <v>18089</v>
      </c>
      <c r="F2657" t="s">
        <v>19711</v>
      </c>
      <c r="L2657" t="s">
        <v>11564</v>
      </c>
      <c r="M2657" t="s">
        <v>37</v>
      </c>
      <c r="N2657" t="s">
        <v>38</v>
      </c>
      <c r="O2657">
        <v>20000000</v>
      </c>
      <c r="P2657">
        <f t="shared" si="41"/>
        <v>31431160</v>
      </c>
      <c r="Q2657">
        <v>5.9</v>
      </c>
    </row>
    <row r="2658" spans="1:17" hidden="1" x14ac:dyDescent="0.3">
      <c r="A2658" t="s">
        <v>21820</v>
      </c>
      <c r="B2658">
        <v>105</v>
      </c>
      <c r="D2658" t="s">
        <v>24164</v>
      </c>
      <c r="E2658" t="s">
        <v>3409</v>
      </c>
      <c r="F2658" t="s">
        <v>19711</v>
      </c>
      <c r="L2658" t="s">
        <v>21823</v>
      </c>
      <c r="M2658" t="s">
        <v>37</v>
      </c>
      <c r="N2658" t="s">
        <v>38</v>
      </c>
      <c r="O2658">
        <v>1000000</v>
      </c>
      <c r="P2658">
        <f t="shared" si="41"/>
        <v>-1000000</v>
      </c>
      <c r="Q2658">
        <v>5.2</v>
      </c>
    </row>
    <row r="2659" spans="1:17" hidden="1" x14ac:dyDescent="0.3">
      <c r="A2659" t="s">
        <v>15710</v>
      </c>
      <c r="B2659">
        <v>105</v>
      </c>
      <c r="C2659">
        <v>531806</v>
      </c>
      <c r="D2659" t="s">
        <v>17378</v>
      </c>
      <c r="L2659" t="s">
        <v>17380</v>
      </c>
      <c r="M2659" t="s">
        <v>37</v>
      </c>
      <c r="N2659" t="s">
        <v>38</v>
      </c>
      <c r="P2659">
        <f t="shared" si="41"/>
        <v>531806</v>
      </c>
      <c r="Q2659">
        <v>3.4</v>
      </c>
    </row>
    <row r="2660" spans="1:17" x14ac:dyDescent="0.3">
      <c r="A2660" t="s">
        <v>1744</v>
      </c>
      <c r="B2660">
        <v>95</v>
      </c>
      <c r="C2660">
        <v>101736215</v>
      </c>
      <c r="D2660" t="s">
        <v>1671</v>
      </c>
      <c r="L2660" t="s">
        <v>14014</v>
      </c>
      <c r="M2660" t="s">
        <v>37</v>
      </c>
      <c r="N2660" t="s">
        <v>38</v>
      </c>
      <c r="O2660">
        <v>11000000</v>
      </c>
      <c r="P2660">
        <f t="shared" si="41"/>
        <v>90736215</v>
      </c>
      <c r="Q2660">
        <v>7</v>
      </c>
    </row>
    <row r="2661" spans="1:17" x14ac:dyDescent="0.3">
      <c r="A2661" t="s">
        <v>20836</v>
      </c>
      <c r="B2661">
        <v>95</v>
      </c>
      <c r="C2661">
        <v>1060591</v>
      </c>
      <c r="D2661" t="s">
        <v>1671</v>
      </c>
      <c r="E2661" t="s">
        <v>3409</v>
      </c>
      <c r="F2661" t="s">
        <v>19711</v>
      </c>
      <c r="L2661" t="s">
        <v>20839</v>
      </c>
      <c r="M2661" t="s">
        <v>15950</v>
      </c>
      <c r="N2661" t="s">
        <v>1465</v>
      </c>
      <c r="O2661">
        <v>1300000</v>
      </c>
      <c r="P2661">
        <f t="shared" si="41"/>
        <v>-239409</v>
      </c>
      <c r="Q2661">
        <v>7.2</v>
      </c>
    </row>
    <row r="2662" spans="1:17" x14ac:dyDescent="0.3">
      <c r="A2662" t="s">
        <v>16698</v>
      </c>
      <c r="B2662">
        <v>95</v>
      </c>
      <c r="C2662">
        <v>306715</v>
      </c>
      <c r="D2662" t="s">
        <v>1671</v>
      </c>
      <c r="L2662" t="s">
        <v>16699</v>
      </c>
      <c r="M2662" t="s">
        <v>37</v>
      </c>
      <c r="N2662" t="s">
        <v>38</v>
      </c>
      <c r="O2662">
        <v>10000000</v>
      </c>
      <c r="P2662">
        <f t="shared" si="41"/>
        <v>-9693285</v>
      </c>
      <c r="Q2662">
        <v>2.2999999999999998</v>
      </c>
    </row>
    <row r="2663" spans="1:17" x14ac:dyDescent="0.3">
      <c r="A2663" t="s">
        <v>18832</v>
      </c>
      <c r="B2663">
        <v>95</v>
      </c>
      <c r="C2663">
        <v>37606</v>
      </c>
      <c r="D2663" t="s">
        <v>1671</v>
      </c>
      <c r="E2663" t="s">
        <v>24164</v>
      </c>
      <c r="F2663" t="s">
        <v>3409</v>
      </c>
      <c r="L2663" t="s">
        <v>18833</v>
      </c>
      <c r="M2663" t="s">
        <v>37</v>
      </c>
      <c r="N2663" t="s">
        <v>268</v>
      </c>
      <c r="O2663">
        <v>3500000</v>
      </c>
      <c r="P2663">
        <f t="shared" si="41"/>
        <v>-3462394</v>
      </c>
      <c r="Q2663">
        <v>6.8</v>
      </c>
    </row>
    <row r="2664" spans="1:17" hidden="1" x14ac:dyDescent="0.3">
      <c r="A2664" t="s">
        <v>21155</v>
      </c>
      <c r="B2664">
        <v>105</v>
      </c>
      <c r="D2664" t="s">
        <v>15011</v>
      </c>
      <c r="L2664" t="s">
        <v>21156</v>
      </c>
      <c r="M2664" t="s">
        <v>37</v>
      </c>
      <c r="N2664" t="s">
        <v>38</v>
      </c>
      <c r="O2664">
        <v>1250000</v>
      </c>
      <c r="P2664">
        <f t="shared" si="41"/>
        <v>-1250000</v>
      </c>
      <c r="Q2664">
        <v>7.1</v>
      </c>
    </row>
    <row r="2665" spans="1:17" x14ac:dyDescent="0.3">
      <c r="A2665" t="s">
        <v>12537</v>
      </c>
      <c r="B2665">
        <v>95</v>
      </c>
      <c r="C2665">
        <v>4193025</v>
      </c>
      <c r="D2665" t="s">
        <v>1671</v>
      </c>
      <c r="E2665" t="s">
        <v>12038</v>
      </c>
      <c r="L2665" t="s">
        <v>12538</v>
      </c>
      <c r="M2665" t="s">
        <v>37</v>
      </c>
      <c r="N2665" t="s">
        <v>38</v>
      </c>
      <c r="O2665">
        <v>15000000</v>
      </c>
      <c r="P2665">
        <f t="shared" si="41"/>
        <v>-10806975</v>
      </c>
      <c r="Q2665">
        <v>6.8</v>
      </c>
    </row>
    <row r="2666" spans="1:17" hidden="1" x14ac:dyDescent="0.3">
      <c r="A2666" t="s">
        <v>12120</v>
      </c>
      <c r="B2666">
        <v>105</v>
      </c>
      <c r="C2666">
        <v>687081</v>
      </c>
      <c r="D2666" t="s">
        <v>24164</v>
      </c>
      <c r="E2666" t="s">
        <v>3409</v>
      </c>
      <c r="F2666" t="s">
        <v>12038</v>
      </c>
      <c r="G2666" t="s">
        <v>24165</v>
      </c>
      <c r="H2666" t="s">
        <v>10413</v>
      </c>
      <c r="L2666" t="s">
        <v>13616</v>
      </c>
      <c r="M2666" t="s">
        <v>37</v>
      </c>
      <c r="N2666" t="s">
        <v>38</v>
      </c>
      <c r="P2666">
        <f t="shared" si="41"/>
        <v>687081</v>
      </c>
      <c r="Q2666">
        <v>6</v>
      </c>
    </row>
    <row r="2667" spans="1:17" x14ac:dyDescent="0.3">
      <c r="A2667" t="s">
        <v>2542</v>
      </c>
      <c r="B2667">
        <v>95</v>
      </c>
      <c r="C2667">
        <v>100448498</v>
      </c>
      <c r="D2667" t="s">
        <v>1671</v>
      </c>
      <c r="E2667" t="s">
        <v>3409</v>
      </c>
      <c r="L2667" t="s">
        <v>3683</v>
      </c>
      <c r="M2667" t="s">
        <v>37</v>
      </c>
      <c r="N2667" t="s">
        <v>38</v>
      </c>
      <c r="O2667">
        <v>65000000</v>
      </c>
      <c r="P2667">
        <f t="shared" si="41"/>
        <v>35448498</v>
      </c>
      <c r="Q2667">
        <v>6.6</v>
      </c>
    </row>
    <row r="2668" spans="1:17" hidden="1" x14ac:dyDescent="0.3">
      <c r="A2668" t="s">
        <v>18467</v>
      </c>
      <c r="B2668">
        <v>105</v>
      </c>
      <c r="D2668" t="s">
        <v>1671</v>
      </c>
      <c r="E2668" t="s">
        <v>3409</v>
      </c>
      <c r="F2668" t="s">
        <v>19711</v>
      </c>
      <c r="L2668" t="s">
        <v>18469</v>
      </c>
      <c r="M2668" t="s">
        <v>37</v>
      </c>
      <c r="N2668" t="s">
        <v>38</v>
      </c>
      <c r="O2668">
        <v>4000000</v>
      </c>
      <c r="P2668">
        <f t="shared" si="41"/>
        <v>-4000000</v>
      </c>
      <c r="Q2668">
        <v>7.3</v>
      </c>
    </row>
    <row r="2669" spans="1:17" hidden="1" x14ac:dyDescent="0.3">
      <c r="A2669" t="s">
        <v>11540</v>
      </c>
      <c r="B2669">
        <v>105</v>
      </c>
      <c r="D2669" t="s">
        <v>24164</v>
      </c>
      <c r="E2669" t="s">
        <v>3409</v>
      </c>
      <c r="F2669" t="s">
        <v>24165</v>
      </c>
      <c r="G2669" t="s">
        <v>10413</v>
      </c>
      <c r="L2669" t="s">
        <v>11541</v>
      </c>
      <c r="M2669" t="s">
        <v>37</v>
      </c>
      <c r="N2669" t="s">
        <v>38</v>
      </c>
      <c r="O2669">
        <v>27220000</v>
      </c>
      <c r="P2669">
        <f t="shared" si="41"/>
        <v>-27220000</v>
      </c>
      <c r="Q2669">
        <v>6.4</v>
      </c>
    </row>
    <row r="2670" spans="1:17" hidden="1" x14ac:dyDescent="0.3">
      <c r="A2670" t="s">
        <v>15788</v>
      </c>
      <c r="B2670">
        <v>105</v>
      </c>
      <c r="C2670">
        <v>2874</v>
      </c>
      <c r="D2670" t="s">
        <v>3409</v>
      </c>
      <c r="L2670" t="s">
        <v>15790</v>
      </c>
      <c r="M2670" t="s">
        <v>1464</v>
      </c>
      <c r="N2670" t="s">
        <v>1465</v>
      </c>
      <c r="P2670">
        <f t="shared" si="41"/>
        <v>2874</v>
      </c>
      <c r="Q2670">
        <v>6</v>
      </c>
    </row>
    <row r="2671" spans="1:17" x14ac:dyDescent="0.3">
      <c r="A2671" t="s">
        <v>4673</v>
      </c>
      <c r="B2671">
        <v>95</v>
      </c>
      <c r="C2671">
        <v>88658172</v>
      </c>
      <c r="D2671" t="s">
        <v>1671</v>
      </c>
      <c r="E2671" t="s">
        <v>19711</v>
      </c>
      <c r="L2671" t="s">
        <v>5099</v>
      </c>
      <c r="M2671" t="s">
        <v>37</v>
      </c>
      <c r="N2671" t="s">
        <v>38</v>
      </c>
      <c r="O2671">
        <v>50000000</v>
      </c>
      <c r="P2671">
        <f t="shared" si="41"/>
        <v>38658172</v>
      </c>
      <c r="Q2671">
        <v>5.6</v>
      </c>
    </row>
    <row r="2672" spans="1:17" x14ac:dyDescent="0.3">
      <c r="A2672" t="s">
        <v>7227</v>
      </c>
      <c r="B2672">
        <v>95</v>
      </c>
      <c r="C2672">
        <v>37788228</v>
      </c>
      <c r="D2672" t="s">
        <v>1671</v>
      </c>
      <c r="L2672" t="s">
        <v>7228</v>
      </c>
      <c r="M2672" t="s">
        <v>37</v>
      </c>
      <c r="N2672" t="s">
        <v>38</v>
      </c>
      <c r="O2672">
        <v>35200000</v>
      </c>
      <c r="P2672">
        <f t="shared" si="41"/>
        <v>2588228</v>
      </c>
      <c r="Q2672">
        <v>5.4</v>
      </c>
    </row>
    <row r="2673" spans="1:17" x14ac:dyDescent="0.3">
      <c r="A2673" t="s">
        <v>17163</v>
      </c>
      <c r="B2673">
        <v>95</v>
      </c>
      <c r="C2673">
        <v>3029081</v>
      </c>
      <c r="D2673" t="s">
        <v>1671</v>
      </c>
      <c r="E2673" t="s">
        <v>3409</v>
      </c>
      <c r="F2673" t="s">
        <v>12038</v>
      </c>
      <c r="G2673" t="s">
        <v>17378</v>
      </c>
      <c r="L2673" t="s">
        <v>17165</v>
      </c>
      <c r="M2673" t="s">
        <v>37</v>
      </c>
      <c r="N2673" t="s">
        <v>38</v>
      </c>
      <c r="O2673">
        <v>6000000</v>
      </c>
      <c r="P2673">
        <f t="shared" si="41"/>
        <v>-2970919</v>
      </c>
      <c r="Q2673">
        <v>7.8</v>
      </c>
    </row>
    <row r="2674" spans="1:17" x14ac:dyDescent="0.3">
      <c r="A2674" t="s">
        <v>2042</v>
      </c>
      <c r="B2674">
        <v>95</v>
      </c>
      <c r="C2674">
        <v>48291624</v>
      </c>
      <c r="D2674" t="s">
        <v>1671</v>
      </c>
      <c r="E2674" t="s">
        <v>1266</v>
      </c>
      <c r="F2674" t="s">
        <v>19711</v>
      </c>
      <c r="L2674" t="s">
        <v>4462</v>
      </c>
      <c r="M2674" t="s">
        <v>37</v>
      </c>
      <c r="N2674" t="s">
        <v>38</v>
      </c>
      <c r="O2674">
        <v>58000000</v>
      </c>
      <c r="P2674">
        <f t="shared" si="41"/>
        <v>-9708376</v>
      </c>
      <c r="Q2674">
        <v>6.7</v>
      </c>
    </row>
    <row r="2675" spans="1:17" x14ac:dyDescent="0.3">
      <c r="A2675" t="s">
        <v>809</v>
      </c>
      <c r="B2675">
        <v>95</v>
      </c>
      <c r="C2675">
        <v>56127162</v>
      </c>
      <c r="D2675" t="s">
        <v>1671</v>
      </c>
      <c r="E2675" t="s">
        <v>19711</v>
      </c>
      <c r="L2675" t="s">
        <v>11605</v>
      </c>
      <c r="M2675" t="s">
        <v>37</v>
      </c>
      <c r="N2675" t="s">
        <v>38</v>
      </c>
      <c r="O2675">
        <v>18000000</v>
      </c>
      <c r="P2675">
        <f t="shared" si="41"/>
        <v>38127162</v>
      </c>
      <c r="Q2675">
        <v>5.4</v>
      </c>
    </row>
    <row r="2676" spans="1:17" x14ac:dyDescent="0.3">
      <c r="A2676" t="s">
        <v>4597</v>
      </c>
      <c r="B2676">
        <v>95</v>
      </c>
      <c r="C2676">
        <v>52580895</v>
      </c>
      <c r="D2676" t="s">
        <v>1671</v>
      </c>
      <c r="E2676" t="s">
        <v>18089</v>
      </c>
      <c r="F2676" t="s">
        <v>19711</v>
      </c>
      <c r="G2676" t="s">
        <v>24167</v>
      </c>
      <c r="L2676" t="s">
        <v>5822</v>
      </c>
      <c r="M2676" t="s">
        <v>37</v>
      </c>
      <c r="N2676" t="s">
        <v>38</v>
      </c>
      <c r="O2676">
        <v>45000000</v>
      </c>
      <c r="P2676">
        <f t="shared" si="41"/>
        <v>7580895</v>
      </c>
      <c r="Q2676">
        <v>5.6</v>
      </c>
    </row>
    <row r="2677" spans="1:17" x14ac:dyDescent="0.3">
      <c r="A2677" t="s">
        <v>9974</v>
      </c>
      <c r="B2677">
        <v>95</v>
      </c>
      <c r="C2677">
        <v>4006906</v>
      </c>
      <c r="D2677" t="s">
        <v>1671</v>
      </c>
      <c r="E2677" t="s">
        <v>24164</v>
      </c>
      <c r="L2677" t="s">
        <v>9975</v>
      </c>
      <c r="M2677" t="s">
        <v>37</v>
      </c>
      <c r="N2677" t="s">
        <v>38</v>
      </c>
      <c r="O2677">
        <v>15000000</v>
      </c>
      <c r="P2677">
        <f t="shared" si="41"/>
        <v>-10993094</v>
      </c>
      <c r="Q2677">
        <v>4.0999999999999996</v>
      </c>
    </row>
    <row r="2678" spans="1:17" x14ac:dyDescent="0.3">
      <c r="A2678" t="s">
        <v>9470</v>
      </c>
      <c r="B2678">
        <v>95</v>
      </c>
      <c r="C2678">
        <v>89808372</v>
      </c>
      <c r="D2678" t="s">
        <v>1671</v>
      </c>
      <c r="L2678" t="s">
        <v>9471</v>
      </c>
      <c r="M2678" t="s">
        <v>37</v>
      </c>
      <c r="N2678" t="s">
        <v>38</v>
      </c>
      <c r="O2678">
        <v>45000000</v>
      </c>
      <c r="P2678">
        <f t="shared" si="41"/>
        <v>44808372</v>
      </c>
      <c r="Q2678">
        <v>4.5999999999999996</v>
      </c>
    </row>
    <row r="2679" spans="1:17" x14ac:dyDescent="0.3">
      <c r="A2679" t="s">
        <v>250</v>
      </c>
      <c r="B2679">
        <v>95</v>
      </c>
      <c r="C2679">
        <v>5308707</v>
      </c>
      <c r="D2679" t="s">
        <v>1671</v>
      </c>
      <c r="E2679" t="s">
        <v>24164</v>
      </c>
      <c r="F2679" t="s">
        <v>3409</v>
      </c>
      <c r="G2679" t="s">
        <v>10413</v>
      </c>
      <c r="L2679" t="s">
        <v>17847</v>
      </c>
      <c r="M2679" t="s">
        <v>37</v>
      </c>
      <c r="N2679" t="s">
        <v>38</v>
      </c>
      <c r="O2679">
        <v>5000000</v>
      </c>
      <c r="P2679">
        <f t="shared" si="41"/>
        <v>308707</v>
      </c>
      <c r="Q2679">
        <v>6.4</v>
      </c>
    </row>
    <row r="2680" spans="1:17" hidden="1" x14ac:dyDescent="0.3">
      <c r="A2680" t="s">
        <v>23505</v>
      </c>
      <c r="B2680">
        <v>105</v>
      </c>
      <c r="D2680" t="s">
        <v>1671</v>
      </c>
      <c r="E2680" t="s">
        <v>3409</v>
      </c>
      <c r="F2680" t="s">
        <v>12038</v>
      </c>
      <c r="L2680" t="s">
        <v>23508</v>
      </c>
      <c r="M2680" t="s">
        <v>37</v>
      </c>
      <c r="N2680" t="s">
        <v>38</v>
      </c>
      <c r="O2680">
        <v>200000</v>
      </c>
      <c r="P2680">
        <f t="shared" si="41"/>
        <v>-200000</v>
      </c>
      <c r="Q2680">
        <v>6.7</v>
      </c>
    </row>
    <row r="2681" spans="1:17" hidden="1" x14ac:dyDescent="0.3">
      <c r="A2681" t="s">
        <v>22426</v>
      </c>
      <c r="B2681">
        <v>105</v>
      </c>
      <c r="D2681" t="s">
        <v>68</v>
      </c>
      <c r="L2681" t="s">
        <v>22429</v>
      </c>
      <c r="M2681" t="s">
        <v>1464</v>
      </c>
      <c r="N2681" t="s">
        <v>56</v>
      </c>
      <c r="O2681">
        <v>400000</v>
      </c>
      <c r="P2681">
        <f t="shared" si="41"/>
        <v>-400000</v>
      </c>
      <c r="Q2681">
        <v>7.7</v>
      </c>
    </row>
    <row r="2682" spans="1:17" hidden="1" x14ac:dyDescent="0.3">
      <c r="A2682" t="s">
        <v>14844</v>
      </c>
      <c r="B2682">
        <v>105</v>
      </c>
      <c r="D2682" t="s">
        <v>3409</v>
      </c>
      <c r="E2682" t="s">
        <v>19711</v>
      </c>
      <c r="L2682" t="s">
        <v>18477</v>
      </c>
      <c r="M2682" t="s">
        <v>37</v>
      </c>
      <c r="N2682" t="s">
        <v>38</v>
      </c>
      <c r="O2682">
        <v>4000000</v>
      </c>
      <c r="P2682">
        <f t="shared" si="41"/>
        <v>-4000000</v>
      </c>
      <c r="Q2682">
        <v>6.8</v>
      </c>
    </row>
    <row r="2683" spans="1:17" x14ac:dyDescent="0.3">
      <c r="A2683" t="s">
        <v>5829</v>
      </c>
      <c r="B2683">
        <v>95</v>
      </c>
      <c r="C2683">
        <v>241437427</v>
      </c>
      <c r="D2683" t="s">
        <v>1671</v>
      </c>
      <c r="E2683" t="s">
        <v>18089</v>
      </c>
      <c r="F2683" t="s">
        <v>19711</v>
      </c>
      <c r="L2683" t="s">
        <v>17705</v>
      </c>
      <c r="M2683" t="s">
        <v>37</v>
      </c>
      <c r="N2683" t="s">
        <v>38</v>
      </c>
      <c r="O2683">
        <v>5000000</v>
      </c>
      <c r="P2683">
        <f t="shared" si="41"/>
        <v>236437427</v>
      </c>
      <c r="Q2683">
        <v>6.6</v>
      </c>
    </row>
    <row r="2684" spans="1:17" hidden="1" x14ac:dyDescent="0.3">
      <c r="A2684" t="s">
        <v>23342</v>
      </c>
      <c r="B2684">
        <v>105</v>
      </c>
      <c r="D2684" t="s">
        <v>953</v>
      </c>
      <c r="E2684" t="s">
        <v>3409</v>
      </c>
      <c r="F2684" t="s">
        <v>1266</v>
      </c>
      <c r="G2684" t="s">
        <v>10413</v>
      </c>
      <c r="H2684" t="s">
        <v>15011</v>
      </c>
      <c r="L2684" t="s">
        <v>23346</v>
      </c>
      <c r="M2684" t="s">
        <v>37</v>
      </c>
      <c r="N2684" t="s">
        <v>38</v>
      </c>
      <c r="O2684">
        <v>250000</v>
      </c>
      <c r="P2684">
        <f t="shared" si="41"/>
        <v>-250000</v>
      </c>
      <c r="Q2684">
        <v>4</v>
      </c>
    </row>
    <row r="2685" spans="1:17" x14ac:dyDescent="0.3">
      <c r="A2685" t="s">
        <v>2698</v>
      </c>
      <c r="B2685">
        <v>95</v>
      </c>
      <c r="C2685">
        <v>22526144</v>
      </c>
      <c r="D2685" t="s">
        <v>1671</v>
      </c>
      <c r="E2685" t="s">
        <v>19711</v>
      </c>
      <c r="F2685" t="s">
        <v>12332</v>
      </c>
      <c r="L2685" t="s">
        <v>8484</v>
      </c>
      <c r="M2685" t="s">
        <v>37</v>
      </c>
      <c r="N2685" t="s">
        <v>38</v>
      </c>
      <c r="O2685">
        <v>30000000</v>
      </c>
      <c r="P2685">
        <f t="shared" si="41"/>
        <v>-7473856</v>
      </c>
      <c r="Q2685">
        <v>5.0999999999999996</v>
      </c>
    </row>
    <row r="2686" spans="1:17" x14ac:dyDescent="0.3">
      <c r="A2686" t="s">
        <v>18750</v>
      </c>
      <c r="B2686">
        <v>95</v>
      </c>
      <c r="C2686">
        <v>4584</v>
      </c>
      <c r="D2686" t="s">
        <v>1671</v>
      </c>
      <c r="E2686" t="s">
        <v>3409</v>
      </c>
      <c r="L2686" t="s">
        <v>24133</v>
      </c>
      <c r="M2686" t="s">
        <v>37</v>
      </c>
      <c r="N2686" t="s">
        <v>38</v>
      </c>
      <c r="O2686">
        <v>9000</v>
      </c>
      <c r="P2686">
        <f t="shared" si="41"/>
        <v>-4416</v>
      </c>
      <c r="Q2686">
        <v>6.4</v>
      </c>
    </row>
    <row r="2687" spans="1:17" x14ac:dyDescent="0.3">
      <c r="A2687" t="s">
        <v>17183</v>
      </c>
      <c r="B2687">
        <v>95</v>
      </c>
      <c r="C2687">
        <v>2025238</v>
      </c>
      <c r="D2687" t="s">
        <v>1671</v>
      </c>
      <c r="E2687" t="s">
        <v>24164</v>
      </c>
      <c r="F2687" t="s">
        <v>3409</v>
      </c>
      <c r="G2687" t="s">
        <v>10413</v>
      </c>
      <c r="L2687" t="s">
        <v>17185</v>
      </c>
      <c r="M2687" t="s">
        <v>37</v>
      </c>
      <c r="N2687" t="s">
        <v>38</v>
      </c>
      <c r="O2687">
        <v>6000000</v>
      </c>
      <c r="P2687">
        <f t="shared" si="41"/>
        <v>-3974762</v>
      </c>
      <c r="Q2687">
        <v>5.8</v>
      </c>
    </row>
    <row r="2688" spans="1:17" x14ac:dyDescent="0.3">
      <c r="A2688" t="s">
        <v>15097</v>
      </c>
      <c r="B2688">
        <v>95</v>
      </c>
      <c r="C2688">
        <v>7563670</v>
      </c>
      <c r="D2688" t="s">
        <v>1671</v>
      </c>
      <c r="E2688" t="s">
        <v>1266</v>
      </c>
      <c r="F2688" t="s">
        <v>19711</v>
      </c>
      <c r="L2688" t="s">
        <v>15098</v>
      </c>
      <c r="M2688" t="s">
        <v>37</v>
      </c>
      <c r="N2688" t="s">
        <v>38</v>
      </c>
      <c r="O2688">
        <v>10000000</v>
      </c>
      <c r="P2688">
        <f t="shared" si="41"/>
        <v>-2436330</v>
      </c>
      <c r="Q2688">
        <v>5.2</v>
      </c>
    </row>
    <row r="2689" spans="1:17" x14ac:dyDescent="0.3">
      <c r="A2689" t="s">
        <v>13120</v>
      </c>
      <c r="B2689">
        <v>95</v>
      </c>
      <c r="C2689">
        <v>9123834</v>
      </c>
      <c r="D2689" t="s">
        <v>1671</v>
      </c>
      <c r="E2689" t="s">
        <v>19711</v>
      </c>
      <c r="L2689" t="s">
        <v>13121</v>
      </c>
      <c r="M2689" t="s">
        <v>37</v>
      </c>
      <c r="N2689" t="s">
        <v>38</v>
      </c>
      <c r="O2689">
        <v>15000000</v>
      </c>
      <c r="P2689">
        <f t="shared" si="41"/>
        <v>-5876166</v>
      </c>
      <c r="Q2689">
        <v>5.3</v>
      </c>
    </row>
    <row r="2690" spans="1:17" hidden="1" x14ac:dyDescent="0.3">
      <c r="A2690" t="s">
        <v>13940</v>
      </c>
      <c r="B2690">
        <v>106</v>
      </c>
      <c r="D2690" t="s">
        <v>3409</v>
      </c>
      <c r="E2690" t="s">
        <v>24163</v>
      </c>
      <c r="L2690" t="s">
        <v>15458</v>
      </c>
      <c r="M2690" t="s">
        <v>37</v>
      </c>
      <c r="N2690" t="s">
        <v>767</v>
      </c>
      <c r="O2690">
        <v>10000000</v>
      </c>
      <c r="P2690">
        <f t="shared" ref="P2690:P2753" si="42">+C2690-O2690</f>
        <v>-10000000</v>
      </c>
      <c r="Q2690">
        <v>6.3</v>
      </c>
    </row>
    <row r="2691" spans="1:17" x14ac:dyDescent="0.3">
      <c r="A2691" t="s">
        <v>7076</v>
      </c>
      <c r="B2691">
        <v>95</v>
      </c>
      <c r="C2691">
        <v>17791031</v>
      </c>
      <c r="D2691" t="s">
        <v>1671</v>
      </c>
      <c r="E2691" t="s">
        <v>3409</v>
      </c>
      <c r="F2691" t="s">
        <v>19711</v>
      </c>
      <c r="G2691" t="s">
        <v>10413</v>
      </c>
      <c r="L2691" t="s">
        <v>9763</v>
      </c>
      <c r="M2691" t="s">
        <v>37</v>
      </c>
      <c r="N2691" t="s">
        <v>38</v>
      </c>
      <c r="O2691">
        <v>25000000</v>
      </c>
      <c r="P2691">
        <f t="shared" si="42"/>
        <v>-7208969</v>
      </c>
      <c r="Q2691">
        <v>7.3</v>
      </c>
    </row>
    <row r="2692" spans="1:17" hidden="1" x14ac:dyDescent="0.3">
      <c r="A2692" t="s">
        <v>20245</v>
      </c>
      <c r="B2692">
        <v>106</v>
      </c>
      <c r="D2692" t="s">
        <v>3409</v>
      </c>
      <c r="E2692" t="s">
        <v>17378</v>
      </c>
      <c r="F2692" t="s">
        <v>19711</v>
      </c>
      <c r="L2692" t="s">
        <v>20247</v>
      </c>
      <c r="M2692" t="s">
        <v>37</v>
      </c>
      <c r="N2692" t="s">
        <v>38</v>
      </c>
      <c r="O2692">
        <v>2000000</v>
      </c>
      <c r="P2692">
        <f t="shared" si="42"/>
        <v>-2000000</v>
      </c>
      <c r="Q2692">
        <v>7</v>
      </c>
    </row>
    <row r="2693" spans="1:17" x14ac:dyDescent="0.3">
      <c r="A2693" t="s">
        <v>4239</v>
      </c>
      <c r="B2693">
        <v>95</v>
      </c>
      <c r="C2693">
        <v>38087756</v>
      </c>
      <c r="D2693" t="s">
        <v>1671</v>
      </c>
      <c r="E2693" t="s">
        <v>18089</v>
      </c>
      <c r="L2693" t="s">
        <v>6538</v>
      </c>
      <c r="M2693" t="s">
        <v>37</v>
      </c>
      <c r="N2693" t="s">
        <v>38</v>
      </c>
      <c r="O2693">
        <v>40000000</v>
      </c>
      <c r="P2693">
        <f t="shared" si="42"/>
        <v>-1912244</v>
      </c>
      <c r="Q2693">
        <v>5.2</v>
      </c>
    </row>
    <row r="2694" spans="1:17" x14ac:dyDescent="0.3">
      <c r="A2694" t="s">
        <v>8092</v>
      </c>
      <c r="B2694">
        <v>95</v>
      </c>
      <c r="C2694">
        <v>5516708</v>
      </c>
      <c r="D2694" t="s">
        <v>1671</v>
      </c>
      <c r="E2694" t="s">
        <v>19711</v>
      </c>
      <c r="L2694" t="s">
        <v>9962</v>
      </c>
      <c r="M2694" t="s">
        <v>37</v>
      </c>
      <c r="N2694" t="s">
        <v>38</v>
      </c>
      <c r="O2694">
        <v>25000000</v>
      </c>
      <c r="P2694">
        <f t="shared" si="42"/>
        <v>-19483292</v>
      </c>
      <c r="Q2694">
        <v>4.9000000000000004</v>
      </c>
    </row>
    <row r="2695" spans="1:17" x14ac:dyDescent="0.3">
      <c r="A2695" t="s">
        <v>13792</v>
      </c>
      <c r="B2695">
        <v>95</v>
      </c>
      <c r="C2695">
        <v>7881335</v>
      </c>
      <c r="D2695" t="s">
        <v>1671</v>
      </c>
      <c r="E2695" t="s">
        <v>24164</v>
      </c>
      <c r="F2695" t="s">
        <v>10413</v>
      </c>
      <c r="L2695" t="s">
        <v>13793</v>
      </c>
      <c r="M2695" t="s">
        <v>37</v>
      </c>
      <c r="N2695" t="s">
        <v>38</v>
      </c>
      <c r="O2695">
        <v>13000000</v>
      </c>
      <c r="P2695">
        <f t="shared" si="42"/>
        <v>-5118665</v>
      </c>
      <c r="Q2695">
        <v>6.7</v>
      </c>
    </row>
    <row r="2696" spans="1:17" x14ac:dyDescent="0.3">
      <c r="A2696" t="s">
        <v>12474</v>
      </c>
      <c r="B2696">
        <v>95</v>
      </c>
      <c r="C2696">
        <v>63319509</v>
      </c>
      <c r="D2696" t="s">
        <v>1671</v>
      </c>
      <c r="E2696" t="s">
        <v>19711</v>
      </c>
      <c r="L2696" t="s">
        <v>14803</v>
      </c>
      <c r="M2696" t="s">
        <v>37</v>
      </c>
      <c r="N2696" t="s">
        <v>38</v>
      </c>
      <c r="O2696">
        <v>10000000</v>
      </c>
      <c r="P2696">
        <f t="shared" si="42"/>
        <v>53319509</v>
      </c>
      <c r="Q2696">
        <v>5.8</v>
      </c>
    </row>
    <row r="2697" spans="1:17" x14ac:dyDescent="0.3">
      <c r="A2697" t="s">
        <v>653</v>
      </c>
      <c r="B2697">
        <v>95</v>
      </c>
      <c r="C2697">
        <v>7774730</v>
      </c>
      <c r="D2697" t="s">
        <v>1671</v>
      </c>
      <c r="E2697" t="s">
        <v>6403</v>
      </c>
      <c r="F2697" t="s">
        <v>12332</v>
      </c>
      <c r="L2697" t="s">
        <v>12641</v>
      </c>
      <c r="M2697" t="s">
        <v>37</v>
      </c>
      <c r="N2697" t="s">
        <v>268</v>
      </c>
      <c r="O2697">
        <v>15500000</v>
      </c>
      <c r="P2697">
        <f t="shared" si="42"/>
        <v>-7725270</v>
      </c>
      <c r="Q2697">
        <v>6.5</v>
      </c>
    </row>
    <row r="2698" spans="1:17" x14ac:dyDescent="0.3">
      <c r="A2698" t="s">
        <v>19329</v>
      </c>
      <c r="B2698">
        <v>95</v>
      </c>
      <c r="C2698">
        <v>7888703</v>
      </c>
      <c r="D2698" t="s">
        <v>1671</v>
      </c>
      <c r="E2698" t="s">
        <v>1266</v>
      </c>
      <c r="L2698" t="s">
        <v>19332</v>
      </c>
      <c r="M2698" t="s">
        <v>37</v>
      </c>
      <c r="N2698" t="s">
        <v>38</v>
      </c>
      <c r="O2698">
        <v>3000000</v>
      </c>
      <c r="P2698">
        <f t="shared" si="42"/>
        <v>4888703</v>
      </c>
      <c r="Q2698">
        <v>3.2</v>
      </c>
    </row>
    <row r="2699" spans="1:17" x14ac:dyDescent="0.3">
      <c r="A2699" t="s">
        <v>6244</v>
      </c>
      <c r="B2699">
        <v>95</v>
      </c>
      <c r="C2699">
        <v>37101011</v>
      </c>
      <c r="D2699" t="s">
        <v>1671</v>
      </c>
      <c r="E2699" t="s">
        <v>3409</v>
      </c>
      <c r="L2699" t="s">
        <v>6557</v>
      </c>
      <c r="M2699" t="s">
        <v>37</v>
      </c>
      <c r="N2699" t="s">
        <v>38</v>
      </c>
      <c r="O2699">
        <v>40000000</v>
      </c>
      <c r="P2699">
        <f t="shared" si="42"/>
        <v>-2898989</v>
      </c>
      <c r="Q2699">
        <v>5.8</v>
      </c>
    </row>
    <row r="2700" spans="1:17" hidden="1" x14ac:dyDescent="0.3">
      <c r="A2700" t="s">
        <v>16306</v>
      </c>
      <c r="B2700">
        <v>106</v>
      </c>
      <c r="D2700" t="s">
        <v>1325</v>
      </c>
      <c r="L2700" t="s">
        <v>16309</v>
      </c>
      <c r="M2700" t="s">
        <v>37</v>
      </c>
      <c r="N2700" t="s">
        <v>38</v>
      </c>
      <c r="O2700">
        <v>8000000</v>
      </c>
      <c r="P2700">
        <f t="shared" si="42"/>
        <v>-8000000</v>
      </c>
      <c r="Q2700">
        <v>4.2</v>
      </c>
    </row>
    <row r="2701" spans="1:17" x14ac:dyDescent="0.3">
      <c r="A2701" t="s">
        <v>514</v>
      </c>
      <c r="B2701">
        <v>95</v>
      </c>
      <c r="C2701">
        <v>128769345</v>
      </c>
      <c r="D2701" t="s">
        <v>1671</v>
      </c>
      <c r="E2701" t="s">
        <v>19711</v>
      </c>
      <c r="F2701" t="s">
        <v>12332</v>
      </c>
      <c r="L2701" t="s">
        <v>4585</v>
      </c>
      <c r="M2701" t="s">
        <v>37</v>
      </c>
      <c r="N2701" t="s">
        <v>38</v>
      </c>
      <c r="O2701">
        <v>54000000</v>
      </c>
      <c r="P2701">
        <f t="shared" si="42"/>
        <v>74769345</v>
      </c>
      <c r="Q2701">
        <v>5.6</v>
      </c>
    </row>
    <row r="2702" spans="1:17" x14ac:dyDescent="0.3">
      <c r="A2702" t="s">
        <v>19881</v>
      </c>
      <c r="B2702">
        <v>95</v>
      </c>
      <c r="C2702">
        <v>6851969</v>
      </c>
      <c r="D2702" t="s">
        <v>1671</v>
      </c>
      <c r="E2702" t="s">
        <v>3409</v>
      </c>
      <c r="F2702" t="s">
        <v>19711</v>
      </c>
      <c r="L2702" t="s">
        <v>19882</v>
      </c>
      <c r="M2702" t="s">
        <v>37</v>
      </c>
      <c r="N2702" t="s">
        <v>38</v>
      </c>
      <c r="O2702">
        <v>2500000</v>
      </c>
      <c r="P2702">
        <f t="shared" si="42"/>
        <v>4351969</v>
      </c>
      <c r="Q2702">
        <v>7.1</v>
      </c>
    </row>
    <row r="2703" spans="1:17" x14ac:dyDescent="0.3">
      <c r="A2703" t="s">
        <v>3891</v>
      </c>
      <c r="B2703">
        <v>95</v>
      </c>
      <c r="C2703">
        <v>27067160</v>
      </c>
      <c r="D2703" t="s">
        <v>1671</v>
      </c>
      <c r="E2703" t="s">
        <v>3409</v>
      </c>
      <c r="F2703" t="s">
        <v>19711</v>
      </c>
      <c r="L2703" t="s">
        <v>5345</v>
      </c>
      <c r="M2703" t="s">
        <v>37</v>
      </c>
      <c r="N2703" t="s">
        <v>38</v>
      </c>
      <c r="O2703">
        <v>50000000</v>
      </c>
      <c r="P2703">
        <f t="shared" si="42"/>
        <v>-22932840</v>
      </c>
      <c r="Q2703">
        <v>5.9</v>
      </c>
    </row>
    <row r="2704" spans="1:17" x14ac:dyDescent="0.3">
      <c r="A2704" t="s">
        <v>14604</v>
      </c>
      <c r="B2704">
        <v>95</v>
      </c>
      <c r="C2704">
        <v>13558739</v>
      </c>
      <c r="D2704" t="s">
        <v>1671</v>
      </c>
      <c r="L2704" t="s">
        <v>14605</v>
      </c>
      <c r="M2704" t="s">
        <v>37</v>
      </c>
      <c r="N2704" t="s">
        <v>38</v>
      </c>
      <c r="O2704">
        <v>11000000</v>
      </c>
      <c r="P2704">
        <f t="shared" si="42"/>
        <v>2558739</v>
      </c>
      <c r="Q2704">
        <v>5.3</v>
      </c>
    </row>
    <row r="2705" spans="1:17" x14ac:dyDescent="0.3">
      <c r="A2705" t="s">
        <v>272</v>
      </c>
      <c r="B2705">
        <v>95</v>
      </c>
      <c r="C2705">
        <v>695229</v>
      </c>
      <c r="D2705" t="s">
        <v>1671</v>
      </c>
      <c r="E2705" t="s">
        <v>3409</v>
      </c>
      <c r="L2705" t="s">
        <v>21168</v>
      </c>
      <c r="M2705" t="s">
        <v>37</v>
      </c>
      <c r="N2705" t="s">
        <v>38</v>
      </c>
      <c r="O2705">
        <v>1300000</v>
      </c>
      <c r="P2705">
        <f t="shared" si="42"/>
        <v>-604771</v>
      </c>
      <c r="Q2705">
        <v>7.2</v>
      </c>
    </row>
    <row r="2706" spans="1:17" x14ac:dyDescent="0.3">
      <c r="A2706" t="s">
        <v>3102</v>
      </c>
      <c r="B2706">
        <v>95</v>
      </c>
      <c r="C2706">
        <v>16964743</v>
      </c>
      <c r="D2706" t="s">
        <v>1671</v>
      </c>
      <c r="E2706" t="s">
        <v>19711</v>
      </c>
      <c r="L2706" t="s">
        <v>10137</v>
      </c>
      <c r="M2706" t="s">
        <v>37</v>
      </c>
      <c r="N2706" t="s">
        <v>38</v>
      </c>
      <c r="O2706">
        <v>24000000</v>
      </c>
      <c r="P2706">
        <f t="shared" si="42"/>
        <v>-7035257</v>
      </c>
      <c r="Q2706">
        <v>5.6</v>
      </c>
    </row>
    <row r="2707" spans="1:17" x14ac:dyDescent="0.3">
      <c r="A2707" t="s">
        <v>3802</v>
      </c>
      <c r="B2707">
        <v>96</v>
      </c>
      <c r="C2707">
        <v>37939782</v>
      </c>
      <c r="D2707" t="s">
        <v>1671</v>
      </c>
      <c r="E2707" t="s">
        <v>19711</v>
      </c>
      <c r="L2707" t="s">
        <v>12189</v>
      </c>
      <c r="M2707" t="s">
        <v>37</v>
      </c>
      <c r="N2707" t="s">
        <v>38</v>
      </c>
      <c r="O2707">
        <v>17000000</v>
      </c>
      <c r="P2707">
        <f t="shared" si="42"/>
        <v>20939782</v>
      </c>
      <c r="Q2707">
        <v>5.6</v>
      </c>
    </row>
    <row r="2708" spans="1:17" x14ac:dyDescent="0.3">
      <c r="A2708" t="s">
        <v>3891</v>
      </c>
      <c r="B2708">
        <v>96</v>
      </c>
      <c r="C2708">
        <v>14208384</v>
      </c>
      <c r="D2708" t="s">
        <v>1671</v>
      </c>
      <c r="E2708" t="s">
        <v>19711</v>
      </c>
      <c r="L2708" t="s">
        <v>8576</v>
      </c>
      <c r="M2708" t="s">
        <v>37</v>
      </c>
      <c r="N2708" t="s">
        <v>38</v>
      </c>
      <c r="O2708">
        <v>30000000</v>
      </c>
      <c r="P2708">
        <f t="shared" si="42"/>
        <v>-15791616</v>
      </c>
      <c r="Q2708">
        <v>5.6</v>
      </c>
    </row>
    <row r="2709" spans="1:17" x14ac:dyDescent="0.3">
      <c r="A2709" t="s">
        <v>4218</v>
      </c>
      <c r="B2709">
        <v>96</v>
      </c>
      <c r="C2709">
        <v>32122249</v>
      </c>
      <c r="D2709" t="s">
        <v>1671</v>
      </c>
      <c r="E2709" t="s">
        <v>24164</v>
      </c>
      <c r="L2709" t="s">
        <v>4284</v>
      </c>
      <c r="M2709" t="s">
        <v>37</v>
      </c>
      <c r="N2709" t="s">
        <v>38</v>
      </c>
      <c r="O2709">
        <v>60000000</v>
      </c>
      <c r="P2709">
        <f t="shared" si="42"/>
        <v>-27877751</v>
      </c>
      <c r="Q2709">
        <v>5.9</v>
      </c>
    </row>
    <row r="2710" spans="1:17" x14ac:dyDescent="0.3">
      <c r="A2710" t="s">
        <v>15850</v>
      </c>
      <c r="B2710">
        <v>96</v>
      </c>
      <c r="C2710">
        <v>21564616</v>
      </c>
      <c r="D2710" t="s">
        <v>1671</v>
      </c>
      <c r="L2710" t="s">
        <v>15851</v>
      </c>
      <c r="M2710" t="s">
        <v>37</v>
      </c>
      <c r="N2710" t="s">
        <v>38</v>
      </c>
      <c r="O2710">
        <v>8500000</v>
      </c>
      <c r="P2710">
        <f t="shared" si="42"/>
        <v>13064616</v>
      </c>
      <c r="Q2710">
        <v>5</v>
      </c>
    </row>
    <row r="2711" spans="1:17" x14ac:dyDescent="0.3">
      <c r="A2711" t="s">
        <v>7113</v>
      </c>
      <c r="B2711">
        <v>96</v>
      </c>
      <c r="C2711">
        <v>60338891</v>
      </c>
      <c r="D2711" t="s">
        <v>1671</v>
      </c>
      <c r="E2711" t="s">
        <v>3409</v>
      </c>
      <c r="L2711" t="s">
        <v>7114</v>
      </c>
      <c r="M2711" t="s">
        <v>37</v>
      </c>
      <c r="N2711" t="s">
        <v>38</v>
      </c>
      <c r="O2711">
        <v>37000000</v>
      </c>
      <c r="P2711">
        <f t="shared" si="42"/>
        <v>23338891</v>
      </c>
      <c r="Q2711">
        <v>7</v>
      </c>
    </row>
    <row r="2712" spans="1:17" x14ac:dyDescent="0.3">
      <c r="A2712" t="s">
        <v>8950</v>
      </c>
      <c r="B2712">
        <v>96</v>
      </c>
      <c r="C2712">
        <v>1050600</v>
      </c>
      <c r="D2712" t="s">
        <v>1671</v>
      </c>
      <c r="E2712" t="s">
        <v>3409</v>
      </c>
      <c r="L2712" t="s">
        <v>23171</v>
      </c>
      <c r="M2712" t="s">
        <v>37</v>
      </c>
      <c r="N2712" t="s">
        <v>38</v>
      </c>
      <c r="O2712">
        <v>250000</v>
      </c>
      <c r="P2712">
        <f t="shared" si="42"/>
        <v>800600</v>
      </c>
      <c r="Q2712">
        <v>6.6</v>
      </c>
    </row>
    <row r="2713" spans="1:17" x14ac:dyDescent="0.3">
      <c r="A2713" t="s">
        <v>4516</v>
      </c>
      <c r="B2713">
        <v>96</v>
      </c>
      <c r="C2713">
        <v>150315155</v>
      </c>
      <c r="D2713" t="s">
        <v>1671</v>
      </c>
      <c r="E2713" t="s">
        <v>18089</v>
      </c>
      <c r="L2713" t="s">
        <v>5068</v>
      </c>
      <c r="M2713" t="s">
        <v>37</v>
      </c>
      <c r="N2713" t="s">
        <v>38</v>
      </c>
      <c r="O2713">
        <v>50000000</v>
      </c>
      <c r="P2713">
        <f t="shared" si="42"/>
        <v>100315155</v>
      </c>
      <c r="Q2713">
        <v>6.1</v>
      </c>
    </row>
    <row r="2714" spans="1:17" x14ac:dyDescent="0.3">
      <c r="A2714" t="s">
        <v>13459</v>
      </c>
      <c r="B2714">
        <v>96</v>
      </c>
      <c r="C2714">
        <v>15062898</v>
      </c>
      <c r="D2714" t="s">
        <v>1671</v>
      </c>
      <c r="L2714" t="s">
        <v>13460</v>
      </c>
      <c r="M2714" t="s">
        <v>37</v>
      </c>
      <c r="N2714" t="s">
        <v>38</v>
      </c>
      <c r="O2714">
        <v>14000000</v>
      </c>
      <c r="P2714">
        <f t="shared" si="42"/>
        <v>1062898</v>
      </c>
      <c r="Q2714">
        <v>6</v>
      </c>
    </row>
    <row r="2715" spans="1:17" x14ac:dyDescent="0.3">
      <c r="A2715" t="s">
        <v>4003</v>
      </c>
      <c r="B2715">
        <v>96</v>
      </c>
      <c r="C2715">
        <v>10569071</v>
      </c>
      <c r="D2715" t="s">
        <v>1671</v>
      </c>
      <c r="L2715" t="s">
        <v>11234</v>
      </c>
      <c r="M2715" t="s">
        <v>37</v>
      </c>
      <c r="N2715" t="s">
        <v>38</v>
      </c>
      <c r="O2715">
        <v>20000000</v>
      </c>
      <c r="P2715">
        <f t="shared" si="42"/>
        <v>-9430929</v>
      </c>
      <c r="Q2715">
        <v>7.4</v>
      </c>
    </row>
    <row r="2716" spans="1:17" x14ac:dyDescent="0.3">
      <c r="A2716" t="s">
        <v>11208</v>
      </c>
      <c r="B2716">
        <v>96</v>
      </c>
      <c r="C2716">
        <v>15427192</v>
      </c>
      <c r="D2716" t="s">
        <v>1671</v>
      </c>
      <c r="E2716" t="s">
        <v>24164</v>
      </c>
      <c r="F2716" t="s">
        <v>24165</v>
      </c>
      <c r="L2716" t="s">
        <v>12489</v>
      </c>
      <c r="M2716" t="s">
        <v>37</v>
      </c>
      <c r="N2716" t="s">
        <v>38</v>
      </c>
      <c r="O2716">
        <v>16000000</v>
      </c>
      <c r="P2716">
        <f t="shared" si="42"/>
        <v>-572808</v>
      </c>
      <c r="Q2716">
        <v>5.6</v>
      </c>
    </row>
    <row r="2717" spans="1:17" x14ac:dyDescent="0.3">
      <c r="A2717" t="s">
        <v>19358</v>
      </c>
      <c r="B2717">
        <v>96</v>
      </c>
      <c r="C2717">
        <v>4170647</v>
      </c>
      <c r="D2717" t="s">
        <v>1671</v>
      </c>
      <c r="E2717" t="s">
        <v>3409</v>
      </c>
      <c r="L2717" t="s">
        <v>19359</v>
      </c>
      <c r="M2717" t="s">
        <v>37</v>
      </c>
      <c r="N2717" t="s">
        <v>56</v>
      </c>
      <c r="O2717">
        <v>1900000</v>
      </c>
      <c r="P2717">
        <f t="shared" si="42"/>
        <v>2270647</v>
      </c>
      <c r="Q2717">
        <v>6.9</v>
      </c>
    </row>
    <row r="2718" spans="1:17" hidden="1" x14ac:dyDescent="0.3">
      <c r="A2718" t="s">
        <v>21743</v>
      </c>
      <c r="B2718">
        <v>106</v>
      </c>
      <c r="C2718">
        <v>334658</v>
      </c>
      <c r="D2718" t="s">
        <v>3409</v>
      </c>
      <c r="E2718" t="s">
        <v>19711</v>
      </c>
      <c r="F2718" t="s">
        <v>12332</v>
      </c>
      <c r="L2718" t="s">
        <v>21745</v>
      </c>
      <c r="M2718" t="s">
        <v>37</v>
      </c>
      <c r="N2718" t="s">
        <v>38</v>
      </c>
      <c r="P2718">
        <f t="shared" si="42"/>
        <v>334658</v>
      </c>
      <c r="Q2718">
        <v>7.3</v>
      </c>
    </row>
    <row r="2719" spans="1:17" x14ac:dyDescent="0.3">
      <c r="A2719" t="s">
        <v>7540</v>
      </c>
      <c r="B2719">
        <v>96</v>
      </c>
      <c r="C2719">
        <v>22913677</v>
      </c>
      <c r="D2719" t="s">
        <v>1671</v>
      </c>
      <c r="E2719" t="s">
        <v>18089</v>
      </c>
      <c r="F2719" t="s">
        <v>1266</v>
      </c>
      <c r="G2719" t="s">
        <v>19711</v>
      </c>
      <c r="L2719" t="s">
        <v>7541</v>
      </c>
      <c r="M2719" t="s">
        <v>37</v>
      </c>
      <c r="N2719" t="s">
        <v>38</v>
      </c>
      <c r="O2719">
        <v>35000000</v>
      </c>
      <c r="P2719">
        <f t="shared" si="42"/>
        <v>-12086323</v>
      </c>
      <c r="Q2719">
        <v>6.3</v>
      </c>
    </row>
    <row r="2720" spans="1:17" x14ac:dyDescent="0.3">
      <c r="A2720" t="s">
        <v>514</v>
      </c>
      <c r="B2720">
        <v>96</v>
      </c>
      <c r="C2720">
        <v>100289690</v>
      </c>
      <c r="D2720" t="s">
        <v>1671</v>
      </c>
      <c r="E2720" t="s">
        <v>18089</v>
      </c>
      <c r="F2720" t="s">
        <v>1266</v>
      </c>
      <c r="L2720" t="s">
        <v>517</v>
      </c>
      <c r="M2720" t="s">
        <v>37</v>
      </c>
      <c r="N2720" t="s">
        <v>38</v>
      </c>
      <c r="O2720">
        <v>175000000</v>
      </c>
      <c r="P2720">
        <f t="shared" si="42"/>
        <v>-74710310</v>
      </c>
      <c r="Q2720">
        <v>5.4</v>
      </c>
    </row>
    <row r="2721" spans="1:17" hidden="1" x14ac:dyDescent="0.3">
      <c r="A2721" t="s">
        <v>14772</v>
      </c>
      <c r="B2721">
        <v>106</v>
      </c>
      <c r="D2721" t="s">
        <v>1671</v>
      </c>
      <c r="E2721" t="s">
        <v>3409</v>
      </c>
      <c r="F2721" t="s">
        <v>12038</v>
      </c>
      <c r="L2721" t="s">
        <v>14775</v>
      </c>
      <c r="M2721" t="s">
        <v>1464</v>
      </c>
      <c r="N2721" t="s">
        <v>1465</v>
      </c>
      <c r="O2721">
        <v>11000000</v>
      </c>
      <c r="P2721">
        <f t="shared" si="42"/>
        <v>-11000000</v>
      </c>
      <c r="Q2721">
        <v>7.4</v>
      </c>
    </row>
    <row r="2722" spans="1:17" x14ac:dyDescent="0.3">
      <c r="A2722" t="s">
        <v>22857</v>
      </c>
      <c r="B2722">
        <v>96</v>
      </c>
      <c r="C2722">
        <v>11798</v>
      </c>
      <c r="D2722" t="s">
        <v>1671</v>
      </c>
      <c r="E2722" t="s">
        <v>1266</v>
      </c>
      <c r="F2722" t="s">
        <v>6403</v>
      </c>
      <c r="G2722" t="s">
        <v>17378</v>
      </c>
      <c r="L2722" t="s">
        <v>22860</v>
      </c>
      <c r="M2722" t="s">
        <v>37</v>
      </c>
      <c r="N2722" t="s">
        <v>38</v>
      </c>
      <c r="O2722">
        <v>100000</v>
      </c>
      <c r="P2722">
        <f t="shared" si="42"/>
        <v>-88202</v>
      </c>
      <c r="Q2722">
        <v>4.7</v>
      </c>
    </row>
    <row r="2723" spans="1:17" x14ac:dyDescent="0.3">
      <c r="A2723" t="s">
        <v>4066</v>
      </c>
      <c r="B2723">
        <v>96</v>
      </c>
      <c r="C2723">
        <v>39514713</v>
      </c>
      <c r="D2723" t="s">
        <v>1671</v>
      </c>
      <c r="E2723" t="s">
        <v>18089</v>
      </c>
      <c r="F2723" t="s">
        <v>1266</v>
      </c>
      <c r="L2723" t="s">
        <v>8928</v>
      </c>
      <c r="M2723" t="s">
        <v>37</v>
      </c>
      <c r="N2723" t="s">
        <v>38</v>
      </c>
      <c r="O2723">
        <v>28000000</v>
      </c>
      <c r="P2723">
        <f t="shared" si="42"/>
        <v>11514713</v>
      </c>
      <c r="Q2723">
        <v>6.7</v>
      </c>
    </row>
    <row r="2724" spans="1:17" x14ac:dyDescent="0.3">
      <c r="A2724" t="s">
        <v>20361</v>
      </c>
      <c r="B2724">
        <v>96</v>
      </c>
      <c r="C2724">
        <v>371081</v>
      </c>
      <c r="D2724" t="s">
        <v>1671</v>
      </c>
      <c r="E2724" t="s">
        <v>3409</v>
      </c>
      <c r="L2724" t="s">
        <v>20362</v>
      </c>
      <c r="M2724" t="s">
        <v>37</v>
      </c>
      <c r="N2724" t="s">
        <v>38</v>
      </c>
      <c r="O2724">
        <v>6000000</v>
      </c>
      <c r="P2724">
        <f t="shared" si="42"/>
        <v>-5628919</v>
      </c>
      <c r="Q2724">
        <v>7</v>
      </c>
    </row>
    <row r="2725" spans="1:17" x14ac:dyDescent="0.3">
      <c r="A2725" t="s">
        <v>8186</v>
      </c>
      <c r="B2725">
        <v>96</v>
      </c>
      <c r="C2725">
        <v>143492840</v>
      </c>
      <c r="D2725" t="s">
        <v>1671</v>
      </c>
      <c r="E2725" t="s">
        <v>3409</v>
      </c>
      <c r="F2725" t="s">
        <v>19711</v>
      </c>
      <c r="L2725" t="s">
        <v>16441</v>
      </c>
      <c r="M2725" t="s">
        <v>37</v>
      </c>
      <c r="N2725" t="s">
        <v>38</v>
      </c>
      <c r="O2725">
        <v>7500000</v>
      </c>
      <c r="P2725">
        <f t="shared" si="42"/>
        <v>135992840</v>
      </c>
      <c r="Q2725">
        <v>7.5</v>
      </c>
    </row>
    <row r="2726" spans="1:17" x14ac:dyDescent="0.3">
      <c r="A2726" t="s">
        <v>3102</v>
      </c>
      <c r="B2726">
        <v>96</v>
      </c>
      <c r="C2726">
        <v>95001351</v>
      </c>
      <c r="D2726" t="s">
        <v>1671</v>
      </c>
      <c r="E2726" t="s">
        <v>19711</v>
      </c>
      <c r="L2726" t="s">
        <v>11733</v>
      </c>
      <c r="M2726" t="s">
        <v>37</v>
      </c>
      <c r="N2726" t="s">
        <v>38</v>
      </c>
      <c r="O2726">
        <v>18000000</v>
      </c>
      <c r="P2726">
        <f t="shared" si="42"/>
        <v>77001351</v>
      </c>
      <c r="Q2726">
        <v>6.2</v>
      </c>
    </row>
    <row r="2727" spans="1:17" x14ac:dyDescent="0.3">
      <c r="A2727" t="s">
        <v>2785</v>
      </c>
      <c r="B2727">
        <v>96</v>
      </c>
      <c r="C2727">
        <v>126203320</v>
      </c>
      <c r="D2727" t="s">
        <v>1671</v>
      </c>
      <c r="E2727" t="s">
        <v>19711</v>
      </c>
      <c r="L2727" t="s">
        <v>5029</v>
      </c>
      <c r="M2727" t="s">
        <v>37</v>
      </c>
      <c r="N2727" t="s">
        <v>38</v>
      </c>
      <c r="O2727">
        <v>50000000</v>
      </c>
      <c r="P2727">
        <f t="shared" si="42"/>
        <v>76203320</v>
      </c>
      <c r="Q2727">
        <v>5.8</v>
      </c>
    </row>
    <row r="2728" spans="1:17" x14ac:dyDescent="0.3">
      <c r="A2728" t="s">
        <v>16202</v>
      </c>
      <c r="B2728">
        <v>96</v>
      </c>
      <c r="C2728">
        <v>7292175</v>
      </c>
      <c r="D2728" t="s">
        <v>1671</v>
      </c>
      <c r="E2728" t="s">
        <v>3409</v>
      </c>
      <c r="F2728" t="s">
        <v>19711</v>
      </c>
      <c r="L2728" t="s">
        <v>16597</v>
      </c>
      <c r="M2728" t="s">
        <v>37</v>
      </c>
      <c r="N2728" t="s">
        <v>38</v>
      </c>
      <c r="O2728">
        <v>7000000</v>
      </c>
      <c r="P2728">
        <f t="shared" si="42"/>
        <v>292175</v>
      </c>
      <c r="Q2728">
        <v>6.4</v>
      </c>
    </row>
    <row r="2729" spans="1:17" x14ac:dyDescent="0.3">
      <c r="A2729" t="s">
        <v>7498</v>
      </c>
      <c r="B2729">
        <v>96</v>
      </c>
      <c r="C2729">
        <v>81200000</v>
      </c>
      <c r="D2729" t="s">
        <v>1671</v>
      </c>
      <c r="L2729" t="s">
        <v>18212</v>
      </c>
      <c r="M2729" t="s">
        <v>37</v>
      </c>
      <c r="N2729" t="s">
        <v>38</v>
      </c>
      <c r="O2729">
        <v>4500000</v>
      </c>
      <c r="P2729">
        <f t="shared" si="42"/>
        <v>76700000</v>
      </c>
      <c r="Q2729">
        <v>6.7</v>
      </c>
    </row>
    <row r="2730" spans="1:17" x14ac:dyDescent="0.3">
      <c r="A2730" t="s">
        <v>2178</v>
      </c>
      <c r="B2730">
        <v>96</v>
      </c>
      <c r="C2730">
        <v>19351569</v>
      </c>
      <c r="D2730" t="s">
        <v>1671</v>
      </c>
      <c r="E2730" t="s">
        <v>24164</v>
      </c>
      <c r="F2730" t="s">
        <v>19711</v>
      </c>
      <c r="L2730" t="s">
        <v>10420</v>
      </c>
      <c r="M2730" t="s">
        <v>37</v>
      </c>
      <c r="N2730" t="s">
        <v>38</v>
      </c>
      <c r="O2730">
        <v>22000000</v>
      </c>
      <c r="P2730">
        <f t="shared" si="42"/>
        <v>-2648431</v>
      </c>
      <c r="Q2730">
        <v>5.9</v>
      </c>
    </row>
    <row r="2731" spans="1:17" x14ac:dyDescent="0.3">
      <c r="A2731" t="s">
        <v>4003</v>
      </c>
      <c r="B2731">
        <v>96</v>
      </c>
      <c r="C2731">
        <v>10515579</v>
      </c>
      <c r="D2731" t="s">
        <v>1671</v>
      </c>
      <c r="E2731" t="s">
        <v>24164</v>
      </c>
      <c r="F2731" t="s">
        <v>24165</v>
      </c>
      <c r="L2731" t="s">
        <v>18514</v>
      </c>
      <c r="M2731" t="s">
        <v>37</v>
      </c>
      <c r="N2731" t="s">
        <v>56</v>
      </c>
      <c r="O2731">
        <v>4000000</v>
      </c>
      <c r="P2731">
        <f t="shared" si="42"/>
        <v>6515579</v>
      </c>
      <c r="Q2731">
        <v>6.7</v>
      </c>
    </row>
    <row r="2732" spans="1:17" hidden="1" x14ac:dyDescent="0.3">
      <c r="A2732" t="s">
        <v>14782</v>
      </c>
      <c r="B2732">
        <v>106</v>
      </c>
      <c r="D2732" t="s">
        <v>3409</v>
      </c>
      <c r="E2732" t="s">
        <v>10413</v>
      </c>
      <c r="L2732" t="s">
        <v>14783</v>
      </c>
      <c r="M2732" t="s">
        <v>37</v>
      </c>
      <c r="N2732" t="s">
        <v>38</v>
      </c>
      <c r="O2732">
        <v>11000000</v>
      </c>
      <c r="P2732">
        <f t="shared" si="42"/>
        <v>-11000000</v>
      </c>
      <c r="Q2732">
        <v>5.3</v>
      </c>
    </row>
    <row r="2733" spans="1:17" x14ac:dyDescent="0.3">
      <c r="A2733" t="s">
        <v>18750</v>
      </c>
      <c r="B2733">
        <v>96</v>
      </c>
      <c r="C2733">
        <v>9449219</v>
      </c>
      <c r="D2733" t="s">
        <v>1671</v>
      </c>
      <c r="E2733" t="s">
        <v>3409</v>
      </c>
      <c r="F2733" t="s">
        <v>19711</v>
      </c>
      <c r="L2733" t="s">
        <v>18929</v>
      </c>
      <c r="M2733" t="s">
        <v>37</v>
      </c>
      <c r="N2733" t="s">
        <v>38</v>
      </c>
      <c r="O2733">
        <v>3500000</v>
      </c>
      <c r="P2733">
        <f t="shared" si="42"/>
        <v>5949219</v>
      </c>
      <c r="Q2733">
        <v>6.1</v>
      </c>
    </row>
    <row r="2734" spans="1:17" x14ac:dyDescent="0.3">
      <c r="A2734" t="s">
        <v>17154</v>
      </c>
      <c r="B2734">
        <v>96</v>
      </c>
      <c r="C2734">
        <v>4394936</v>
      </c>
      <c r="D2734" t="s">
        <v>1671</v>
      </c>
      <c r="E2734" t="s">
        <v>3409</v>
      </c>
      <c r="F2734" t="s">
        <v>1266</v>
      </c>
      <c r="G2734" t="s">
        <v>19711</v>
      </c>
      <c r="L2734" t="s">
        <v>17155</v>
      </c>
      <c r="M2734" t="s">
        <v>37</v>
      </c>
      <c r="N2734" t="s">
        <v>767</v>
      </c>
      <c r="O2734">
        <v>6000000</v>
      </c>
      <c r="P2734">
        <f t="shared" si="42"/>
        <v>-1605064</v>
      </c>
      <c r="Q2734">
        <v>5.3</v>
      </c>
    </row>
    <row r="2735" spans="1:17" x14ac:dyDescent="0.3">
      <c r="A2735" t="s">
        <v>653</v>
      </c>
      <c r="B2735">
        <v>96</v>
      </c>
      <c r="C2735">
        <v>322157</v>
      </c>
      <c r="D2735" t="s">
        <v>1671</v>
      </c>
      <c r="E2735" t="s">
        <v>24164</v>
      </c>
      <c r="F2735" t="s">
        <v>3409</v>
      </c>
      <c r="L2735" t="s">
        <v>19933</v>
      </c>
      <c r="M2735" t="s">
        <v>37</v>
      </c>
      <c r="N2735" t="s">
        <v>38</v>
      </c>
      <c r="O2735">
        <v>2500000</v>
      </c>
      <c r="P2735">
        <f t="shared" si="42"/>
        <v>-2177843</v>
      </c>
      <c r="Q2735">
        <v>6.8</v>
      </c>
    </row>
    <row r="2736" spans="1:17" hidden="1" x14ac:dyDescent="0.3">
      <c r="A2736" t="s">
        <v>17194</v>
      </c>
      <c r="B2736">
        <v>106</v>
      </c>
      <c r="D2736" t="s">
        <v>13307</v>
      </c>
      <c r="E2736" t="s">
        <v>3409</v>
      </c>
      <c r="F2736" t="s">
        <v>19711</v>
      </c>
      <c r="G2736" t="s">
        <v>15011</v>
      </c>
      <c r="L2736" t="s">
        <v>18157</v>
      </c>
      <c r="M2736" t="s">
        <v>37</v>
      </c>
      <c r="N2736" t="s">
        <v>38</v>
      </c>
      <c r="O2736">
        <v>4638783</v>
      </c>
      <c r="P2736">
        <f t="shared" si="42"/>
        <v>-4638783</v>
      </c>
      <c r="Q2736">
        <v>7.4</v>
      </c>
    </row>
    <row r="2737" spans="1:17" x14ac:dyDescent="0.3">
      <c r="A2737" t="s">
        <v>521</v>
      </c>
      <c r="B2737">
        <v>96</v>
      </c>
      <c r="C2737">
        <v>4505922</v>
      </c>
      <c r="D2737" t="s">
        <v>1671</v>
      </c>
      <c r="E2737" t="s">
        <v>3409</v>
      </c>
      <c r="L2737" t="s">
        <v>23383</v>
      </c>
      <c r="M2737" t="s">
        <v>37</v>
      </c>
      <c r="N2737" t="s">
        <v>38</v>
      </c>
      <c r="O2737">
        <v>200000</v>
      </c>
      <c r="P2737">
        <f t="shared" si="42"/>
        <v>4305922</v>
      </c>
      <c r="Q2737">
        <v>7.4</v>
      </c>
    </row>
    <row r="2738" spans="1:17" x14ac:dyDescent="0.3">
      <c r="A2738" t="s">
        <v>2112</v>
      </c>
      <c r="B2738">
        <v>96</v>
      </c>
      <c r="C2738">
        <v>60154431</v>
      </c>
      <c r="D2738" t="s">
        <v>1671</v>
      </c>
      <c r="E2738" t="s">
        <v>3409</v>
      </c>
      <c r="F2738" t="s">
        <v>10413</v>
      </c>
      <c r="L2738" t="s">
        <v>5599</v>
      </c>
      <c r="M2738" t="s">
        <v>37</v>
      </c>
      <c r="N2738" t="s">
        <v>38</v>
      </c>
      <c r="O2738">
        <v>47000000</v>
      </c>
      <c r="P2738">
        <f t="shared" si="42"/>
        <v>13154431</v>
      </c>
      <c r="Q2738">
        <v>6</v>
      </c>
    </row>
    <row r="2739" spans="1:17" x14ac:dyDescent="0.3">
      <c r="A2739" t="s">
        <v>17127</v>
      </c>
      <c r="B2739">
        <v>96</v>
      </c>
      <c r="C2739">
        <v>5359774</v>
      </c>
      <c r="D2739" t="s">
        <v>1671</v>
      </c>
      <c r="E2739" t="s">
        <v>24164</v>
      </c>
      <c r="F2739" t="s">
        <v>10413</v>
      </c>
      <c r="L2739" t="s">
        <v>17128</v>
      </c>
      <c r="M2739" t="s">
        <v>37</v>
      </c>
      <c r="N2739" t="s">
        <v>7987</v>
      </c>
      <c r="O2739">
        <v>6000000</v>
      </c>
      <c r="P2739">
        <f t="shared" si="42"/>
        <v>-640226</v>
      </c>
      <c r="Q2739">
        <v>7.3</v>
      </c>
    </row>
    <row r="2740" spans="1:17" x14ac:dyDescent="0.3">
      <c r="A2740" t="s">
        <v>7531</v>
      </c>
      <c r="B2740">
        <v>96</v>
      </c>
      <c r="C2740">
        <v>703</v>
      </c>
      <c r="D2740" t="s">
        <v>1671</v>
      </c>
      <c r="E2740" t="s">
        <v>3409</v>
      </c>
      <c r="L2740" t="s">
        <v>21878</v>
      </c>
      <c r="M2740" t="s">
        <v>37</v>
      </c>
      <c r="N2740" t="s">
        <v>38</v>
      </c>
      <c r="O2740">
        <v>1500000</v>
      </c>
      <c r="P2740">
        <f t="shared" si="42"/>
        <v>-1499297</v>
      </c>
      <c r="Q2740">
        <v>5.4</v>
      </c>
    </row>
    <row r="2741" spans="1:17" x14ac:dyDescent="0.3">
      <c r="A2741" t="s">
        <v>15273</v>
      </c>
      <c r="B2741">
        <v>96</v>
      </c>
      <c r="C2741">
        <v>1474508</v>
      </c>
      <c r="D2741" t="s">
        <v>1671</v>
      </c>
      <c r="E2741" t="s">
        <v>3409</v>
      </c>
      <c r="L2741" t="s">
        <v>15274</v>
      </c>
      <c r="M2741" t="s">
        <v>37</v>
      </c>
      <c r="N2741" t="s">
        <v>38</v>
      </c>
      <c r="O2741">
        <v>5000000</v>
      </c>
      <c r="P2741">
        <f t="shared" si="42"/>
        <v>-3525492</v>
      </c>
      <c r="Q2741">
        <v>6.5</v>
      </c>
    </row>
    <row r="2742" spans="1:17" x14ac:dyDescent="0.3">
      <c r="A2742" t="s">
        <v>6868</v>
      </c>
      <c r="B2742">
        <v>96</v>
      </c>
      <c r="C2742">
        <v>12570442</v>
      </c>
      <c r="D2742" t="s">
        <v>1671</v>
      </c>
      <c r="E2742" t="s">
        <v>24164</v>
      </c>
      <c r="F2742" t="s">
        <v>3409</v>
      </c>
      <c r="G2742" t="s">
        <v>10413</v>
      </c>
      <c r="L2742" t="s">
        <v>15045</v>
      </c>
      <c r="M2742" t="s">
        <v>37</v>
      </c>
      <c r="N2742" t="s">
        <v>38</v>
      </c>
      <c r="O2742">
        <v>10000000</v>
      </c>
      <c r="P2742">
        <f t="shared" si="42"/>
        <v>2570442</v>
      </c>
      <c r="Q2742">
        <v>6.8</v>
      </c>
    </row>
    <row r="2743" spans="1:17" x14ac:dyDescent="0.3">
      <c r="A2743" t="s">
        <v>9593</v>
      </c>
      <c r="B2743">
        <v>96</v>
      </c>
      <c r="C2743">
        <v>9658370</v>
      </c>
      <c r="D2743" t="s">
        <v>1671</v>
      </c>
      <c r="E2743" t="s">
        <v>19711</v>
      </c>
      <c r="L2743" t="s">
        <v>17796</v>
      </c>
      <c r="M2743" t="s">
        <v>37</v>
      </c>
      <c r="N2743" t="s">
        <v>38</v>
      </c>
      <c r="O2743">
        <v>5000000</v>
      </c>
      <c r="P2743">
        <f t="shared" si="42"/>
        <v>4658370</v>
      </c>
      <c r="Q2743">
        <v>4.5</v>
      </c>
    </row>
    <row r="2744" spans="1:17" hidden="1" x14ac:dyDescent="0.3">
      <c r="A2744" t="s">
        <v>3563</v>
      </c>
      <c r="B2744">
        <v>106</v>
      </c>
      <c r="C2744">
        <v>54734</v>
      </c>
      <c r="D2744" t="s">
        <v>24164</v>
      </c>
      <c r="E2744" t="s">
        <v>3409</v>
      </c>
      <c r="F2744" t="s">
        <v>24165</v>
      </c>
      <c r="G2744" t="s">
        <v>10413</v>
      </c>
      <c r="L2744" t="s">
        <v>11493</v>
      </c>
      <c r="M2744" t="s">
        <v>37</v>
      </c>
      <c r="N2744" t="s">
        <v>3571</v>
      </c>
      <c r="P2744">
        <f t="shared" si="42"/>
        <v>54734</v>
      </c>
      <c r="Q2744">
        <v>5.7</v>
      </c>
    </row>
    <row r="2745" spans="1:17" hidden="1" x14ac:dyDescent="0.3">
      <c r="A2745" t="s">
        <v>4863</v>
      </c>
      <c r="B2745">
        <v>106</v>
      </c>
      <c r="D2745" t="s">
        <v>953</v>
      </c>
      <c r="E2745" t="s">
        <v>3409</v>
      </c>
      <c r="F2745" t="s">
        <v>19711</v>
      </c>
      <c r="L2745" t="s">
        <v>17816</v>
      </c>
      <c r="M2745" t="s">
        <v>37</v>
      </c>
      <c r="N2745" t="s">
        <v>38</v>
      </c>
      <c r="O2745">
        <v>5000000</v>
      </c>
      <c r="P2745">
        <f t="shared" si="42"/>
        <v>-5000000</v>
      </c>
      <c r="Q2745">
        <v>6.6</v>
      </c>
    </row>
    <row r="2746" spans="1:17" x14ac:dyDescent="0.3">
      <c r="A2746" t="s">
        <v>7885</v>
      </c>
      <c r="B2746">
        <v>96</v>
      </c>
      <c r="C2746">
        <v>766487</v>
      </c>
      <c r="D2746" t="s">
        <v>1671</v>
      </c>
      <c r="E2746" t="s">
        <v>19711</v>
      </c>
      <c r="L2746" t="s">
        <v>17480</v>
      </c>
      <c r="M2746" t="s">
        <v>37</v>
      </c>
      <c r="N2746" t="s">
        <v>38</v>
      </c>
      <c r="O2746">
        <v>5250000</v>
      </c>
      <c r="P2746">
        <f t="shared" si="42"/>
        <v>-4483513</v>
      </c>
      <c r="Q2746">
        <v>5</v>
      </c>
    </row>
    <row r="2747" spans="1:17" hidden="1" x14ac:dyDescent="0.3">
      <c r="A2747" t="s">
        <v>11653</v>
      </c>
      <c r="B2747">
        <v>106</v>
      </c>
      <c r="C2747">
        <v>10281585</v>
      </c>
      <c r="D2747" t="s">
        <v>3409</v>
      </c>
      <c r="E2747" t="s">
        <v>19711</v>
      </c>
      <c r="L2747" t="s">
        <v>16348</v>
      </c>
      <c r="M2747" t="s">
        <v>37</v>
      </c>
      <c r="N2747" t="s">
        <v>38</v>
      </c>
      <c r="P2747">
        <f t="shared" si="42"/>
        <v>10281585</v>
      </c>
      <c r="Q2747">
        <v>6.4</v>
      </c>
    </row>
    <row r="2748" spans="1:17" x14ac:dyDescent="0.3">
      <c r="A2748" t="s">
        <v>3102</v>
      </c>
      <c r="B2748">
        <v>96</v>
      </c>
      <c r="C2748">
        <v>88915214</v>
      </c>
      <c r="D2748" t="s">
        <v>1671</v>
      </c>
      <c r="E2748" t="s">
        <v>19711</v>
      </c>
      <c r="L2748" t="s">
        <v>6959</v>
      </c>
      <c r="M2748" t="s">
        <v>37</v>
      </c>
      <c r="N2748" t="s">
        <v>38</v>
      </c>
      <c r="O2748">
        <v>38000000</v>
      </c>
      <c r="P2748">
        <f t="shared" si="42"/>
        <v>50915214</v>
      </c>
      <c r="Q2748">
        <v>6.5</v>
      </c>
    </row>
    <row r="2749" spans="1:17" x14ac:dyDescent="0.3">
      <c r="A2749" t="s">
        <v>18591</v>
      </c>
      <c r="B2749">
        <v>96</v>
      </c>
      <c r="C2749">
        <v>1325073</v>
      </c>
      <c r="D2749" t="s">
        <v>1671</v>
      </c>
      <c r="E2749" t="s">
        <v>3409</v>
      </c>
      <c r="L2749" t="s">
        <v>18592</v>
      </c>
      <c r="M2749" t="s">
        <v>37</v>
      </c>
      <c r="N2749" t="s">
        <v>38</v>
      </c>
      <c r="O2749">
        <v>4000000</v>
      </c>
      <c r="P2749">
        <f t="shared" si="42"/>
        <v>-2674927</v>
      </c>
      <c r="Q2749">
        <v>6.6</v>
      </c>
    </row>
    <row r="2750" spans="1:17" x14ac:dyDescent="0.3">
      <c r="A2750" t="s">
        <v>1902</v>
      </c>
      <c r="B2750">
        <v>96</v>
      </c>
      <c r="C2750">
        <v>16667084</v>
      </c>
      <c r="D2750" t="s">
        <v>1671</v>
      </c>
      <c r="E2750" t="s">
        <v>6403</v>
      </c>
      <c r="F2750" t="s">
        <v>12332</v>
      </c>
      <c r="L2750" t="s">
        <v>15002</v>
      </c>
      <c r="M2750" t="s">
        <v>37</v>
      </c>
      <c r="N2750" t="s">
        <v>38</v>
      </c>
      <c r="O2750">
        <v>11000000</v>
      </c>
      <c r="P2750">
        <f t="shared" si="42"/>
        <v>5667084</v>
      </c>
      <c r="Q2750">
        <v>7.1</v>
      </c>
    </row>
    <row r="2751" spans="1:17" x14ac:dyDescent="0.3">
      <c r="A2751" t="s">
        <v>7439</v>
      </c>
      <c r="B2751">
        <v>97</v>
      </c>
      <c r="C2751">
        <v>38176108</v>
      </c>
      <c r="D2751" t="s">
        <v>1671</v>
      </c>
      <c r="E2751" t="s">
        <v>3409</v>
      </c>
      <c r="F2751" t="s">
        <v>19711</v>
      </c>
      <c r="L2751" t="s">
        <v>13688</v>
      </c>
      <c r="M2751" t="s">
        <v>37</v>
      </c>
      <c r="N2751" t="s">
        <v>38</v>
      </c>
      <c r="O2751">
        <v>16000000</v>
      </c>
      <c r="P2751">
        <f t="shared" si="42"/>
        <v>22176108</v>
      </c>
      <c r="Q2751">
        <v>7.2</v>
      </c>
    </row>
    <row r="2752" spans="1:17" x14ac:dyDescent="0.3">
      <c r="A2752" t="s">
        <v>5990</v>
      </c>
      <c r="B2752">
        <v>97</v>
      </c>
      <c r="C2752">
        <v>18535191</v>
      </c>
      <c r="D2752" t="s">
        <v>1671</v>
      </c>
      <c r="E2752" t="s">
        <v>19711</v>
      </c>
      <c r="L2752" t="s">
        <v>14711</v>
      </c>
      <c r="M2752" t="s">
        <v>37</v>
      </c>
      <c r="N2752" t="s">
        <v>56</v>
      </c>
      <c r="O2752">
        <v>14000000</v>
      </c>
      <c r="P2752">
        <f t="shared" si="42"/>
        <v>4535191</v>
      </c>
      <c r="Q2752">
        <v>6.9</v>
      </c>
    </row>
    <row r="2753" spans="1:17" x14ac:dyDescent="0.3">
      <c r="A2753" t="s">
        <v>11263</v>
      </c>
      <c r="B2753">
        <v>97</v>
      </c>
      <c r="C2753">
        <v>27141959</v>
      </c>
      <c r="D2753" t="s">
        <v>1671</v>
      </c>
      <c r="E2753" t="s">
        <v>24164</v>
      </c>
      <c r="F2753" t="s">
        <v>18089</v>
      </c>
      <c r="G2753" t="s">
        <v>12332</v>
      </c>
      <c r="L2753" t="s">
        <v>13717</v>
      </c>
      <c r="M2753" t="s">
        <v>37</v>
      </c>
      <c r="N2753" t="s">
        <v>38</v>
      </c>
      <c r="O2753">
        <v>18000000</v>
      </c>
      <c r="P2753">
        <f t="shared" si="42"/>
        <v>9141959</v>
      </c>
      <c r="Q2753">
        <v>2.5</v>
      </c>
    </row>
    <row r="2754" spans="1:17" x14ac:dyDescent="0.3">
      <c r="A2754" t="s">
        <v>6573</v>
      </c>
      <c r="B2754">
        <v>97</v>
      </c>
      <c r="C2754">
        <v>100292856</v>
      </c>
      <c r="D2754" t="s">
        <v>1671</v>
      </c>
      <c r="L2754" t="s">
        <v>11556</v>
      </c>
      <c r="M2754" t="s">
        <v>37</v>
      </c>
      <c r="N2754" t="s">
        <v>38</v>
      </c>
      <c r="O2754">
        <v>20000000</v>
      </c>
      <c r="P2754">
        <f t="shared" ref="P2754:P2817" si="43">+C2754-O2754</f>
        <v>80292856</v>
      </c>
      <c r="Q2754">
        <v>5.7</v>
      </c>
    </row>
    <row r="2755" spans="1:17" x14ac:dyDescent="0.3">
      <c r="A2755" t="s">
        <v>13097</v>
      </c>
      <c r="B2755">
        <v>97</v>
      </c>
      <c r="C2755">
        <v>8586376</v>
      </c>
      <c r="D2755" t="s">
        <v>1671</v>
      </c>
      <c r="L2755" t="s">
        <v>13098</v>
      </c>
      <c r="M2755" t="s">
        <v>37</v>
      </c>
      <c r="N2755" t="s">
        <v>38</v>
      </c>
      <c r="O2755">
        <v>20000000</v>
      </c>
      <c r="P2755">
        <f t="shared" si="43"/>
        <v>-11413624</v>
      </c>
      <c r="Q2755">
        <v>4.9000000000000004</v>
      </c>
    </row>
    <row r="2756" spans="1:17" x14ac:dyDescent="0.3">
      <c r="A2756" t="s">
        <v>9461</v>
      </c>
      <c r="B2756">
        <v>97</v>
      </c>
      <c r="C2756">
        <v>71500556</v>
      </c>
      <c r="D2756" t="s">
        <v>1671</v>
      </c>
      <c r="E2756" t="s">
        <v>3409</v>
      </c>
      <c r="F2756" t="s">
        <v>19711</v>
      </c>
      <c r="L2756" t="s">
        <v>9462</v>
      </c>
      <c r="M2756" t="s">
        <v>37</v>
      </c>
      <c r="N2756" t="s">
        <v>56</v>
      </c>
      <c r="O2756">
        <v>26000000</v>
      </c>
      <c r="P2756">
        <f t="shared" si="43"/>
        <v>45500556</v>
      </c>
      <c r="Q2756">
        <v>6.7</v>
      </c>
    </row>
    <row r="2757" spans="1:17" hidden="1" x14ac:dyDescent="0.3">
      <c r="A2757" t="s">
        <v>9551</v>
      </c>
      <c r="B2757">
        <v>106</v>
      </c>
      <c r="D2757" t="s">
        <v>3409</v>
      </c>
      <c r="L2757" t="s">
        <v>22262</v>
      </c>
      <c r="M2757" t="s">
        <v>9795</v>
      </c>
      <c r="N2757" t="s">
        <v>7090</v>
      </c>
      <c r="O2757">
        <v>750000</v>
      </c>
      <c r="P2757">
        <f t="shared" si="43"/>
        <v>-750000</v>
      </c>
      <c r="Q2757">
        <v>8.1</v>
      </c>
    </row>
    <row r="2758" spans="1:17" x14ac:dyDescent="0.3">
      <c r="A2758" t="s">
        <v>15216</v>
      </c>
      <c r="B2758">
        <v>97</v>
      </c>
      <c r="C2758">
        <v>2331318</v>
      </c>
      <c r="D2758" t="s">
        <v>1671</v>
      </c>
      <c r="L2758" t="s">
        <v>15217</v>
      </c>
      <c r="M2758" t="s">
        <v>37</v>
      </c>
      <c r="N2758" t="s">
        <v>38</v>
      </c>
      <c r="O2758">
        <v>10000000</v>
      </c>
      <c r="P2758">
        <f t="shared" si="43"/>
        <v>-7668682</v>
      </c>
      <c r="Q2758">
        <v>3.3</v>
      </c>
    </row>
    <row r="2759" spans="1:17" x14ac:dyDescent="0.3">
      <c r="A2759" t="s">
        <v>14323</v>
      </c>
      <c r="B2759">
        <v>97</v>
      </c>
      <c r="C2759">
        <v>3950294</v>
      </c>
      <c r="D2759" t="s">
        <v>1671</v>
      </c>
      <c r="E2759" t="s">
        <v>3409</v>
      </c>
      <c r="F2759" t="s">
        <v>19711</v>
      </c>
      <c r="L2759" t="s">
        <v>14324</v>
      </c>
      <c r="M2759" t="s">
        <v>37</v>
      </c>
      <c r="N2759" t="s">
        <v>38</v>
      </c>
      <c r="O2759">
        <v>12000000</v>
      </c>
      <c r="P2759">
        <f t="shared" si="43"/>
        <v>-8049706</v>
      </c>
      <c r="Q2759">
        <v>7</v>
      </c>
    </row>
    <row r="2760" spans="1:17" x14ac:dyDescent="0.3">
      <c r="A2760" t="s">
        <v>7134</v>
      </c>
      <c r="B2760">
        <v>97</v>
      </c>
      <c r="C2760">
        <v>24138847</v>
      </c>
      <c r="D2760" t="s">
        <v>1671</v>
      </c>
      <c r="L2760" t="s">
        <v>17619</v>
      </c>
      <c r="M2760" t="s">
        <v>37</v>
      </c>
      <c r="N2760" t="s">
        <v>38</v>
      </c>
      <c r="O2760">
        <v>5000000</v>
      </c>
      <c r="P2760">
        <f t="shared" si="43"/>
        <v>19138847</v>
      </c>
      <c r="Q2760">
        <v>7.4</v>
      </c>
    </row>
    <row r="2761" spans="1:17" x14ac:dyDescent="0.3">
      <c r="A2761" t="s">
        <v>11131</v>
      </c>
      <c r="B2761">
        <v>97</v>
      </c>
      <c r="C2761">
        <v>56631572</v>
      </c>
      <c r="D2761" t="s">
        <v>1671</v>
      </c>
      <c r="E2761" t="s">
        <v>19711</v>
      </c>
      <c r="L2761" t="s">
        <v>13589</v>
      </c>
      <c r="M2761" t="s">
        <v>37</v>
      </c>
      <c r="N2761" t="s">
        <v>38</v>
      </c>
      <c r="O2761">
        <v>12000000</v>
      </c>
      <c r="P2761">
        <f t="shared" si="43"/>
        <v>44631572</v>
      </c>
      <c r="Q2761">
        <v>6.8</v>
      </c>
    </row>
    <row r="2762" spans="1:17" x14ac:dyDescent="0.3">
      <c r="A2762" t="s">
        <v>9735</v>
      </c>
      <c r="B2762">
        <v>97</v>
      </c>
      <c r="C2762">
        <v>22200000</v>
      </c>
      <c r="D2762" t="s">
        <v>1671</v>
      </c>
      <c r="E2762" t="s">
        <v>3409</v>
      </c>
      <c r="F2762" t="s">
        <v>19711</v>
      </c>
      <c r="L2762" t="s">
        <v>9736</v>
      </c>
      <c r="M2762" t="s">
        <v>37</v>
      </c>
      <c r="N2762" t="s">
        <v>38</v>
      </c>
      <c r="O2762">
        <v>25000000</v>
      </c>
      <c r="P2762">
        <f t="shared" si="43"/>
        <v>-2800000</v>
      </c>
      <c r="Q2762">
        <v>6.8</v>
      </c>
    </row>
    <row r="2763" spans="1:17" x14ac:dyDescent="0.3">
      <c r="A2763" t="s">
        <v>21717</v>
      </c>
      <c r="B2763">
        <v>97</v>
      </c>
      <c r="C2763">
        <v>464655</v>
      </c>
      <c r="D2763" t="s">
        <v>1671</v>
      </c>
      <c r="E2763" t="s">
        <v>3409</v>
      </c>
      <c r="L2763" t="s">
        <v>21718</v>
      </c>
      <c r="M2763" t="s">
        <v>37</v>
      </c>
      <c r="N2763" t="s">
        <v>38</v>
      </c>
      <c r="O2763">
        <v>1000000</v>
      </c>
      <c r="P2763">
        <f t="shared" si="43"/>
        <v>-535345</v>
      </c>
      <c r="Q2763">
        <v>7</v>
      </c>
    </row>
    <row r="2764" spans="1:17" x14ac:dyDescent="0.3">
      <c r="A2764" t="s">
        <v>15069</v>
      </c>
      <c r="B2764">
        <v>97</v>
      </c>
      <c r="C2764">
        <v>10561238</v>
      </c>
      <c r="D2764" t="s">
        <v>1671</v>
      </c>
      <c r="E2764" t="s">
        <v>19711</v>
      </c>
      <c r="F2764" t="s">
        <v>10413</v>
      </c>
      <c r="L2764" t="s">
        <v>15071</v>
      </c>
      <c r="M2764" t="s">
        <v>37</v>
      </c>
      <c r="N2764" t="s">
        <v>767</v>
      </c>
      <c r="O2764">
        <v>10000000</v>
      </c>
      <c r="P2764">
        <f t="shared" si="43"/>
        <v>561238</v>
      </c>
      <c r="Q2764">
        <v>6.5</v>
      </c>
    </row>
    <row r="2765" spans="1:17" x14ac:dyDescent="0.3">
      <c r="A2765" t="s">
        <v>250</v>
      </c>
      <c r="B2765">
        <v>97</v>
      </c>
      <c r="C2765">
        <v>173381405</v>
      </c>
      <c r="D2765" t="s">
        <v>1671</v>
      </c>
      <c r="E2765" t="s">
        <v>18089</v>
      </c>
      <c r="F2765" t="s">
        <v>1266</v>
      </c>
      <c r="G2765" t="s">
        <v>19711</v>
      </c>
      <c r="L2765" t="s">
        <v>7889</v>
      </c>
      <c r="M2765" t="s">
        <v>37</v>
      </c>
      <c r="N2765" t="s">
        <v>38</v>
      </c>
      <c r="O2765">
        <v>33000000</v>
      </c>
      <c r="P2765">
        <f t="shared" si="43"/>
        <v>140381405</v>
      </c>
      <c r="Q2765">
        <v>6.9</v>
      </c>
    </row>
    <row r="2766" spans="1:17" x14ac:dyDescent="0.3">
      <c r="A2766" t="s">
        <v>17896</v>
      </c>
      <c r="B2766">
        <v>97</v>
      </c>
      <c r="C2766">
        <v>2711210</v>
      </c>
      <c r="D2766" t="s">
        <v>1671</v>
      </c>
      <c r="E2766" t="s">
        <v>3409</v>
      </c>
      <c r="L2766" t="s">
        <v>17897</v>
      </c>
      <c r="M2766" t="s">
        <v>37</v>
      </c>
      <c r="N2766" t="s">
        <v>38</v>
      </c>
      <c r="O2766">
        <v>5000000</v>
      </c>
      <c r="P2766">
        <f t="shared" si="43"/>
        <v>-2288790</v>
      </c>
      <c r="Q2766">
        <v>6.4</v>
      </c>
    </row>
    <row r="2767" spans="1:17" x14ac:dyDescent="0.3">
      <c r="A2767" t="s">
        <v>2042</v>
      </c>
      <c r="B2767">
        <v>97</v>
      </c>
      <c r="C2767">
        <v>110222438</v>
      </c>
      <c r="D2767" t="s">
        <v>1671</v>
      </c>
      <c r="E2767" t="s">
        <v>18089</v>
      </c>
      <c r="F2767" t="s">
        <v>1266</v>
      </c>
      <c r="G2767" t="s">
        <v>12038</v>
      </c>
      <c r="H2767" t="s">
        <v>19711</v>
      </c>
      <c r="L2767" t="s">
        <v>9219</v>
      </c>
      <c r="M2767" t="s">
        <v>37</v>
      </c>
      <c r="N2767" t="s">
        <v>38</v>
      </c>
      <c r="O2767">
        <v>26000000</v>
      </c>
      <c r="P2767">
        <f t="shared" si="43"/>
        <v>84222438</v>
      </c>
      <c r="Q2767">
        <v>6.1</v>
      </c>
    </row>
    <row r="2768" spans="1:17" hidden="1" x14ac:dyDescent="0.3">
      <c r="A2768" t="s">
        <v>23761</v>
      </c>
      <c r="B2768">
        <v>106</v>
      </c>
      <c r="D2768" t="s">
        <v>24164</v>
      </c>
      <c r="E2768" t="s">
        <v>6403</v>
      </c>
      <c r="F2768" t="s">
        <v>10413</v>
      </c>
      <c r="L2768" t="s">
        <v>23763</v>
      </c>
      <c r="M2768" t="s">
        <v>37</v>
      </c>
      <c r="N2768" t="s">
        <v>38</v>
      </c>
      <c r="P2768">
        <f t="shared" si="43"/>
        <v>0</v>
      </c>
      <c r="Q2768">
        <v>6.8</v>
      </c>
    </row>
    <row r="2769" spans="1:17" x14ac:dyDescent="0.3">
      <c r="A2769" t="s">
        <v>3088</v>
      </c>
      <c r="B2769">
        <v>97</v>
      </c>
      <c r="C2769">
        <v>27900000</v>
      </c>
      <c r="D2769" t="s">
        <v>1671</v>
      </c>
      <c r="E2769" t="s">
        <v>3409</v>
      </c>
      <c r="L2769" t="s">
        <v>18879</v>
      </c>
      <c r="M2769" t="s">
        <v>37</v>
      </c>
      <c r="N2769" t="s">
        <v>38</v>
      </c>
      <c r="O2769">
        <v>3500000</v>
      </c>
      <c r="P2769">
        <f t="shared" si="43"/>
        <v>24400000</v>
      </c>
      <c r="Q2769">
        <v>7.3</v>
      </c>
    </row>
    <row r="2770" spans="1:17" x14ac:dyDescent="0.3">
      <c r="A2770" t="s">
        <v>10122</v>
      </c>
      <c r="B2770">
        <v>97</v>
      </c>
      <c r="C2770">
        <v>2856622</v>
      </c>
      <c r="D2770" t="s">
        <v>1671</v>
      </c>
      <c r="E2770" t="s">
        <v>3409</v>
      </c>
      <c r="L2770" t="s">
        <v>23987</v>
      </c>
      <c r="M2770" t="s">
        <v>37</v>
      </c>
      <c r="N2770" t="s">
        <v>268</v>
      </c>
      <c r="O2770">
        <v>25000</v>
      </c>
      <c r="P2770">
        <f t="shared" si="43"/>
        <v>2831622</v>
      </c>
      <c r="Q2770">
        <v>7.3</v>
      </c>
    </row>
    <row r="2771" spans="1:17" x14ac:dyDescent="0.3">
      <c r="A2771" t="s">
        <v>14735</v>
      </c>
      <c r="B2771">
        <v>97</v>
      </c>
      <c r="C2771">
        <v>11043445</v>
      </c>
      <c r="D2771" t="s">
        <v>1671</v>
      </c>
      <c r="E2771" t="s">
        <v>3409</v>
      </c>
      <c r="F2771" t="s">
        <v>19711</v>
      </c>
      <c r="L2771" t="s">
        <v>14736</v>
      </c>
      <c r="M2771" t="s">
        <v>37</v>
      </c>
      <c r="N2771" t="s">
        <v>38</v>
      </c>
      <c r="O2771">
        <v>10000000</v>
      </c>
      <c r="P2771">
        <f t="shared" si="43"/>
        <v>1043445</v>
      </c>
      <c r="Q2771">
        <v>6.5</v>
      </c>
    </row>
    <row r="2772" spans="1:17" x14ac:dyDescent="0.3">
      <c r="A2772" t="s">
        <v>14116</v>
      </c>
      <c r="B2772">
        <v>97</v>
      </c>
      <c r="C2772">
        <v>31179516</v>
      </c>
      <c r="D2772" t="s">
        <v>1671</v>
      </c>
      <c r="L2772" t="s">
        <v>14117</v>
      </c>
      <c r="M2772" t="s">
        <v>37</v>
      </c>
      <c r="N2772" t="s">
        <v>38</v>
      </c>
      <c r="O2772">
        <v>12000000</v>
      </c>
      <c r="P2772">
        <f t="shared" si="43"/>
        <v>19179516</v>
      </c>
      <c r="Q2772">
        <v>4.3</v>
      </c>
    </row>
    <row r="2773" spans="1:17" x14ac:dyDescent="0.3">
      <c r="A2773" t="s">
        <v>1770</v>
      </c>
      <c r="B2773">
        <v>97</v>
      </c>
      <c r="C2773">
        <v>39852</v>
      </c>
      <c r="D2773" t="s">
        <v>1671</v>
      </c>
      <c r="E2773" t="s">
        <v>3409</v>
      </c>
      <c r="L2773" t="s">
        <v>19517</v>
      </c>
      <c r="M2773" t="s">
        <v>37</v>
      </c>
      <c r="N2773" t="s">
        <v>38</v>
      </c>
      <c r="O2773">
        <v>3000000</v>
      </c>
      <c r="P2773">
        <f t="shared" si="43"/>
        <v>-2960148</v>
      </c>
      <c r="Q2773">
        <v>6.7</v>
      </c>
    </row>
    <row r="2774" spans="1:17" x14ac:dyDescent="0.3">
      <c r="A2774" t="s">
        <v>9470</v>
      </c>
      <c r="B2774">
        <v>97</v>
      </c>
      <c r="C2774">
        <v>7022940</v>
      </c>
      <c r="D2774" t="s">
        <v>1671</v>
      </c>
      <c r="E2774" t="s">
        <v>3409</v>
      </c>
      <c r="F2774" t="s">
        <v>19711</v>
      </c>
      <c r="L2774" t="s">
        <v>20906</v>
      </c>
      <c r="M2774" t="s">
        <v>37</v>
      </c>
      <c r="N2774" t="s">
        <v>38</v>
      </c>
      <c r="O2774">
        <v>1000000</v>
      </c>
      <c r="P2774">
        <f t="shared" si="43"/>
        <v>6022940</v>
      </c>
      <c r="Q2774">
        <v>6.7</v>
      </c>
    </row>
    <row r="2775" spans="1:17" x14ac:dyDescent="0.3">
      <c r="A2775" t="s">
        <v>2042</v>
      </c>
      <c r="B2775">
        <v>97</v>
      </c>
      <c r="C2775">
        <v>86049418</v>
      </c>
      <c r="D2775" t="s">
        <v>1671</v>
      </c>
      <c r="L2775" t="s">
        <v>11789</v>
      </c>
      <c r="M2775" t="s">
        <v>37</v>
      </c>
      <c r="N2775" t="s">
        <v>38</v>
      </c>
      <c r="O2775">
        <v>17000000</v>
      </c>
      <c r="P2775">
        <f t="shared" si="43"/>
        <v>69049418</v>
      </c>
      <c r="Q2775">
        <v>7</v>
      </c>
    </row>
    <row r="2776" spans="1:17" x14ac:dyDescent="0.3">
      <c r="A2776" t="s">
        <v>7109</v>
      </c>
      <c r="B2776">
        <v>97</v>
      </c>
      <c r="C2776">
        <v>47124400</v>
      </c>
      <c r="D2776" t="s">
        <v>1671</v>
      </c>
      <c r="E2776" t="s">
        <v>18089</v>
      </c>
      <c r="F2776" t="s">
        <v>1266</v>
      </c>
      <c r="L2776" t="s">
        <v>9541</v>
      </c>
      <c r="M2776" t="s">
        <v>37</v>
      </c>
      <c r="N2776" t="s">
        <v>38</v>
      </c>
      <c r="O2776">
        <v>25000000</v>
      </c>
      <c r="P2776">
        <f t="shared" si="43"/>
        <v>22124400</v>
      </c>
      <c r="Q2776">
        <v>6.6</v>
      </c>
    </row>
    <row r="2777" spans="1:17" x14ac:dyDescent="0.3">
      <c r="A2777" t="s">
        <v>21210</v>
      </c>
      <c r="B2777">
        <v>97</v>
      </c>
      <c r="C2777">
        <v>100358</v>
      </c>
      <c r="D2777" t="s">
        <v>1671</v>
      </c>
      <c r="E2777" t="s">
        <v>17378</v>
      </c>
      <c r="F2777" t="s">
        <v>19711</v>
      </c>
      <c r="L2777" t="s">
        <v>21212</v>
      </c>
      <c r="M2777" t="s">
        <v>37</v>
      </c>
      <c r="N2777" t="s">
        <v>5612</v>
      </c>
      <c r="O2777">
        <v>1500000</v>
      </c>
      <c r="P2777">
        <f t="shared" si="43"/>
        <v>-1399642</v>
      </c>
      <c r="Q2777">
        <v>3.3</v>
      </c>
    </row>
    <row r="2778" spans="1:17" hidden="1" x14ac:dyDescent="0.3">
      <c r="A2778" t="s">
        <v>4229</v>
      </c>
      <c r="B2778">
        <v>106</v>
      </c>
      <c r="C2778">
        <v>4581222</v>
      </c>
      <c r="D2778" t="s">
        <v>953</v>
      </c>
      <c r="E2778" t="s">
        <v>68</v>
      </c>
      <c r="F2778" t="s">
        <v>3409</v>
      </c>
      <c r="G2778" t="s">
        <v>24167</v>
      </c>
      <c r="L2778" t="s">
        <v>20241</v>
      </c>
      <c r="M2778" t="s">
        <v>37</v>
      </c>
      <c r="N2778" t="s">
        <v>56</v>
      </c>
      <c r="P2778">
        <f t="shared" si="43"/>
        <v>4581222</v>
      </c>
      <c r="Q2778">
        <v>8.1</v>
      </c>
    </row>
    <row r="2779" spans="1:17" x14ac:dyDescent="0.3">
      <c r="A2779" t="s">
        <v>6417</v>
      </c>
      <c r="B2779">
        <v>97</v>
      </c>
      <c r="C2779">
        <v>150056505</v>
      </c>
      <c r="D2779" t="s">
        <v>1671</v>
      </c>
      <c r="L2779" t="s">
        <v>11716</v>
      </c>
      <c r="M2779" t="s">
        <v>37</v>
      </c>
      <c r="N2779" t="s">
        <v>38</v>
      </c>
      <c r="O2779">
        <v>18000000</v>
      </c>
      <c r="P2779">
        <f t="shared" si="43"/>
        <v>132056505</v>
      </c>
      <c r="Q2779">
        <v>6.4</v>
      </c>
    </row>
    <row r="2780" spans="1:17" x14ac:dyDescent="0.3">
      <c r="A2780" t="s">
        <v>16075</v>
      </c>
      <c r="B2780">
        <v>97</v>
      </c>
      <c r="C2780">
        <v>16699684</v>
      </c>
      <c r="D2780" t="s">
        <v>1671</v>
      </c>
      <c r="E2780" t="s">
        <v>19711</v>
      </c>
      <c r="L2780" t="s">
        <v>16076</v>
      </c>
      <c r="M2780" t="s">
        <v>37</v>
      </c>
      <c r="N2780" t="s">
        <v>38</v>
      </c>
      <c r="O2780">
        <v>8000000</v>
      </c>
      <c r="P2780">
        <f t="shared" si="43"/>
        <v>8699684</v>
      </c>
      <c r="Q2780">
        <v>5.6</v>
      </c>
    </row>
    <row r="2781" spans="1:17" hidden="1" x14ac:dyDescent="0.3">
      <c r="A2781" t="s">
        <v>9878</v>
      </c>
      <c r="B2781">
        <v>106</v>
      </c>
      <c r="C2781">
        <v>12589108</v>
      </c>
      <c r="D2781" t="s">
        <v>953</v>
      </c>
      <c r="E2781" t="s">
        <v>3409</v>
      </c>
      <c r="L2781" t="s">
        <v>20773</v>
      </c>
      <c r="M2781" t="s">
        <v>2778</v>
      </c>
      <c r="N2781" t="s">
        <v>2913</v>
      </c>
      <c r="P2781">
        <f t="shared" si="43"/>
        <v>12589108</v>
      </c>
      <c r="Q2781">
        <v>7.4</v>
      </c>
    </row>
    <row r="2782" spans="1:17" hidden="1" x14ac:dyDescent="0.3">
      <c r="A2782" t="s">
        <v>10540</v>
      </c>
      <c r="B2782">
        <v>106</v>
      </c>
      <c r="D2782" t="s">
        <v>953</v>
      </c>
      <c r="E2782" t="s">
        <v>11526</v>
      </c>
      <c r="F2782" t="s">
        <v>18089</v>
      </c>
      <c r="G2782" t="s">
        <v>24167</v>
      </c>
      <c r="L2782" t="s">
        <v>10544</v>
      </c>
      <c r="M2782" t="s">
        <v>2778</v>
      </c>
      <c r="N2782" t="s">
        <v>3571</v>
      </c>
      <c r="O2782">
        <v>22000000</v>
      </c>
      <c r="P2782">
        <f t="shared" si="43"/>
        <v>-22000000</v>
      </c>
      <c r="Q2782">
        <v>6.7</v>
      </c>
    </row>
    <row r="2783" spans="1:17" x14ac:dyDescent="0.3">
      <c r="A2783" t="s">
        <v>1016</v>
      </c>
      <c r="B2783">
        <v>97</v>
      </c>
      <c r="C2783">
        <v>27338033</v>
      </c>
      <c r="D2783" t="s">
        <v>1671</v>
      </c>
      <c r="E2783" t="s">
        <v>19711</v>
      </c>
      <c r="L2783" t="s">
        <v>10226</v>
      </c>
      <c r="M2783" t="s">
        <v>37</v>
      </c>
      <c r="N2783" t="s">
        <v>38</v>
      </c>
      <c r="O2783">
        <v>23000000</v>
      </c>
      <c r="P2783">
        <f t="shared" si="43"/>
        <v>4338033</v>
      </c>
      <c r="Q2783">
        <v>6.1</v>
      </c>
    </row>
    <row r="2784" spans="1:17" x14ac:dyDescent="0.3">
      <c r="A2784" t="s">
        <v>6724</v>
      </c>
      <c r="B2784">
        <v>97</v>
      </c>
      <c r="C2784">
        <v>1768416</v>
      </c>
      <c r="D2784" t="s">
        <v>1671</v>
      </c>
      <c r="E2784" t="s">
        <v>3409</v>
      </c>
      <c r="L2784" t="s">
        <v>16688</v>
      </c>
      <c r="M2784" t="s">
        <v>37</v>
      </c>
      <c r="N2784" t="s">
        <v>38</v>
      </c>
      <c r="O2784">
        <v>7000000</v>
      </c>
      <c r="P2784">
        <f t="shared" si="43"/>
        <v>-5231584</v>
      </c>
      <c r="Q2784">
        <v>6.3</v>
      </c>
    </row>
    <row r="2785" spans="1:17" x14ac:dyDescent="0.3">
      <c r="A2785" t="s">
        <v>11664</v>
      </c>
      <c r="B2785">
        <v>97</v>
      </c>
      <c r="C2785">
        <v>6923891</v>
      </c>
      <c r="D2785" t="s">
        <v>1671</v>
      </c>
      <c r="E2785" t="s">
        <v>3409</v>
      </c>
      <c r="F2785" t="s">
        <v>19711</v>
      </c>
      <c r="L2785" t="s">
        <v>11665</v>
      </c>
      <c r="M2785" t="s">
        <v>37</v>
      </c>
      <c r="N2785" t="s">
        <v>38</v>
      </c>
      <c r="O2785">
        <v>23000000</v>
      </c>
      <c r="P2785">
        <f t="shared" si="43"/>
        <v>-16076109</v>
      </c>
      <c r="Q2785">
        <v>6.3</v>
      </c>
    </row>
    <row r="2786" spans="1:17" hidden="1" x14ac:dyDescent="0.3">
      <c r="A2786" t="s">
        <v>6195</v>
      </c>
      <c r="B2786">
        <v>106</v>
      </c>
      <c r="D2786" t="s">
        <v>1671</v>
      </c>
      <c r="E2786" t="s">
        <v>19711</v>
      </c>
      <c r="L2786" t="s">
        <v>12573</v>
      </c>
      <c r="M2786" t="s">
        <v>1464</v>
      </c>
      <c r="N2786" t="s">
        <v>1465</v>
      </c>
      <c r="O2786">
        <v>11000000</v>
      </c>
      <c r="P2786">
        <f t="shared" si="43"/>
        <v>-11000000</v>
      </c>
      <c r="Q2786">
        <v>7.1</v>
      </c>
    </row>
    <row r="2787" spans="1:17" x14ac:dyDescent="0.3">
      <c r="A2787" t="s">
        <v>9588</v>
      </c>
      <c r="B2787">
        <v>97</v>
      </c>
      <c r="C2787">
        <v>48237389</v>
      </c>
      <c r="D2787" t="s">
        <v>1671</v>
      </c>
      <c r="E2787" t="s">
        <v>19711</v>
      </c>
      <c r="L2787" t="s">
        <v>9590</v>
      </c>
      <c r="M2787" t="s">
        <v>37</v>
      </c>
      <c r="N2787" t="s">
        <v>38</v>
      </c>
      <c r="O2787">
        <v>25000000</v>
      </c>
      <c r="P2787">
        <f t="shared" si="43"/>
        <v>23237389</v>
      </c>
      <c r="Q2787">
        <v>5.5</v>
      </c>
    </row>
    <row r="2788" spans="1:17" x14ac:dyDescent="0.3">
      <c r="A2788" t="s">
        <v>5990</v>
      </c>
      <c r="B2788">
        <v>97</v>
      </c>
      <c r="C2788">
        <v>8378141</v>
      </c>
      <c r="D2788" t="s">
        <v>1671</v>
      </c>
      <c r="E2788" t="s">
        <v>3409</v>
      </c>
      <c r="F2788" t="s">
        <v>19711</v>
      </c>
      <c r="L2788" t="s">
        <v>13101</v>
      </c>
      <c r="M2788" t="s">
        <v>37</v>
      </c>
      <c r="N2788" t="s">
        <v>56</v>
      </c>
      <c r="O2788">
        <v>15000000</v>
      </c>
      <c r="P2788">
        <f t="shared" si="43"/>
        <v>-6621859</v>
      </c>
      <c r="Q2788">
        <v>6.9</v>
      </c>
    </row>
    <row r="2789" spans="1:17" x14ac:dyDescent="0.3">
      <c r="A2789" t="s">
        <v>2968</v>
      </c>
      <c r="B2789">
        <v>97</v>
      </c>
      <c r="C2789">
        <v>11614236</v>
      </c>
      <c r="D2789" t="s">
        <v>1671</v>
      </c>
      <c r="L2789" t="s">
        <v>13034</v>
      </c>
      <c r="M2789" t="s">
        <v>37</v>
      </c>
      <c r="N2789" t="s">
        <v>38</v>
      </c>
      <c r="O2789">
        <v>15000000</v>
      </c>
      <c r="P2789">
        <f t="shared" si="43"/>
        <v>-3385764</v>
      </c>
      <c r="Q2789">
        <v>5.6</v>
      </c>
    </row>
    <row r="2790" spans="1:17" x14ac:dyDescent="0.3">
      <c r="A2790" t="s">
        <v>4203</v>
      </c>
      <c r="B2790">
        <v>97</v>
      </c>
      <c r="C2790">
        <v>144833357</v>
      </c>
      <c r="D2790" t="s">
        <v>1671</v>
      </c>
      <c r="E2790" t="s">
        <v>3409</v>
      </c>
      <c r="F2790" t="s">
        <v>18089</v>
      </c>
      <c r="G2790" t="s">
        <v>1266</v>
      </c>
      <c r="L2790" t="s">
        <v>10345</v>
      </c>
      <c r="M2790" t="s">
        <v>37</v>
      </c>
      <c r="N2790" t="s">
        <v>38</v>
      </c>
      <c r="O2790">
        <v>22000000</v>
      </c>
      <c r="P2790">
        <f t="shared" si="43"/>
        <v>122833357</v>
      </c>
      <c r="Q2790">
        <v>6.4</v>
      </c>
    </row>
    <row r="2791" spans="1:17" x14ac:dyDescent="0.3">
      <c r="A2791" t="s">
        <v>15779</v>
      </c>
      <c r="B2791">
        <v>97</v>
      </c>
      <c r="C2791">
        <v>1046166</v>
      </c>
      <c r="D2791" t="s">
        <v>1671</v>
      </c>
      <c r="E2791" t="s">
        <v>12038</v>
      </c>
      <c r="F2791" t="s">
        <v>19711</v>
      </c>
      <c r="L2791" t="s">
        <v>15780</v>
      </c>
      <c r="M2791" t="s">
        <v>37</v>
      </c>
      <c r="N2791" t="s">
        <v>767</v>
      </c>
      <c r="O2791">
        <v>9000000</v>
      </c>
      <c r="P2791">
        <f t="shared" si="43"/>
        <v>-7953834</v>
      </c>
      <c r="Q2791">
        <v>4.2</v>
      </c>
    </row>
    <row r="2792" spans="1:17" x14ac:dyDescent="0.3">
      <c r="A2792" t="s">
        <v>3122</v>
      </c>
      <c r="B2792">
        <v>97</v>
      </c>
      <c r="C2792">
        <v>43022524</v>
      </c>
      <c r="D2792" t="s">
        <v>1671</v>
      </c>
      <c r="E2792" t="s">
        <v>3409</v>
      </c>
      <c r="L2792" t="s">
        <v>12764</v>
      </c>
      <c r="M2792" t="s">
        <v>37</v>
      </c>
      <c r="N2792" t="s">
        <v>38</v>
      </c>
      <c r="O2792">
        <v>15000000</v>
      </c>
      <c r="P2792">
        <f t="shared" si="43"/>
        <v>28022524</v>
      </c>
      <c r="Q2792">
        <v>7.1</v>
      </c>
    </row>
    <row r="2793" spans="1:17" x14ac:dyDescent="0.3">
      <c r="A2793" t="s">
        <v>15234</v>
      </c>
      <c r="B2793">
        <v>97</v>
      </c>
      <c r="C2793">
        <v>7574066</v>
      </c>
      <c r="D2793" t="s">
        <v>1671</v>
      </c>
      <c r="E2793" t="s">
        <v>3409</v>
      </c>
      <c r="L2793" t="s">
        <v>15236</v>
      </c>
      <c r="M2793" t="s">
        <v>37</v>
      </c>
      <c r="N2793" t="s">
        <v>38</v>
      </c>
      <c r="O2793">
        <v>10000000</v>
      </c>
      <c r="P2793">
        <f t="shared" si="43"/>
        <v>-2425934</v>
      </c>
      <c r="Q2793">
        <v>6.3</v>
      </c>
    </row>
    <row r="2794" spans="1:17" x14ac:dyDescent="0.3">
      <c r="A2794" t="s">
        <v>16363</v>
      </c>
      <c r="B2794">
        <v>97</v>
      </c>
      <c r="C2794">
        <v>4131640</v>
      </c>
      <c r="D2794" t="s">
        <v>1671</v>
      </c>
      <c r="E2794" t="s">
        <v>24164</v>
      </c>
      <c r="L2794" t="s">
        <v>16364</v>
      </c>
      <c r="M2794" t="s">
        <v>37</v>
      </c>
      <c r="N2794" t="s">
        <v>38</v>
      </c>
      <c r="O2794">
        <v>7500000</v>
      </c>
      <c r="P2794">
        <f t="shared" si="43"/>
        <v>-3368360</v>
      </c>
      <c r="Q2794">
        <v>3.1</v>
      </c>
    </row>
    <row r="2795" spans="1:17" x14ac:dyDescent="0.3">
      <c r="A2795" t="s">
        <v>2561</v>
      </c>
      <c r="B2795">
        <v>98</v>
      </c>
      <c r="C2795">
        <v>56044241</v>
      </c>
      <c r="D2795" t="s">
        <v>1671</v>
      </c>
      <c r="E2795" t="s">
        <v>1266</v>
      </c>
      <c r="F2795" t="s">
        <v>19711</v>
      </c>
      <c r="L2795" t="s">
        <v>8252</v>
      </c>
      <c r="M2795" t="s">
        <v>37</v>
      </c>
      <c r="N2795" t="s">
        <v>38</v>
      </c>
      <c r="O2795">
        <v>37000000</v>
      </c>
      <c r="P2795">
        <f t="shared" si="43"/>
        <v>19044241</v>
      </c>
      <c r="Q2795">
        <v>6.1</v>
      </c>
    </row>
    <row r="2796" spans="1:17" x14ac:dyDescent="0.3">
      <c r="A2796" t="s">
        <v>7142</v>
      </c>
      <c r="B2796">
        <v>98</v>
      </c>
      <c r="C2796">
        <v>24629916</v>
      </c>
      <c r="D2796" t="s">
        <v>1671</v>
      </c>
      <c r="E2796" t="s">
        <v>3409</v>
      </c>
      <c r="F2796" t="s">
        <v>18089</v>
      </c>
      <c r="G2796" t="s">
        <v>24167</v>
      </c>
      <c r="L2796" t="s">
        <v>19231</v>
      </c>
      <c r="M2796" t="s">
        <v>37</v>
      </c>
      <c r="N2796" t="s">
        <v>38</v>
      </c>
      <c r="O2796">
        <v>3000000</v>
      </c>
      <c r="P2796">
        <f t="shared" si="43"/>
        <v>21629916</v>
      </c>
      <c r="Q2796">
        <v>5.0999999999999996</v>
      </c>
    </row>
    <row r="2797" spans="1:17" hidden="1" x14ac:dyDescent="0.3">
      <c r="A2797" t="s">
        <v>6549</v>
      </c>
      <c r="B2797">
        <v>107</v>
      </c>
      <c r="C2797">
        <v>16025394</v>
      </c>
      <c r="D2797" t="s">
        <v>1671</v>
      </c>
      <c r="E2797" t="s">
        <v>3409</v>
      </c>
      <c r="F2797" t="s">
        <v>19711</v>
      </c>
      <c r="L2797" t="s">
        <v>15499</v>
      </c>
      <c r="M2797" t="s">
        <v>37</v>
      </c>
      <c r="N2797" t="s">
        <v>38</v>
      </c>
      <c r="P2797">
        <f t="shared" si="43"/>
        <v>16025394</v>
      </c>
      <c r="Q2797">
        <v>6.8</v>
      </c>
    </row>
    <row r="2798" spans="1:17" hidden="1" x14ac:dyDescent="0.3">
      <c r="A2798" t="s">
        <v>20552</v>
      </c>
      <c r="B2798">
        <v>107</v>
      </c>
      <c r="C2798">
        <v>4556</v>
      </c>
      <c r="D2798" t="s">
        <v>1671</v>
      </c>
      <c r="E2798" t="s">
        <v>3409</v>
      </c>
      <c r="L2798" t="s">
        <v>20553</v>
      </c>
      <c r="M2798" t="s">
        <v>37</v>
      </c>
      <c r="N2798" t="s">
        <v>38</v>
      </c>
      <c r="P2798">
        <f t="shared" si="43"/>
        <v>4556</v>
      </c>
      <c r="Q2798">
        <v>5.6</v>
      </c>
    </row>
    <row r="2799" spans="1:17" x14ac:dyDescent="0.3">
      <c r="A2799" t="s">
        <v>1751</v>
      </c>
      <c r="B2799">
        <v>98</v>
      </c>
      <c r="C2799">
        <v>84136909</v>
      </c>
      <c r="D2799" t="s">
        <v>1671</v>
      </c>
      <c r="L2799" t="s">
        <v>9530</v>
      </c>
      <c r="M2799" t="s">
        <v>37</v>
      </c>
      <c r="N2799" t="s">
        <v>38</v>
      </c>
      <c r="O2799">
        <v>26000000</v>
      </c>
      <c r="P2799">
        <f t="shared" si="43"/>
        <v>58136909</v>
      </c>
      <c r="Q2799">
        <v>7.2</v>
      </c>
    </row>
    <row r="2800" spans="1:17" x14ac:dyDescent="0.3">
      <c r="A2800" t="s">
        <v>48</v>
      </c>
      <c r="B2800">
        <v>98</v>
      </c>
      <c r="C2800">
        <v>9430988</v>
      </c>
      <c r="D2800" t="s">
        <v>1671</v>
      </c>
      <c r="E2800" t="s">
        <v>3409</v>
      </c>
      <c r="F2800" t="s">
        <v>19711</v>
      </c>
      <c r="L2800" t="s">
        <v>10604</v>
      </c>
      <c r="M2800" t="s">
        <v>37</v>
      </c>
      <c r="N2800" t="s">
        <v>38</v>
      </c>
      <c r="O2800">
        <v>17000000</v>
      </c>
      <c r="P2800">
        <f t="shared" si="43"/>
        <v>-7569012</v>
      </c>
      <c r="Q2800">
        <v>7.1</v>
      </c>
    </row>
    <row r="2801" spans="1:17" x14ac:dyDescent="0.3">
      <c r="A2801" t="s">
        <v>11761</v>
      </c>
      <c r="B2801">
        <v>98</v>
      </c>
      <c r="C2801">
        <v>60057639</v>
      </c>
      <c r="D2801" t="s">
        <v>1671</v>
      </c>
      <c r="E2801" t="s">
        <v>24164</v>
      </c>
      <c r="F2801" t="s">
        <v>3409</v>
      </c>
      <c r="L2801" t="s">
        <v>11762</v>
      </c>
      <c r="M2801" t="s">
        <v>37</v>
      </c>
      <c r="N2801" t="s">
        <v>38</v>
      </c>
      <c r="O2801">
        <v>18000000</v>
      </c>
      <c r="P2801">
        <f t="shared" si="43"/>
        <v>42057639</v>
      </c>
      <c r="Q2801">
        <v>7.1</v>
      </c>
    </row>
    <row r="2802" spans="1:17" x14ac:dyDescent="0.3">
      <c r="A2802" t="s">
        <v>1165</v>
      </c>
      <c r="B2802">
        <v>98</v>
      </c>
      <c r="C2802">
        <v>68353550</v>
      </c>
      <c r="D2802" t="s">
        <v>1671</v>
      </c>
      <c r="E2802" t="s">
        <v>24167</v>
      </c>
      <c r="L2802" t="s">
        <v>14795</v>
      </c>
      <c r="M2802" t="s">
        <v>37</v>
      </c>
      <c r="N2802" t="s">
        <v>38</v>
      </c>
      <c r="O2802">
        <v>10000000</v>
      </c>
      <c r="P2802">
        <f t="shared" si="43"/>
        <v>58353550</v>
      </c>
      <c r="Q2802">
        <v>5.9</v>
      </c>
    </row>
    <row r="2803" spans="1:17" x14ac:dyDescent="0.3">
      <c r="A2803" t="s">
        <v>12044</v>
      </c>
      <c r="B2803">
        <v>98</v>
      </c>
      <c r="C2803">
        <v>353743</v>
      </c>
      <c r="D2803" t="s">
        <v>1671</v>
      </c>
      <c r="E2803" t="s">
        <v>24164</v>
      </c>
      <c r="F2803" t="s">
        <v>3409</v>
      </c>
      <c r="G2803" t="s">
        <v>10413</v>
      </c>
      <c r="H2803" t="s">
        <v>24163</v>
      </c>
      <c r="L2803" t="s">
        <v>13229</v>
      </c>
      <c r="M2803" t="s">
        <v>37</v>
      </c>
      <c r="N2803" t="s">
        <v>56</v>
      </c>
      <c r="O2803">
        <v>15000000</v>
      </c>
      <c r="P2803">
        <f t="shared" si="43"/>
        <v>-14646257</v>
      </c>
      <c r="Q2803">
        <v>6.9</v>
      </c>
    </row>
    <row r="2804" spans="1:17" x14ac:dyDescent="0.3">
      <c r="A2804" t="s">
        <v>4003</v>
      </c>
      <c r="B2804">
        <v>98</v>
      </c>
      <c r="C2804">
        <v>13383737</v>
      </c>
      <c r="D2804" t="s">
        <v>1671</v>
      </c>
      <c r="E2804" t="s">
        <v>24164</v>
      </c>
      <c r="L2804" t="s">
        <v>11180</v>
      </c>
      <c r="M2804" t="s">
        <v>37</v>
      </c>
      <c r="N2804" t="s">
        <v>38</v>
      </c>
      <c r="O2804">
        <v>20000000</v>
      </c>
      <c r="P2804">
        <f t="shared" si="43"/>
        <v>-6616263</v>
      </c>
      <c r="Q2804">
        <v>7.5</v>
      </c>
    </row>
    <row r="2805" spans="1:17" x14ac:dyDescent="0.3">
      <c r="A2805" t="s">
        <v>4218</v>
      </c>
      <c r="B2805">
        <v>98</v>
      </c>
      <c r="C2805">
        <v>39800000</v>
      </c>
      <c r="D2805" t="s">
        <v>1671</v>
      </c>
      <c r="E2805" t="s">
        <v>24167</v>
      </c>
      <c r="L2805" t="s">
        <v>17012</v>
      </c>
      <c r="M2805" t="s">
        <v>37</v>
      </c>
      <c r="N2805" t="s">
        <v>38</v>
      </c>
      <c r="O2805">
        <v>6000000</v>
      </c>
      <c r="P2805">
        <f t="shared" si="43"/>
        <v>33800000</v>
      </c>
      <c r="Q2805">
        <v>7.4</v>
      </c>
    </row>
    <row r="2806" spans="1:17" hidden="1" x14ac:dyDescent="0.3">
      <c r="A2806" t="s">
        <v>2246</v>
      </c>
      <c r="B2806">
        <v>107</v>
      </c>
      <c r="D2806" t="s">
        <v>24165</v>
      </c>
      <c r="E2806" t="s">
        <v>10413</v>
      </c>
      <c r="L2806" t="s">
        <v>11922</v>
      </c>
      <c r="M2806" t="s">
        <v>37</v>
      </c>
      <c r="N2806" t="s">
        <v>38</v>
      </c>
      <c r="O2806">
        <v>18000000</v>
      </c>
      <c r="P2806">
        <f t="shared" si="43"/>
        <v>-18000000</v>
      </c>
      <c r="Q2806">
        <v>7.4</v>
      </c>
    </row>
    <row r="2807" spans="1:17" x14ac:dyDescent="0.3">
      <c r="A2807" t="s">
        <v>4591</v>
      </c>
      <c r="B2807">
        <v>98</v>
      </c>
      <c r="C2807">
        <v>22734486</v>
      </c>
      <c r="D2807" t="s">
        <v>1671</v>
      </c>
      <c r="L2807" t="s">
        <v>12204</v>
      </c>
      <c r="M2807" t="s">
        <v>37</v>
      </c>
      <c r="N2807" t="s">
        <v>38</v>
      </c>
      <c r="O2807">
        <v>17000000</v>
      </c>
      <c r="P2807">
        <f t="shared" si="43"/>
        <v>5734486</v>
      </c>
      <c r="Q2807">
        <v>5.6</v>
      </c>
    </row>
    <row r="2808" spans="1:17" x14ac:dyDescent="0.3">
      <c r="A2808" t="s">
        <v>20790</v>
      </c>
      <c r="B2808">
        <v>98</v>
      </c>
      <c r="C2808">
        <v>1943649</v>
      </c>
      <c r="D2808" t="s">
        <v>1671</v>
      </c>
      <c r="E2808" t="s">
        <v>24164</v>
      </c>
      <c r="F2808" t="s">
        <v>19711</v>
      </c>
      <c r="L2808" t="s">
        <v>20792</v>
      </c>
      <c r="M2808" t="s">
        <v>37</v>
      </c>
      <c r="N2808" t="s">
        <v>38</v>
      </c>
      <c r="O2808">
        <v>1700000</v>
      </c>
      <c r="P2808">
        <f t="shared" si="43"/>
        <v>243649</v>
      </c>
      <c r="Q2808">
        <v>6.3</v>
      </c>
    </row>
    <row r="2809" spans="1:17" x14ac:dyDescent="0.3">
      <c r="A2809" t="s">
        <v>4203</v>
      </c>
      <c r="B2809">
        <v>98</v>
      </c>
      <c r="C2809">
        <v>22770864</v>
      </c>
      <c r="D2809" t="s">
        <v>1671</v>
      </c>
      <c r="E2809" t="s">
        <v>3409</v>
      </c>
      <c r="L2809" t="s">
        <v>7021</v>
      </c>
      <c r="M2809" t="s">
        <v>37</v>
      </c>
      <c r="N2809" t="s">
        <v>38</v>
      </c>
      <c r="O2809">
        <v>38000000</v>
      </c>
      <c r="P2809">
        <f t="shared" si="43"/>
        <v>-15229136</v>
      </c>
      <c r="Q2809">
        <v>5.5</v>
      </c>
    </row>
    <row r="2810" spans="1:17" x14ac:dyDescent="0.3">
      <c r="A2810" t="s">
        <v>10444</v>
      </c>
      <c r="B2810">
        <v>98</v>
      </c>
      <c r="C2810">
        <v>14252830</v>
      </c>
      <c r="D2810" t="s">
        <v>1671</v>
      </c>
      <c r="E2810" t="s">
        <v>12038</v>
      </c>
      <c r="L2810" t="s">
        <v>10446</v>
      </c>
      <c r="M2810" t="s">
        <v>37</v>
      </c>
      <c r="N2810" t="s">
        <v>268</v>
      </c>
      <c r="O2810">
        <v>22000000</v>
      </c>
      <c r="P2810">
        <f t="shared" si="43"/>
        <v>-7747170</v>
      </c>
      <c r="Q2810">
        <v>5.3</v>
      </c>
    </row>
    <row r="2811" spans="1:17" hidden="1" x14ac:dyDescent="0.3">
      <c r="A2811" t="s">
        <v>22070</v>
      </c>
      <c r="B2811">
        <v>107</v>
      </c>
      <c r="C2811">
        <v>439958</v>
      </c>
      <c r="D2811" t="s">
        <v>3409</v>
      </c>
      <c r="L2811" t="s">
        <v>22073</v>
      </c>
      <c r="M2811" t="s">
        <v>22077</v>
      </c>
      <c r="N2811" t="s">
        <v>1465</v>
      </c>
      <c r="P2811">
        <f t="shared" si="43"/>
        <v>439958</v>
      </c>
      <c r="Q2811">
        <v>5.9</v>
      </c>
    </row>
    <row r="2812" spans="1:17" x14ac:dyDescent="0.3">
      <c r="A2812" t="s">
        <v>12778</v>
      </c>
      <c r="B2812">
        <v>98</v>
      </c>
      <c r="C2812">
        <v>42592530</v>
      </c>
      <c r="D2812" t="s">
        <v>1671</v>
      </c>
      <c r="E2812" t="s">
        <v>1266</v>
      </c>
      <c r="F2812" t="s">
        <v>6403</v>
      </c>
      <c r="L2812" t="s">
        <v>12779</v>
      </c>
      <c r="M2812" t="s">
        <v>37</v>
      </c>
      <c r="N2812" t="s">
        <v>38</v>
      </c>
      <c r="O2812">
        <v>15000000</v>
      </c>
      <c r="P2812">
        <f t="shared" si="43"/>
        <v>27592530</v>
      </c>
      <c r="Q2812">
        <v>6.2</v>
      </c>
    </row>
    <row r="2813" spans="1:17" x14ac:dyDescent="0.3">
      <c r="A2813" t="s">
        <v>322</v>
      </c>
      <c r="B2813">
        <v>98</v>
      </c>
      <c r="C2813">
        <v>35565975</v>
      </c>
      <c r="D2813" t="s">
        <v>1671</v>
      </c>
      <c r="E2813" t="s">
        <v>3409</v>
      </c>
      <c r="F2813" t="s">
        <v>19711</v>
      </c>
      <c r="L2813" t="s">
        <v>8414</v>
      </c>
      <c r="M2813" t="s">
        <v>37</v>
      </c>
      <c r="N2813" t="s">
        <v>38</v>
      </c>
      <c r="O2813">
        <v>30000000</v>
      </c>
      <c r="P2813">
        <f t="shared" si="43"/>
        <v>5565975</v>
      </c>
      <c r="Q2813">
        <v>6.1</v>
      </c>
    </row>
    <row r="2814" spans="1:17" x14ac:dyDescent="0.3">
      <c r="A2814" t="s">
        <v>1744</v>
      </c>
      <c r="B2814">
        <v>98</v>
      </c>
      <c r="C2814">
        <v>148383780</v>
      </c>
      <c r="D2814" t="s">
        <v>1671</v>
      </c>
      <c r="E2814" t="s">
        <v>19711</v>
      </c>
      <c r="L2814" t="s">
        <v>1747</v>
      </c>
      <c r="M2814" t="s">
        <v>37</v>
      </c>
      <c r="N2814" t="s">
        <v>38</v>
      </c>
      <c r="O2814">
        <v>100000000</v>
      </c>
      <c r="P2814">
        <f t="shared" si="43"/>
        <v>48383780</v>
      </c>
      <c r="Q2814">
        <v>5.5</v>
      </c>
    </row>
    <row r="2815" spans="1:17" x14ac:dyDescent="0.3">
      <c r="A2815" t="s">
        <v>3880</v>
      </c>
      <c r="B2815">
        <v>98</v>
      </c>
      <c r="C2815">
        <v>58255287</v>
      </c>
      <c r="D2815" t="s">
        <v>1671</v>
      </c>
      <c r="E2815" t="s">
        <v>24164</v>
      </c>
      <c r="L2815" t="s">
        <v>3882</v>
      </c>
      <c r="M2815" t="s">
        <v>37</v>
      </c>
      <c r="N2815" t="s">
        <v>38</v>
      </c>
      <c r="O2815">
        <v>64000000</v>
      </c>
      <c r="P2815">
        <f t="shared" si="43"/>
        <v>-5744713</v>
      </c>
      <c r="Q2815">
        <v>4.3</v>
      </c>
    </row>
    <row r="2816" spans="1:17" x14ac:dyDescent="0.3">
      <c r="A2816" t="s">
        <v>11131</v>
      </c>
      <c r="B2816">
        <v>98</v>
      </c>
      <c r="C2816">
        <v>15464026</v>
      </c>
      <c r="D2816" t="s">
        <v>1671</v>
      </c>
      <c r="E2816" t="s">
        <v>19711</v>
      </c>
      <c r="L2816" t="s">
        <v>11133</v>
      </c>
      <c r="M2816" t="s">
        <v>37</v>
      </c>
      <c r="N2816" t="s">
        <v>38</v>
      </c>
      <c r="O2816">
        <v>20000000</v>
      </c>
      <c r="P2816">
        <f t="shared" si="43"/>
        <v>-4535974</v>
      </c>
      <c r="Q2816">
        <v>5.3</v>
      </c>
    </row>
    <row r="2817" spans="1:17" x14ac:dyDescent="0.3">
      <c r="A2817" t="s">
        <v>19470</v>
      </c>
      <c r="B2817">
        <v>98</v>
      </c>
      <c r="C2817">
        <v>2938208</v>
      </c>
      <c r="D2817" t="s">
        <v>1671</v>
      </c>
      <c r="E2817" t="s">
        <v>3409</v>
      </c>
      <c r="F2817" t="s">
        <v>19711</v>
      </c>
      <c r="L2817" t="s">
        <v>22813</v>
      </c>
      <c r="M2817" t="s">
        <v>37</v>
      </c>
      <c r="N2817" t="s">
        <v>38</v>
      </c>
      <c r="O2817">
        <v>225000</v>
      </c>
      <c r="P2817">
        <f t="shared" si="43"/>
        <v>2713208</v>
      </c>
      <c r="Q2817">
        <v>7.5</v>
      </c>
    </row>
    <row r="2818" spans="1:17" x14ac:dyDescent="0.3">
      <c r="A2818" t="s">
        <v>18267</v>
      </c>
      <c r="B2818">
        <v>98</v>
      </c>
      <c r="C2818">
        <v>10429707</v>
      </c>
      <c r="D2818" t="s">
        <v>1671</v>
      </c>
      <c r="L2818" t="s">
        <v>18270</v>
      </c>
      <c r="M2818" t="s">
        <v>37</v>
      </c>
      <c r="N2818" t="s">
        <v>38</v>
      </c>
      <c r="O2818">
        <v>5000000</v>
      </c>
      <c r="P2818">
        <f t="shared" ref="P2818:P2881" si="44">+C2818-O2818</f>
        <v>5429707</v>
      </c>
      <c r="Q2818">
        <v>5.4</v>
      </c>
    </row>
    <row r="2819" spans="1:17" x14ac:dyDescent="0.3">
      <c r="A2819" t="s">
        <v>7392</v>
      </c>
      <c r="B2819">
        <v>98</v>
      </c>
      <c r="C2819">
        <v>43894863</v>
      </c>
      <c r="D2819" t="s">
        <v>1671</v>
      </c>
      <c r="E2819" t="s">
        <v>19711</v>
      </c>
      <c r="L2819" t="s">
        <v>7394</v>
      </c>
      <c r="M2819" t="s">
        <v>37</v>
      </c>
      <c r="N2819" t="s">
        <v>38</v>
      </c>
      <c r="O2819">
        <v>30000000</v>
      </c>
      <c r="P2819">
        <f t="shared" si="44"/>
        <v>13894863</v>
      </c>
      <c r="Q2819">
        <v>5.9</v>
      </c>
    </row>
    <row r="2820" spans="1:17" x14ac:dyDescent="0.3">
      <c r="A2820" t="s">
        <v>4239</v>
      </c>
      <c r="B2820">
        <v>98</v>
      </c>
      <c r="C2820">
        <v>8662318</v>
      </c>
      <c r="D2820" t="s">
        <v>1671</v>
      </c>
      <c r="E2820" t="s">
        <v>19711</v>
      </c>
      <c r="L2820" t="s">
        <v>12269</v>
      </c>
      <c r="M2820" t="s">
        <v>37</v>
      </c>
      <c r="N2820" t="s">
        <v>38</v>
      </c>
      <c r="O2820">
        <v>17000000</v>
      </c>
      <c r="P2820">
        <f t="shared" si="44"/>
        <v>-8337682</v>
      </c>
      <c r="Q2820">
        <v>5.9</v>
      </c>
    </row>
    <row r="2821" spans="1:17" x14ac:dyDescent="0.3">
      <c r="A2821" t="s">
        <v>22585</v>
      </c>
      <c r="B2821">
        <v>98</v>
      </c>
      <c r="C2821">
        <v>295468</v>
      </c>
      <c r="D2821" t="s">
        <v>1671</v>
      </c>
      <c r="E2821" t="s">
        <v>19711</v>
      </c>
      <c r="L2821" t="s">
        <v>22586</v>
      </c>
      <c r="M2821" t="s">
        <v>37</v>
      </c>
      <c r="N2821" t="s">
        <v>38</v>
      </c>
      <c r="O2821">
        <v>500000</v>
      </c>
      <c r="P2821">
        <f t="shared" si="44"/>
        <v>-204532</v>
      </c>
      <c r="Q2821">
        <v>6</v>
      </c>
    </row>
    <row r="2822" spans="1:17" x14ac:dyDescent="0.3">
      <c r="A2822" t="s">
        <v>3233</v>
      </c>
      <c r="B2822">
        <v>98</v>
      </c>
      <c r="C2822">
        <v>57176582</v>
      </c>
      <c r="D2822" t="s">
        <v>1671</v>
      </c>
      <c r="L2822" t="s">
        <v>15508</v>
      </c>
      <c r="M2822" t="s">
        <v>37</v>
      </c>
      <c r="N2822" t="s">
        <v>38</v>
      </c>
      <c r="O2822">
        <v>9500000</v>
      </c>
      <c r="P2822">
        <f t="shared" si="44"/>
        <v>47676582</v>
      </c>
      <c r="Q2822">
        <v>6.1</v>
      </c>
    </row>
    <row r="2823" spans="1:17" x14ac:dyDescent="0.3">
      <c r="A2823" t="s">
        <v>14598</v>
      </c>
      <c r="B2823">
        <v>98</v>
      </c>
      <c r="C2823">
        <v>18381787</v>
      </c>
      <c r="D2823" t="s">
        <v>1671</v>
      </c>
      <c r="E2823" t="s">
        <v>3409</v>
      </c>
      <c r="L2823" t="s">
        <v>14600</v>
      </c>
      <c r="M2823" t="s">
        <v>37</v>
      </c>
      <c r="N2823" t="s">
        <v>56</v>
      </c>
      <c r="O2823">
        <v>11000000</v>
      </c>
      <c r="P2823">
        <f t="shared" si="44"/>
        <v>7381787</v>
      </c>
      <c r="Q2823">
        <v>6.8</v>
      </c>
    </row>
    <row r="2824" spans="1:17" x14ac:dyDescent="0.3">
      <c r="A2824" t="s">
        <v>21011</v>
      </c>
      <c r="B2824">
        <v>98</v>
      </c>
      <c r="C2824">
        <v>105943</v>
      </c>
      <c r="D2824" t="s">
        <v>1671</v>
      </c>
      <c r="L2824" t="s">
        <v>21013</v>
      </c>
      <c r="M2824" t="s">
        <v>37</v>
      </c>
      <c r="N2824" t="s">
        <v>38</v>
      </c>
      <c r="O2824">
        <v>1500000</v>
      </c>
      <c r="P2824">
        <f t="shared" si="44"/>
        <v>-1394057</v>
      </c>
      <c r="Q2824">
        <v>6.1</v>
      </c>
    </row>
    <row r="2825" spans="1:17" x14ac:dyDescent="0.3">
      <c r="A2825" t="s">
        <v>17500</v>
      </c>
      <c r="B2825">
        <v>98</v>
      </c>
      <c r="C2825">
        <v>795126</v>
      </c>
      <c r="D2825" t="s">
        <v>1671</v>
      </c>
      <c r="E2825" t="s">
        <v>3409</v>
      </c>
      <c r="F2825" t="s">
        <v>24167</v>
      </c>
      <c r="L2825" t="s">
        <v>17502</v>
      </c>
      <c r="M2825" t="s">
        <v>37</v>
      </c>
      <c r="N2825" t="s">
        <v>268</v>
      </c>
      <c r="O2825">
        <v>6000000</v>
      </c>
      <c r="P2825">
        <f t="shared" si="44"/>
        <v>-5204874</v>
      </c>
      <c r="Q2825">
        <v>7.6</v>
      </c>
    </row>
    <row r="2826" spans="1:17" x14ac:dyDescent="0.3">
      <c r="A2826" t="s">
        <v>14383</v>
      </c>
      <c r="B2826">
        <v>98</v>
      </c>
      <c r="C2826">
        <v>95016</v>
      </c>
      <c r="D2826" t="s">
        <v>1671</v>
      </c>
      <c r="E2826" t="s">
        <v>3409</v>
      </c>
      <c r="F2826" t="s">
        <v>19711</v>
      </c>
      <c r="G2826" t="s">
        <v>24167</v>
      </c>
      <c r="L2826" t="s">
        <v>19503</v>
      </c>
      <c r="M2826" t="s">
        <v>8731</v>
      </c>
      <c r="N2826" t="s">
        <v>767</v>
      </c>
      <c r="O2826">
        <v>2700000</v>
      </c>
      <c r="P2826">
        <f t="shared" si="44"/>
        <v>-2604984</v>
      </c>
      <c r="Q2826">
        <v>7.4</v>
      </c>
    </row>
    <row r="2827" spans="1:17" hidden="1" x14ac:dyDescent="0.3">
      <c r="A2827" t="s">
        <v>21044</v>
      </c>
      <c r="B2827">
        <v>107</v>
      </c>
      <c r="D2827" t="s">
        <v>1671</v>
      </c>
      <c r="E2827" t="s">
        <v>6403</v>
      </c>
      <c r="F2827" t="s">
        <v>24165</v>
      </c>
      <c r="L2827" t="s">
        <v>21047</v>
      </c>
      <c r="M2827" t="s">
        <v>37</v>
      </c>
      <c r="N2827" t="s">
        <v>179</v>
      </c>
      <c r="O2827">
        <v>350000</v>
      </c>
      <c r="P2827">
        <f t="shared" si="44"/>
        <v>-350000</v>
      </c>
      <c r="Q2827">
        <v>6.8</v>
      </c>
    </row>
    <row r="2828" spans="1:17" x14ac:dyDescent="0.3">
      <c r="A2828" t="s">
        <v>17080</v>
      </c>
      <c r="B2828">
        <v>98</v>
      </c>
      <c r="C2828">
        <v>11797927</v>
      </c>
      <c r="D2828" t="s">
        <v>1671</v>
      </c>
      <c r="E2828" t="s">
        <v>6403</v>
      </c>
      <c r="F2828" t="s">
        <v>10413</v>
      </c>
      <c r="L2828" t="s">
        <v>17081</v>
      </c>
      <c r="M2828" t="s">
        <v>37</v>
      </c>
      <c r="N2828" t="s">
        <v>38</v>
      </c>
      <c r="O2828">
        <v>6000000</v>
      </c>
      <c r="P2828">
        <f t="shared" si="44"/>
        <v>5797927</v>
      </c>
      <c r="Q2828">
        <v>6.1</v>
      </c>
    </row>
    <row r="2829" spans="1:17" x14ac:dyDescent="0.3">
      <c r="A2829" t="s">
        <v>14902</v>
      </c>
      <c r="B2829">
        <v>98</v>
      </c>
      <c r="C2829">
        <v>30306281</v>
      </c>
      <c r="D2829" t="s">
        <v>1671</v>
      </c>
      <c r="E2829" t="s">
        <v>3409</v>
      </c>
      <c r="L2829" t="s">
        <v>14903</v>
      </c>
      <c r="M2829" t="s">
        <v>37</v>
      </c>
      <c r="N2829" t="s">
        <v>38</v>
      </c>
      <c r="O2829">
        <v>10000000</v>
      </c>
      <c r="P2829">
        <f t="shared" si="44"/>
        <v>20306281</v>
      </c>
      <c r="Q2829">
        <v>5.6</v>
      </c>
    </row>
    <row r="2830" spans="1:17" x14ac:dyDescent="0.3">
      <c r="A2830" t="s">
        <v>18750</v>
      </c>
      <c r="B2830">
        <v>98</v>
      </c>
      <c r="C2830">
        <v>10246600</v>
      </c>
      <c r="D2830" t="s">
        <v>1671</v>
      </c>
      <c r="E2830" t="s">
        <v>3409</v>
      </c>
      <c r="F2830" t="s">
        <v>19711</v>
      </c>
      <c r="L2830" t="s">
        <v>23844</v>
      </c>
      <c r="M2830" t="s">
        <v>37</v>
      </c>
      <c r="N2830" t="s">
        <v>38</v>
      </c>
      <c r="O2830">
        <v>25000</v>
      </c>
      <c r="P2830">
        <f t="shared" si="44"/>
        <v>10221600</v>
      </c>
      <c r="Q2830">
        <v>6.6</v>
      </c>
    </row>
    <row r="2831" spans="1:17" x14ac:dyDescent="0.3">
      <c r="A2831" t="s">
        <v>4099</v>
      </c>
      <c r="B2831">
        <v>98</v>
      </c>
      <c r="C2831">
        <v>61112916</v>
      </c>
      <c r="D2831" t="s">
        <v>1671</v>
      </c>
      <c r="E2831" t="s">
        <v>18089</v>
      </c>
      <c r="F2831" t="s">
        <v>1266</v>
      </c>
      <c r="L2831" t="s">
        <v>4100</v>
      </c>
      <c r="M2831" t="s">
        <v>37</v>
      </c>
      <c r="N2831" t="s">
        <v>38</v>
      </c>
      <c r="O2831">
        <v>50000000</v>
      </c>
      <c r="P2831">
        <f t="shared" si="44"/>
        <v>11112916</v>
      </c>
      <c r="Q2831">
        <v>4.4000000000000004</v>
      </c>
    </row>
    <row r="2832" spans="1:17" hidden="1" x14ac:dyDescent="0.3">
      <c r="A2832" t="s">
        <v>23271</v>
      </c>
      <c r="B2832">
        <v>107</v>
      </c>
      <c r="D2832" t="s">
        <v>1325</v>
      </c>
      <c r="E2832" t="s">
        <v>3409</v>
      </c>
      <c r="F2832" t="s">
        <v>1266</v>
      </c>
      <c r="G2832" t="s">
        <v>12332</v>
      </c>
      <c r="L2832" t="s">
        <v>23275</v>
      </c>
      <c r="M2832" t="s">
        <v>37</v>
      </c>
      <c r="N2832" t="s">
        <v>38</v>
      </c>
      <c r="P2832">
        <f t="shared" si="44"/>
        <v>0</v>
      </c>
      <c r="Q2832">
        <v>7</v>
      </c>
    </row>
    <row r="2833" spans="1:17" hidden="1" x14ac:dyDescent="0.3">
      <c r="A2833" t="s">
        <v>14965</v>
      </c>
      <c r="B2833">
        <v>107</v>
      </c>
      <c r="D2833" t="s">
        <v>1325</v>
      </c>
      <c r="E2833" t="s">
        <v>10413</v>
      </c>
      <c r="L2833" t="s">
        <v>14967</v>
      </c>
      <c r="M2833" t="s">
        <v>37</v>
      </c>
      <c r="N2833" t="s">
        <v>38</v>
      </c>
      <c r="O2833">
        <v>10000000</v>
      </c>
      <c r="P2833">
        <f t="shared" si="44"/>
        <v>-10000000</v>
      </c>
      <c r="Q2833">
        <v>5.3</v>
      </c>
    </row>
    <row r="2834" spans="1:17" x14ac:dyDescent="0.3">
      <c r="A2834" t="s">
        <v>6963</v>
      </c>
      <c r="B2834">
        <v>98</v>
      </c>
      <c r="C2834">
        <v>57262492</v>
      </c>
      <c r="D2834" t="s">
        <v>1671</v>
      </c>
      <c r="E2834" t="s">
        <v>24164</v>
      </c>
      <c r="L2834" t="s">
        <v>10095</v>
      </c>
      <c r="M2834" t="s">
        <v>37</v>
      </c>
      <c r="N2834" t="s">
        <v>38</v>
      </c>
      <c r="O2834">
        <v>24000000</v>
      </c>
      <c r="P2834">
        <f t="shared" si="44"/>
        <v>33262492</v>
      </c>
      <c r="Q2834">
        <v>6.7</v>
      </c>
    </row>
    <row r="2835" spans="1:17" x14ac:dyDescent="0.3">
      <c r="A2835" t="s">
        <v>5225</v>
      </c>
      <c r="B2835">
        <v>98</v>
      </c>
      <c r="C2835">
        <v>16323969</v>
      </c>
      <c r="D2835" t="s">
        <v>1671</v>
      </c>
      <c r="E2835" t="s">
        <v>24164</v>
      </c>
      <c r="F2835" t="s">
        <v>10413</v>
      </c>
      <c r="L2835" t="s">
        <v>8550</v>
      </c>
      <c r="M2835" t="s">
        <v>37</v>
      </c>
      <c r="N2835" t="s">
        <v>38</v>
      </c>
      <c r="O2835">
        <v>40000000</v>
      </c>
      <c r="P2835">
        <f t="shared" si="44"/>
        <v>-23676031</v>
      </c>
      <c r="Q2835">
        <v>5.5</v>
      </c>
    </row>
    <row r="2836" spans="1:17" x14ac:dyDescent="0.3">
      <c r="A2836" t="s">
        <v>11237</v>
      </c>
      <c r="B2836">
        <v>98</v>
      </c>
      <c r="C2836">
        <v>10544143</v>
      </c>
      <c r="D2836" t="s">
        <v>1671</v>
      </c>
      <c r="E2836" t="s">
        <v>19711</v>
      </c>
      <c r="L2836" t="s">
        <v>11238</v>
      </c>
      <c r="M2836" t="s">
        <v>37</v>
      </c>
      <c r="N2836" t="s">
        <v>370</v>
      </c>
      <c r="O2836">
        <v>20000000</v>
      </c>
      <c r="P2836">
        <f t="shared" si="44"/>
        <v>-9455857</v>
      </c>
      <c r="Q2836">
        <v>6.1</v>
      </c>
    </row>
    <row r="2837" spans="1:17" x14ac:dyDescent="0.3">
      <c r="A2837" t="s">
        <v>21809</v>
      </c>
      <c r="B2837">
        <v>98</v>
      </c>
      <c r="C2837">
        <v>389804</v>
      </c>
      <c r="D2837" t="s">
        <v>1671</v>
      </c>
      <c r="E2837" t="s">
        <v>3409</v>
      </c>
      <c r="F2837" t="s">
        <v>19711</v>
      </c>
      <c r="L2837" t="s">
        <v>23860</v>
      </c>
      <c r="M2837" t="s">
        <v>37</v>
      </c>
      <c r="N2837" t="s">
        <v>38</v>
      </c>
      <c r="O2837">
        <v>65000</v>
      </c>
      <c r="P2837">
        <f t="shared" si="44"/>
        <v>324804</v>
      </c>
      <c r="Q2837">
        <v>6.3</v>
      </c>
    </row>
    <row r="2838" spans="1:17" x14ac:dyDescent="0.3">
      <c r="A2838" t="s">
        <v>11050</v>
      </c>
      <c r="B2838">
        <v>98</v>
      </c>
      <c r="C2838">
        <v>8500000</v>
      </c>
      <c r="D2838" t="s">
        <v>1671</v>
      </c>
      <c r="L2838" t="s">
        <v>11051</v>
      </c>
      <c r="M2838" t="s">
        <v>37</v>
      </c>
      <c r="N2838" t="s">
        <v>38</v>
      </c>
      <c r="O2838">
        <v>20000000</v>
      </c>
      <c r="P2838">
        <f t="shared" si="44"/>
        <v>-11500000</v>
      </c>
      <c r="Q2838">
        <v>5.4</v>
      </c>
    </row>
    <row r="2839" spans="1:17" x14ac:dyDescent="0.3">
      <c r="A2839" t="s">
        <v>8197</v>
      </c>
      <c r="B2839">
        <v>98</v>
      </c>
      <c r="C2839">
        <v>66359959</v>
      </c>
      <c r="D2839" t="s">
        <v>1671</v>
      </c>
      <c r="E2839" t="s">
        <v>6403</v>
      </c>
      <c r="F2839" t="s">
        <v>19711</v>
      </c>
      <c r="L2839" t="s">
        <v>8201</v>
      </c>
      <c r="M2839" t="s">
        <v>37</v>
      </c>
      <c r="N2839" t="s">
        <v>38</v>
      </c>
      <c r="O2839">
        <v>35000000</v>
      </c>
      <c r="P2839">
        <f t="shared" si="44"/>
        <v>31359959</v>
      </c>
      <c r="Q2839">
        <v>6.9</v>
      </c>
    </row>
    <row r="2840" spans="1:17" x14ac:dyDescent="0.3">
      <c r="A2840" t="s">
        <v>5204</v>
      </c>
      <c r="B2840">
        <v>98</v>
      </c>
      <c r="C2840">
        <v>16831505</v>
      </c>
      <c r="D2840" t="s">
        <v>1671</v>
      </c>
      <c r="E2840" t="s">
        <v>19711</v>
      </c>
      <c r="F2840" t="s">
        <v>24167</v>
      </c>
      <c r="L2840" t="s">
        <v>7602</v>
      </c>
      <c r="M2840" t="s">
        <v>37</v>
      </c>
      <c r="N2840" t="s">
        <v>56</v>
      </c>
      <c r="O2840">
        <v>31000000</v>
      </c>
      <c r="P2840">
        <f t="shared" si="44"/>
        <v>-14168495</v>
      </c>
      <c r="Q2840">
        <v>6.3</v>
      </c>
    </row>
    <row r="2841" spans="1:17" x14ac:dyDescent="0.3">
      <c r="A2841" t="s">
        <v>18984</v>
      </c>
      <c r="B2841">
        <v>98</v>
      </c>
      <c r="C2841">
        <v>101228</v>
      </c>
      <c r="D2841" t="s">
        <v>1671</v>
      </c>
      <c r="E2841" t="s">
        <v>3409</v>
      </c>
      <c r="L2841" t="s">
        <v>18985</v>
      </c>
      <c r="M2841" t="s">
        <v>37</v>
      </c>
      <c r="N2841" t="s">
        <v>38</v>
      </c>
      <c r="O2841">
        <v>3500000</v>
      </c>
      <c r="P2841">
        <f t="shared" si="44"/>
        <v>-3398772</v>
      </c>
      <c r="Q2841">
        <v>6.4</v>
      </c>
    </row>
    <row r="2842" spans="1:17" x14ac:dyDescent="0.3">
      <c r="A2842" t="s">
        <v>4003</v>
      </c>
      <c r="B2842">
        <v>98</v>
      </c>
      <c r="C2842">
        <v>3247816</v>
      </c>
      <c r="D2842" t="s">
        <v>1671</v>
      </c>
      <c r="E2842" t="s">
        <v>3409</v>
      </c>
      <c r="F2842" t="s">
        <v>19711</v>
      </c>
      <c r="L2842" t="s">
        <v>13170</v>
      </c>
      <c r="M2842" t="s">
        <v>37</v>
      </c>
      <c r="N2842" t="s">
        <v>38</v>
      </c>
      <c r="O2842">
        <v>22000000</v>
      </c>
      <c r="P2842">
        <f t="shared" si="44"/>
        <v>-18752184</v>
      </c>
      <c r="Q2842">
        <v>6.3</v>
      </c>
    </row>
    <row r="2843" spans="1:17" x14ac:dyDescent="0.3">
      <c r="A2843" t="s">
        <v>2467</v>
      </c>
      <c r="B2843">
        <v>99</v>
      </c>
      <c r="C2843">
        <v>120776832</v>
      </c>
      <c r="D2843" t="s">
        <v>1671</v>
      </c>
      <c r="E2843" t="s">
        <v>19711</v>
      </c>
      <c r="L2843" t="s">
        <v>3018</v>
      </c>
      <c r="M2843" t="s">
        <v>37</v>
      </c>
      <c r="N2843" t="s">
        <v>38</v>
      </c>
      <c r="O2843">
        <v>75000000</v>
      </c>
      <c r="P2843">
        <f t="shared" si="44"/>
        <v>45776832</v>
      </c>
      <c r="Q2843">
        <v>6.8</v>
      </c>
    </row>
    <row r="2844" spans="1:17" x14ac:dyDescent="0.3">
      <c r="A2844" t="s">
        <v>12884</v>
      </c>
      <c r="B2844">
        <v>99</v>
      </c>
      <c r="C2844">
        <v>33860010</v>
      </c>
      <c r="D2844" t="s">
        <v>1671</v>
      </c>
      <c r="E2844" t="s">
        <v>19711</v>
      </c>
      <c r="L2844" t="s">
        <v>12885</v>
      </c>
      <c r="M2844" t="s">
        <v>37</v>
      </c>
      <c r="N2844" t="s">
        <v>38</v>
      </c>
      <c r="O2844">
        <v>15000000</v>
      </c>
      <c r="P2844">
        <f t="shared" si="44"/>
        <v>18860010</v>
      </c>
      <c r="Q2844">
        <v>4.8</v>
      </c>
    </row>
    <row r="2845" spans="1:17" x14ac:dyDescent="0.3">
      <c r="A2845" t="s">
        <v>8235</v>
      </c>
      <c r="B2845">
        <v>99</v>
      </c>
      <c r="C2845">
        <v>60269340</v>
      </c>
      <c r="D2845" t="s">
        <v>1671</v>
      </c>
      <c r="E2845" t="s">
        <v>19711</v>
      </c>
      <c r="L2845" t="s">
        <v>8236</v>
      </c>
      <c r="M2845" t="s">
        <v>37</v>
      </c>
      <c r="N2845" t="s">
        <v>38</v>
      </c>
      <c r="O2845">
        <v>30000000</v>
      </c>
      <c r="P2845">
        <f t="shared" si="44"/>
        <v>30269340</v>
      </c>
      <c r="Q2845">
        <v>6</v>
      </c>
    </row>
    <row r="2846" spans="1:17" x14ac:dyDescent="0.3">
      <c r="A2846" t="s">
        <v>2612</v>
      </c>
      <c r="B2846">
        <v>99</v>
      </c>
      <c r="C2846">
        <v>109993847</v>
      </c>
      <c r="D2846" t="s">
        <v>1671</v>
      </c>
      <c r="E2846" t="s">
        <v>18089</v>
      </c>
      <c r="F2846" t="s">
        <v>1266</v>
      </c>
      <c r="G2846" t="s">
        <v>19711</v>
      </c>
      <c r="L2846" t="s">
        <v>2615</v>
      </c>
      <c r="M2846" t="s">
        <v>37</v>
      </c>
      <c r="N2846" t="s">
        <v>38</v>
      </c>
      <c r="O2846">
        <v>80000000</v>
      </c>
      <c r="P2846">
        <f t="shared" si="44"/>
        <v>29993847</v>
      </c>
      <c r="Q2846">
        <v>6.1</v>
      </c>
    </row>
    <row r="2847" spans="1:17" x14ac:dyDescent="0.3">
      <c r="A2847" t="s">
        <v>9162</v>
      </c>
      <c r="B2847">
        <v>99</v>
      </c>
      <c r="C2847">
        <v>9203192</v>
      </c>
      <c r="D2847" t="s">
        <v>1671</v>
      </c>
      <c r="E2847" t="s">
        <v>24164</v>
      </c>
      <c r="F2847" t="s">
        <v>3409</v>
      </c>
      <c r="L2847" t="s">
        <v>17095</v>
      </c>
      <c r="M2847" t="s">
        <v>37</v>
      </c>
      <c r="N2847" t="s">
        <v>38</v>
      </c>
      <c r="O2847">
        <v>5000000</v>
      </c>
      <c r="P2847">
        <f t="shared" si="44"/>
        <v>4203192</v>
      </c>
      <c r="Q2847">
        <v>6.8</v>
      </c>
    </row>
    <row r="2848" spans="1:17" x14ac:dyDescent="0.3">
      <c r="A2848" t="s">
        <v>4987</v>
      </c>
      <c r="B2848">
        <v>99</v>
      </c>
      <c r="C2848">
        <v>70163652</v>
      </c>
      <c r="D2848" t="s">
        <v>1671</v>
      </c>
      <c r="E2848" t="s">
        <v>24164</v>
      </c>
      <c r="L2848" t="s">
        <v>6383</v>
      </c>
      <c r="M2848" t="s">
        <v>37</v>
      </c>
      <c r="N2848" t="s">
        <v>38</v>
      </c>
      <c r="O2848">
        <v>40000000</v>
      </c>
      <c r="P2848">
        <f t="shared" si="44"/>
        <v>30163652</v>
      </c>
      <c r="Q2848">
        <v>4.5999999999999996</v>
      </c>
    </row>
    <row r="2849" spans="1:17" x14ac:dyDescent="0.3">
      <c r="A2849" t="s">
        <v>5117</v>
      </c>
      <c r="B2849">
        <v>99</v>
      </c>
      <c r="C2849">
        <v>73701902</v>
      </c>
      <c r="D2849" t="s">
        <v>1671</v>
      </c>
      <c r="E2849" t="s">
        <v>18089</v>
      </c>
      <c r="L2849" t="s">
        <v>5118</v>
      </c>
      <c r="M2849" t="s">
        <v>37</v>
      </c>
      <c r="N2849" t="s">
        <v>38</v>
      </c>
      <c r="O2849">
        <v>60000000</v>
      </c>
      <c r="P2849">
        <f t="shared" si="44"/>
        <v>13701902</v>
      </c>
      <c r="Q2849">
        <v>5.2</v>
      </c>
    </row>
    <row r="2850" spans="1:17" x14ac:dyDescent="0.3">
      <c r="A2850" t="s">
        <v>6308</v>
      </c>
      <c r="B2850">
        <v>99</v>
      </c>
      <c r="C2850">
        <v>19294901</v>
      </c>
      <c r="D2850" t="s">
        <v>1671</v>
      </c>
      <c r="E2850" t="s">
        <v>6403</v>
      </c>
      <c r="L2850" t="s">
        <v>7581</v>
      </c>
      <c r="M2850" t="s">
        <v>37</v>
      </c>
      <c r="N2850" t="s">
        <v>38</v>
      </c>
      <c r="O2850">
        <v>35000000</v>
      </c>
      <c r="P2850">
        <f t="shared" si="44"/>
        <v>-15705099</v>
      </c>
      <c r="Q2850">
        <v>5</v>
      </c>
    </row>
    <row r="2851" spans="1:17" x14ac:dyDescent="0.3">
      <c r="A2851" t="s">
        <v>935</v>
      </c>
      <c r="B2851">
        <v>99</v>
      </c>
      <c r="C2851">
        <v>52691009</v>
      </c>
      <c r="D2851" t="s">
        <v>1671</v>
      </c>
      <c r="E2851" t="s">
        <v>18089</v>
      </c>
      <c r="L2851" t="s">
        <v>11773</v>
      </c>
      <c r="M2851" t="s">
        <v>37</v>
      </c>
      <c r="N2851" t="s">
        <v>38</v>
      </c>
      <c r="O2851">
        <v>21000000</v>
      </c>
      <c r="P2851">
        <f t="shared" si="44"/>
        <v>31691009</v>
      </c>
      <c r="Q2851">
        <v>6.6</v>
      </c>
    </row>
    <row r="2852" spans="1:17" x14ac:dyDescent="0.3">
      <c r="A2852" t="s">
        <v>6248</v>
      </c>
      <c r="B2852">
        <v>99</v>
      </c>
      <c r="C2852">
        <v>106593296</v>
      </c>
      <c r="D2852" t="s">
        <v>1671</v>
      </c>
      <c r="E2852" t="s">
        <v>3409</v>
      </c>
      <c r="F2852" t="s">
        <v>18089</v>
      </c>
      <c r="L2852" t="s">
        <v>16314</v>
      </c>
      <c r="M2852" t="s">
        <v>37</v>
      </c>
      <c r="N2852" t="s">
        <v>38</v>
      </c>
      <c r="O2852">
        <v>7500000</v>
      </c>
      <c r="P2852">
        <f t="shared" si="44"/>
        <v>99093296</v>
      </c>
      <c r="Q2852">
        <v>7.4</v>
      </c>
    </row>
    <row r="2853" spans="1:17" x14ac:dyDescent="0.3">
      <c r="A2853" t="s">
        <v>3122</v>
      </c>
      <c r="B2853">
        <v>99</v>
      </c>
      <c r="C2853">
        <v>12181484</v>
      </c>
      <c r="D2853" t="s">
        <v>1671</v>
      </c>
      <c r="L2853" t="s">
        <v>11173</v>
      </c>
      <c r="M2853" t="s">
        <v>37</v>
      </c>
      <c r="N2853" t="s">
        <v>38</v>
      </c>
      <c r="O2853">
        <v>40000000</v>
      </c>
      <c r="P2853">
        <f t="shared" si="44"/>
        <v>-27818516</v>
      </c>
      <c r="Q2853">
        <v>4.8</v>
      </c>
    </row>
    <row r="2854" spans="1:17" x14ac:dyDescent="0.3">
      <c r="A2854" t="s">
        <v>17441</v>
      </c>
      <c r="B2854">
        <v>99</v>
      </c>
      <c r="C2854">
        <v>56007</v>
      </c>
      <c r="D2854" t="s">
        <v>1671</v>
      </c>
      <c r="E2854" t="s">
        <v>24164</v>
      </c>
      <c r="F2854" t="s">
        <v>3409</v>
      </c>
      <c r="G2854" t="s">
        <v>19711</v>
      </c>
      <c r="H2854" t="s">
        <v>10413</v>
      </c>
      <c r="L2854" t="s">
        <v>17442</v>
      </c>
      <c r="M2854" t="s">
        <v>37</v>
      </c>
      <c r="N2854" t="s">
        <v>38</v>
      </c>
      <c r="O2854">
        <v>5500000</v>
      </c>
      <c r="P2854">
        <f t="shared" si="44"/>
        <v>-5443993</v>
      </c>
      <c r="Q2854">
        <v>4.9000000000000004</v>
      </c>
    </row>
    <row r="2855" spans="1:17" x14ac:dyDescent="0.3">
      <c r="A2855" t="s">
        <v>7181</v>
      </c>
      <c r="B2855">
        <v>99</v>
      </c>
      <c r="C2855">
        <v>12282677</v>
      </c>
      <c r="D2855" t="s">
        <v>1671</v>
      </c>
      <c r="E2855" t="s">
        <v>12332</v>
      </c>
      <c r="L2855" t="s">
        <v>13596</v>
      </c>
      <c r="M2855" t="s">
        <v>37</v>
      </c>
      <c r="N2855" t="s">
        <v>38</v>
      </c>
      <c r="O2855">
        <v>14000000</v>
      </c>
      <c r="P2855">
        <f t="shared" si="44"/>
        <v>-1717323</v>
      </c>
      <c r="Q2855">
        <v>5.0999999999999996</v>
      </c>
    </row>
    <row r="2856" spans="1:17" x14ac:dyDescent="0.3">
      <c r="A2856" t="s">
        <v>19077</v>
      </c>
      <c r="B2856">
        <v>99</v>
      </c>
      <c r="C2856">
        <v>104257</v>
      </c>
      <c r="D2856" t="s">
        <v>1671</v>
      </c>
      <c r="E2856" t="s">
        <v>12038</v>
      </c>
      <c r="L2856" t="s">
        <v>19079</v>
      </c>
      <c r="M2856" t="s">
        <v>37</v>
      </c>
      <c r="N2856" t="s">
        <v>56</v>
      </c>
      <c r="O2856">
        <v>2200000</v>
      </c>
      <c r="P2856">
        <f t="shared" si="44"/>
        <v>-2095743</v>
      </c>
      <c r="Q2856">
        <v>7.1</v>
      </c>
    </row>
    <row r="2857" spans="1:17" hidden="1" x14ac:dyDescent="0.3">
      <c r="A2857" t="s">
        <v>18267</v>
      </c>
      <c r="B2857">
        <v>107</v>
      </c>
      <c r="C2857">
        <v>5355847</v>
      </c>
      <c r="D2857" t="s">
        <v>3409</v>
      </c>
      <c r="L2857" t="s">
        <v>21633</v>
      </c>
      <c r="M2857" t="s">
        <v>37</v>
      </c>
      <c r="N2857" t="s">
        <v>38</v>
      </c>
      <c r="P2857">
        <f t="shared" si="44"/>
        <v>5355847</v>
      </c>
      <c r="Q2857">
        <v>6.8</v>
      </c>
    </row>
    <row r="2858" spans="1:17" x14ac:dyDescent="0.3">
      <c r="A2858" t="s">
        <v>6074</v>
      </c>
      <c r="B2858">
        <v>99</v>
      </c>
      <c r="C2858">
        <v>4681503</v>
      </c>
      <c r="D2858" t="s">
        <v>1671</v>
      </c>
      <c r="E2858" t="s">
        <v>3409</v>
      </c>
      <c r="L2858" t="s">
        <v>15693</v>
      </c>
      <c r="M2858" t="s">
        <v>37</v>
      </c>
      <c r="N2858" t="s">
        <v>38</v>
      </c>
      <c r="O2858">
        <v>9000000</v>
      </c>
      <c r="P2858">
        <f t="shared" si="44"/>
        <v>-4318497</v>
      </c>
      <c r="Q2858">
        <v>7</v>
      </c>
    </row>
    <row r="2859" spans="1:17" x14ac:dyDescent="0.3">
      <c r="A2859" t="s">
        <v>5911</v>
      </c>
      <c r="B2859">
        <v>99</v>
      </c>
      <c r="C2859">
        <v>51432423</v>
      </c>
      <c r="D2859" t="s">
        <v>1671</v>
      </c>
      <c r="E2859" t="s">
        <v>18089</v>
      </c>
      <c r="F2859" t="s">
        <v>1266</v>
      </c>
      <c r="G2859" t="s">
        <v>24167</v>
      </c>
      <c r="L2859" t="s">
        <v>8280</v>
      </c>
      <c r="M2859" t="s">
        <v>37</v>
      </c>
      <c r="N2859" t="s">
        <v>38</v>
      </c>
      <c r="O2859">
        <v>30000000</v>
      </c>
      <c r="P2859">
        <f t="shared" si="44"/>
        <v>21432423</v>
      </c>
      <c r="Q2859">
        <v>5.0999999999999996</v>
      </c>
    </row>
    <row r="2860" spans="1:17" hidden="1" x14ac:dyDescent="0.3">
      <c r="A2860" t="s">
        <v>5961</v>
      </c>
      <c r="B2860">
        <v>107</v>
      </c>
      <c r="D2860" t="s">
        <v>1325</v>
      </c>
      <c r="L2860" t="s">
        <v>11704</v>
      </c>
      <c r="M2860" t="s">
        <v>11707</v>
      </c>
      <c r="N2860" t="s">
        <v>892</v>
      </c>
      <c r="P2860">
        <f t="shared" si="44"/>
        <v>0</v>
      </c>
      <c r="Q2860">
        <v>5.7</v>
      </c>
    </row>
    <row r="2861" spans="1:17" x14ac:dyDescent="0.3">
      <c r="A2861" t="s">
        <v>18313</v>
      </c>
      <c r="B2861">
        <v>99</v>
      </c>
      <c r="C2861">
        <v>92191</v>
      </c>
      <c r="D2861" t="s">
        <v>1671</v>
      </c>
      <c r="E2861" t="s">
        <v>3409</v>
      </c>
      <c r="F2861" t="s">
        <v>24167</v>
      </c>
      <c r="L2861" t="s">
        <v>18314</v>
      </c>
      <c r="M2861" t="s">
        <v>37</v>
      </c>
      <c r="N2861" t="s">
        <v>56</v>
      </c>
      <c r="O2861">
        <v>2500000</v>
      </c>
      <c r="P2861">
        <f t="shared" si="44"/>
        <v>-2407809</v>
      </c>
      <c r="Q2861">
        <v>6.5</v>
      </c>
    </row>
    <row r="2862" spans="1:17" x14ac:dyDescent="0.3">
      <c r="A2862" t="s">
        <v>5367</v>
      </c>
      <c r="B2862">
        <v>99</v>
      </c>
      <c r="C2862">
        <v>14358033</v>
      </c>
      <c r="D2862" t="s">
        <v>1671</v>
      </c>
      <c r="E2862" t="s">
        <v>19711</v>
      </c>
      <c r="F2862" t="s">
        <v>12332</v>
      </c>
      <c r="G2862" t="s">
        <v>10413</v>
      </c>
      <c r="L2862" t="s">
        <v>6759</v>
      </c>
      <c r="M2862" t="s">
        <v>37</v>
      </c>
      <c r="N2862" t="s">
        <v>38</v>
      </c>
      <c r="O2862">
        <v>40000000</v>
      </c>
      <c r="P2862">
        <f t="shared" si="44"/>
        <v>-25641967</v>
      </c>
      <c r="Q2862">
        <v>5.9</v>
      </c>
    </row>
    <row r="2863" spans="1:17" x14ac:dyDescent="0.3">
      <c r="A2863" t="s">
        <v>10959</v>
      </c>
      <c r="B2863">
        <v>99</v>
      </c>
      <c r="C2863">
        <v>25584685</v>
      </c>
      <c r="D2863" t="s">
        <v>1671</v>
      </c>
      <c r="E2863" t="s">
        <v>24164</v>
      </c>
      <c r="F2863" t="s">
        <v>18089</v>
      </c>
      <c r="G2863" t="s">
        <v>24165</v>
      </c>
      <c r="H2863" t="s">
        <v>19711</v>
      </c>
      <c r="I2863" t="s">
        <v>10413</v>
      </c>
      <c r="L2863" t="s">
        <v>10962</v>
      </c>
      <c r="M2863" t="s">
        <v>37</v>
      </c>
      <c r="N2863" t="s">
        <v>38</v>
      </c>
      <c r="O2863">
        <v>20000000</v>
      </c>
      <c r="P2863">
        <f t="shared" si="44"/>
        <v>5584685</v>
      </c>
      <c r="Q2863">
        <v>5.9</v>
      </c>
    </row>
    <row r="2864" spans="1:17" x14ac:dyDescent="0.3">
      <c r="A2864" t="s">
        <v>12795</v>
      </c>
      <c r="B2864">
        <v>99</v>
      </c>
      <c r="C2864">
        <v>37882551</v>
      </c>
      <c r="D2864" t="s">
        <v>1671</v>
      </c>
      <c r="L2864" t="s">
        <v>12797</v>
      </c>
      <c r="M2864" t="s">
        <v>37</v>
      </c>
      <c r="N2864" t="s">
        <v>38</v>
      </c>
      <c r="O2864">
        <v>16000000</v>
      </c>
      <c r="P2864">
        <f t="shared" si="44"/>
        <v>21882551</v>
      </c>
      <c r="Q2864">
        <v>5.7</v>
      </c>
    </row>
    <row r="2865" spans="1:17" x14ac:dyDescent="0.3">
      <c r="A2865" t="s">
        <v>19318</v>
      </c>
      <c r="B2865">
        <v>99</v>
      </c>
      <c r="C2865">
        <v>7059537</v>
      </c>
      <c r="D2865" t="s">
        <v>1671</v>
      </c>
      <c r="L2865" t="s">
        <v>19319</v>
      </c>
      <c r="M2865" t="s">
        <v>37</v>
      </c>
      <c r="N2865" t="s">
        <v>38</v>
      </c>
      <c r="O2865">
        <v>3000000</v>
      </c>
      <c r="P2865">
        <f t="shared" si="44"/>
        <v>4059537</v>
      </c>
      <c r="Q2865">
        <v>3</v>
      </c>
    </row>
    <row r="2866" spans="1:17" x14ac:dyDescent="0.3">
      <c r="A2866" t="s">
        <v>17457</v>
      </c>
      <c r="B2866">
        <v>99</v>
      </c>
      <c r="C2866">
        <v>22770</v>
      </c>
      <c r="D2866" t="s">
        <v>1671</v>
      </c>
      <c r="E2866" t="s">
        <v>3409</v>
      </c>
      <c r="L2866" t="s">
        <v>17459</v>
      </c>
      <c r="M2866" t="s">
        <v>676</v>
      </c>
      <c r="N2866" t="s">
        <v>677</v>
      </c>
      <c r="O2866">
        <v>5500000</v>
      </c>
      <c r="P2866">
        <f t="shared" si="44"/>
        <v>-5477230</v>
      </c>
      <c r="Q2866">
        <v>6.1</v>
      </c>
    </row>
    <row r="2867" spans="1:17" hidden="1" x14ac:dyDescent="0.3">
      <c r="A2867" t="s">
        <v>5418</v>
      </c>
      <c r="B2867">
        <v>107</v>
      </c>
      <c r="C2867">
        <v>402820</v>
      </c>
      <c r="D2867" t="s">
        <v>3409</v>
      </c>
      <c r="E2867" t="s">
        <v>19711</v>
      </c>
      <c r="L2867" t="s">
        <v>20970</v>
      </c>
      <c r="M2867" t="s">
        <v>37</v>
      </c>
      <c r="N2867" t="s">
        <v>38</v>
      </c>
      <c r="P2867">
        <f t="shared" si="44"/>
        <v>402820</v>
      </c>
      <c r="Q2867">
        <v>6.9</v>
      </c>
    </row>
    <row r="2868" spans="1:17" x14ac:dyDescent="0.3">
      <c r="A2868" t="s">
        <v>4748</v>
      </c>
      <c r="B2868">
        <v>99</v>
      </c>
      <c r="C2868">
        <v>33472850</v>
      </c>
      <c r="D2868" t="s">
        <v>1671</v>
      </c>
      <c r="E2868" t="s">
        <v>24167</v>
      </c>
      <c r="L2868" t="s">
        <v>4749</v>
      </c>
      <c r="M2868" t="s">
        <v>37</v>
      </c>
      <c r="N2868" t="s">
        <v>38</v>
      </c>
      <c r="O2868">
        <v>55000000</v>
      </c>
      <c r="P2868">
        <f t="shared" si="44"/>
        <v>-21527150</v>
      </c>
      <c r="Q2868">
        <v>5.8</v>
      </c>
    </row>
    <row r="2869" spans="1:17" x14ac:dyDescent="0.3">
      <c r="A2869" t="s">
        <v>6102</v>
      </c>
      <c r="B2869">
        <v>99</v>
      </c>
      <c r="C2869">
        <v>16930185</v>
      </c>
      <c r="D2869" t="s">
        <v>1671</v>
      </c>
      <c r="E2869" t="s">
        <v>19711</v>
      </c>
      <c r="L2869" t="s">
        <v>8801</v>
      </c>
      <c r="M2869" t="s">
        <v>37</v>
      </c>
      <c r="N2869" t="s">
        <v>767</v>
      </c>
      <c r="O2869">
        <v>29000000</v>
      </c>
      <c r="P2869">
        <f t="shared" si="44"/>
        <v>-12069815</v>
      </c>
      <c r="Q2869">
        <v>5.3</v>
      </c>
    </row>
    <row r="2870" spans="1:17" x14ac:dyDescent="0.3">
      <c r="A2870" t="s">
        <v>2453</v>
      </c>
      <c r="B2870">
        <v>99</v>
      </c>
      <c r="C2870">
        <v>13464388</v>
      </c>
      <c r="D2870" t="s">
        <v>1671</v>
      </c>
      <c r="E2870" t="s">
        <v>6403</v>
      </c>
      <c r="L2870" t="s">
        <v>17723</v>
      </c>
      <c r="M2870" t="s">
        <v>37</v>
      </c>
      <c r="N2870" t="s">
        <v>56</v>
      </c>
      <c r="O2870">
        <v>4000000</v>
      </c>
      <c r="P2870">
        <f t="shared" si="44"/>
        <v>9464388</v>
      </c>
      <c r="Q2870">
        <v>8</v>
      </c>
    </row>
    <row r="2871" spans="1:17" x14ac:dyDescent="0.3">
      <c r="A2871" t="s">
        <v>18642</v>
      </c>
      <c r="B2871">
        <v>99</v>
      </c>
      <c r="C2871">
        <v>302204</v>
      </c>
      <c r="D2871" t="s">
        <v>1671</v>
      </c>
      <c r="E2871" t="s">
        <v>24164</v>
      </c>
      <c r="F2871" t="s">
        <v>19711</v>
      </c>
      <c r="L2871" t="s">
        <v>18643</v>
      </c>
      <c r="M2871" t="s">
        <v>37</v>
      </c>
      <c r="N2871" t="s">
        <v>56</v>
      </c>
      <c r="O2871">
        <v>3000000</v>
      </c>
      <c r="P2871">
        <f t="shared" si="44"/>
        <v>-2697796</v>
      </c>
      <c r="Q2871">
        <v>6.6</v>
      </c>
    </row>
    <row r="2872" spans="1:17" x14ac:dyDescent="0.3">
      <c r="A2872" t="s">
        <v>5867</v>
      </c>
      <c r="B2872">
        <v>99</v>
      </c>
      <c r="C2872">
        <v>11883495</v>
      </c>
      <c r="D2872" t="s">
        <v>1671</v>
      </c>
      <c r="E2872" t="s">
        <v>3409</v>
      </c>
      <c r="F2872" t="s">
        <v>1266</v>
      </c>
      <c r="G2872" t="s">
        <v>19711</v>
      </c>
      <c r="L2872" t="s">
        <v>17076</v>
      </c>
      <c r="M2872" t="s">
        <v>37</v>
      </c>
      <c r="N2872" t="s">
        <v>56</v>
      </c>
      <c r="O2872">
        <v>9000000</v>
      </c>
      <c r="P2872">
        <f t="shared" si="44"/>
        <v>2883495</v>
      </c>
      <c r="Q2872">
        <v>6.8</v>
      </c>
    </row>
    <row r="2873" spans="1:17" hidden="1" x14ac:dyDescent="0.3">
      <c r="A2873" t="s">
        <v>18120</v>
      </c>
      <c r="B2873">
        <v>107</v>
      </c>
      <c r="D2873" t="s">
        <v>6403</v>
      </c>
      <c r="E2873" t="s">
        <v>10413</v>
      </c>
      <c r="L2873" t="s">
        <v>18121</v>
      </c>
      <c r="M2873" t="s">
        <v>37</v>
      </c>
      <c r="N2873" t="s">
        <v>56</v>
      </c>
      <c r="O2873">
        <v>3000000</v>
      </c>
      <c r="P2873">
        <f t="shared" si="44"/>
        <v>-3000000</v>
      </c>
      <c r="Q2873">
        <v>6.5</v>
      </c>
    </row>
    <row r="2874" spans="1:17" x14ac:dyDescent="0.3">
      <c r="A2874" t="s">
        <v>18112</v>
      </c>
      <c r="B2874">
        <v>99</v>
      </c>
      <c r="C2874">
        <v>274385</v>
      </c>
      <c r="D2874" t="s">
        <v>1671</v>
      </c>
      <c r="E2874" t="s">
        <v>3409</v>
      </c>
      <c r="L2874" t="s">
        <v>18113</v>
      </c>
      <c r="M2874" t="s">
        <v>8731</v>
      </c>
      <c r="N2874" t="s">
        <v>767</v>
      </c>
      <c r="O2874">
        <v>4000000</v>
      </c>
      <c r="P2874">
        <f t="shared" si="44"/>
        <v>-3725615</v>
      </c>
      <c r="Q2874">
        <v>7.3</v>
      </c>
    </row>
    <row r="2875" spans="1:17" hidden="1" x14ac:dyDescent="0.3">
      <c r="A2875" t="s">
        <v>16866</v>
      </c>
      <c r="B2875">
        <v>107</v>
      </c>
      <c r="D2875" t="s">
        <v>1671</v>
      </c>
      <c r="E2875" t="s">
        <v>3409</v>
      </c>
      <c r="L2875" t="s">
        <v>16869</v>
      </c>
      <c r="M2875" t="s">
        <v>37</v>
      </c>
      <c r="N2875" t="s">
        <v>38</v>
      </c>
      <c r="P2875">
        <f t="shared" si="44"/>
        <v>0</v>
      </c>
      <c r="Q2875">
        <v>7.2</v>
      </c>
    </row>
    <row r="2876" spans="1:17" x14ac:dyDescent="0.3">
      <c r="A2876" t="s">
        <v>163</v>
      </c>
      <c r="B2876">
        <v>99</v>
      </c>
      <c r="C2876">
        <v>113502246</v>
      </c>
      <c r="D2876" t="s">
        <v>1671</v>
      </c>
      <c r="E2876" t="s">
        <v>1266</v>
      </c>
      <c r="L2876" t="s">
        <v>8124</v>
      </c>
      <c r="M2876" t="s">
        <v>37</v>
      </c>
      <c r="N2876" t="s">
        <v>38</v>
      </c>
      <c r="O2876">
        <v>38000000</v>
      </c>
      <c r="P2876">
        <f t="shared" si="44"/>
        <v>75502246</v>
      </c>
      <c r="Q2876">
        <v>6.8</v>
      </c>
    </row>
    <row r="2877" spans="1:17" x14ac:dyDescent="0.3">
      <c r="A2877" t="s">
        <v>4309</v>
      </c>
      <c r="B2877">
        <v>99</v>
      </c>
      <c r="C2877">
        <v>63034755</v>
      </c>
      <c r="D2877" t="s">
        <v>1671</v>
      </c>
      <c r="L2877" t="s">
        <v>8804</v>
      </c>
      <c r="M2877" t="s">
        <v>37</v>
      </c>
      <c r="N2877" t="s">
        <v>38</v>
      </c>
      <c r="O2877">
        <v>29000000</v>
      </c>
      <c r="P2877">
        <f t="shared" si="44"/>
        <v>34034755</v>
      </c>
      <c r="Q2877">
        <v>5.3</v>
      </c>
    </row>
    <row r="2878" spans="1:17" x14ac:dyDescent="0.3">
      <c r="A2878" t="s">
        <v>3722</v>
      </c>
      <c r="B2878">
        <v>99</v>
      </c>
      <c r="C2878">
        <v>59617068</v>
      </c>
      <c r="D2878" t="s">
        <v>1671</v>
      </c>
      <c r="E2878" t="s">
        <v>19711</v>
      </c>
      <c r="L2878" t="s">
        <v>3723</v>
      </c>
      <c r="M2878" t="s">
        <v>37</v>
      </c>
      <c r="N2878" t="s">
        <v>38</v>
      </c>
      <c r="O2878">
        <v>65000000</v>
      </c>
      <c r="P2878">
        <f t="shared" si="44"/>
        <v>-5382932</v>
      </c>
      <c r="Q2878">
        <v>6.4</v>
      </c>
    </row>
    <row r="2879" spans="1:17" hidden="1" x14ac:dyDescent="0.3">
      <c r="A2879" t="s">
        <v>1058</v>
      </c>
      <c r="B2879">
        <v>107</v>
      </c>
      <c r="D2879" t="s">
        <v>1266</v>
      </c>
      <c r="E2879" t="s">
        <v>6403</v>
      </c>
      <c r="F2879" t="s">
        <v>24165</v>
      </c>
      <c r="L2879" t="s">
        <v>9494</v>
      </c>
      <c r="M2879" t="s">
        <v>37</v>
      </c>
      <c r="N2879" t="s">
        <v>56</v>
      </c>
      <c r="O2879">
        <v>2800000</v>
      </c>
      <c r="P2879">
        <f t="shared" si="44"/>
        <v>-2800000</v>
      </c>
      <c r="Q2879">
        <v>7.6</v>
      </c>
    </row>
    <row r="2880" spans="1:17" x14ac:dyDescent="0.3">
      <c r="A2880" t="s">
        <v>9813</v>
      </c>
      <c r="B2880">
        <v>99</v>
      </c>
      <c r="C2880">
        <v>14983572</v>
      </c>
      <c r="D2880" t="s">
        <v>1671</v>
      </c>
      <c r="E2880" t="s">
        <v>3409</v>
      </c>
      <c r="F2880" t="s">
        <v>19711</v>
      </c>
      <c r="L2880" t="s">
        <v>9814</v>
      </c>
      <c r="M2880" t="s">
        <v>37</v>
      </c>
      <c r="N2880" t="s">
        <v>38</v>
      </c>
      <c r="O2880">
        <v>25000000</v>
      </c>
      <c r="P2880">
        <f t="shared" si="44"/>
        <v>-10016428</v>
      </c>
      <c r="Q2880">
        <v>4.7</v>
      </c>
    </row>
    <row r="2881" spans="1:17" x14ac:dyDescent="0.3">
      <c r="A2881" t="s">
        <v>8197</v>
      </c>
      <c r="B2881">
        <v>99</v>
      </c>
      <c r="C2881">
        <v>2077046</v>
      </c>
      <c r="D2881" t="s">
        <v>1671</v>
      </c>
      <c r="E2881" t="s">
        <v>3409</v>
      </c>
      <c r="F2881" t="s">
        <v>19711</v>
      </c>
      <c r="L2881" t="s">
        <v>17201</v>
      </c>
      <c r="M2881" t="s">
        <v>37</v>
      </c>
      <c r="N2881" t="s">
        <v>38</v>
      </c>
      <c r="O2881">
        <v>6000000</v>
      </c>
      <c r="P2881">
        <f t="shared" si="44"/>
        <v>-3922954</v>
      </c>
      <c r="Q2881">
        <v>7</v>
      </c>
    </row>
    <row r="2882" spans="1:17" x14ac:dyDescent="0.3">
      <c r="A2882" t="s">
        <v>5477</v>
      </c>
      <c r="B2882">
        <v>99</v>
      </c>
      <c r="C2882">
        <v>127144</v>
      </c>
      <c r="D2882" t="s">
        <v>1671</v>
      </c>
      <c r="E2882" t="s">
        <v>3409</v>
      </c>
      <c r="F2882" t="s">
        <v>19711</v>
      </c>
      <c r="L2882" t="s">
        <v>16226</v>
      </c>
      <c r="M2882" t="s">
        <v>37</v>
      </c>
      <c r="N2882" t="s">
        <v>38</v>
      </c>
      <c r="O2882">
        <v>8000000</v>
      </c>
      <c r="P2882">
        <f t="shared" ref="P2882:P2945" si="45">+C2882-O2882</f>
        <v>-7872856</v>
      </c>
      <c r="Q2882">
        <v>5.5</v>
      </c>
    </row>
    <row r="2883" spans="1:17" x14ac:dyDescent="0.3">
      <c r="A2883" t="s">
        <v>14744</v>
      </c>
      <c r="B2883">
        <v>99</v>
      </c>
      <c r="C2883">
        <v>125169</v>
      </c>
      <c r="D2883" t="s">
        <v>1671</v>
      </c>
      <c r="E2883" t="s">
        <v>3409</v>
      </c>
      <c r="L2883" t="s">
        <v>14746</v>
      </c>
      <c r="M2883" t="s">
        <v>37</v>
      </c>
      <c r="N2883" t="s">
        <v>38</v>
      </c>
      <c r="O2883">
        <v>10500000</v>
      </c>
      <c r="P2883">
        <f t="shared" si="45"/>
        <v>-10374831</v>
      </c>
      <c r="Q2883">
        <v>6.4</v>
      </c>
    </row>
    <row r="2884" spans="1:17" x14ac:dyDescent="0.3">
      <c r="A2884" t="s">
        <v>8197</v>
      </c>
      <c r="B2884">
        <v>100</v>
      </c>
      <c r="C2884">
        <v>34963967</v>
      </c>
      <c r="D2884" t="s">
        <v>1671</v>
      </c>
      <c r="E2884" t="s">
        <v>3409</v>
      </c>
      <c r="F2884" t="s">
        <v>19711</v>
      </c>
      <c r="L2884" t="s">
        <v>16016</v>
      </c>
      <c r="M2884" t="s">
        <v>37</v>
      </c>
      <c r="N2884" t="s">
        <v>38</v>
      </c>
      <c r="O2884">
        <v>8000000</v>
      </c>
      <c r="P2884">
        <f t="shared" si="45"/>
        <v>26963967</v>
      </c>
      <c r="Q2884">
        <v>7.7</v>
      </c>
    </row>
    <row r="2885" spans="1:17" x14ac:dyDescent="0.3">
      <c r="A2885" t="s">
        <v>9516</v>
      </c>
      <c r="B2885">
        <v>100</v>
      </c>
      <c r="C2885">
        <v>52528330</v>
      </c>
      <c r="D2885" t="s">
        <v>1671</v>
      </c>
      <c r="E2885" t="s">
        <v>3409</v>
      </c>
      <c r="L2885" t="s">
        <v>9517</v>
      </c>
      <c r="M2885" t="s">
        <v>37</v>
      </c>
      <c r="N2885" t="s">
        <v>38</v>
      </c>
      <c r="O2885">
        <v>25000000</v>
      </c>
      <c r="P2885">
        <f t="shared" si="45"/>
        <v>27528330</v>
      </c>
      <c r="Q2885">
        <v>4.7</v>
      </c>
    </row>
    <row r="2886" spans="1:17" hidden="1" x14ac:dyDescent="0.3">
      <c r="A2886" t="s">
        <v>16420</v>
      </c>
      <c r="B2886">
        <v>107</v>
      </c>
      <c r="D2886" t="s">
        <v>3409</v>
      </c>
      <c r="E2886" t="s">
        <v>10413</v>
      </c>
      <c r="L2886" t="s">
        <v>16423</v>
      </c>
      <c r="M2886" t="s">
        <v>8731</v>
      </c>
      <c r="N2886" t="s">
        <v>767</v>
      </c>
      <c r="O2886">
        <v>5000000</v>
      </c>
      <c r="P2886">
        <f t="shared" si="45"/>
        <v>-5000000</v>
      </c>
      <c r="Q2886">
        <v>7.6</v>
      </c>
    </row>
    <row r="2887" spans="1:17" x14ac:dyDescent="0.3">
      <c r="A2887" t="s">
        <v>7181</v>
      </c>
      <c r="B2887">
        <v>100</v>
      </c>
      <c r="C2887">
        <v>48637684</v>
      </c>
      <c r="D2887" t="s">
        <v>1671</v>
      </c>
      <c r="E2887" t="s">
        <v>19711</v>
      </c>
      <c r="L2887" t="s">
        <v>13685</v>
      </c>
      <c r="M2887" t="s">
        <v>37</v>
      </c>
      <c r="N2887" t="s">
        <v>38</v>
      </c>
      <c r="O2887">
        <v>12500000</v>
      </c>
      <c r="P2887">
        <f t="shared" si="45"/>
        <v>36137684</v>
      </c>
      <c r="Q2887">
        <v>6.1</v>
      </c>
    </row>
    <row r="2888" spans="1:17" x14ac:dyDescent="0.3">
      <c r="A2888" t="s">
        <v>23174</v>
      </c>
      <c r="B2888">
        <v>100</v>
      </c>
      <c r="C2888">
        <v>902835</v>
      </c>
      <c r="D2888" t="s">
        <v>1671</v>
      </c>
      <c r="E2888" t="s">
        <v>3409</v>
      </c>
      <c r="F2888" t="s">
        <v>19711</v>
      </c>
      <c r="L2888" t="s">
        <v>23177</v>
      </c>
      <c r="M2888" t="s">
        <v>37</v>
      </c>
      <c r="N2888" t="s">
        <v>38</v>
      </c>
      <c r="O2888">
        <v>250000</v>
      </c>
      <c r="P2888">
        <f t="shared" si="45"/>
        <v>652835</v>
      </c>
      <c r="Q2888">
        <v>6.7</v>
      </c>
    </row>
    <row r="2889" spans="1:17" x14ac:dyDescent="0.3">
      <c r="A2889" t="s">
        <v>10752</v>
      </c>
      <c r="B2889">
        <v>100</v>
      </c>
      <c r="C2889">
        <v>55461307</v>
      </c>
      <c r="D2889" t="s">
        <v>1671</v>
      </c>
      <c r="L2889" t="s">
        <v>10753</v>
      </c>
      <c r="M2889" t="s">
        <v>37</v>
      </c>
      <c r="N2889" t="s">
        <v>38</v>
      </c>
      <c r="O2889">
        <v>20000000</v>
      </c>
      <c r="P2889">
        <f t="shared" si="45"/>
        <v>35461307</v>
      </c>
      <c r="Q2889">
        <v>6.7</v>
      </c>
    </row>
    <row r="2890" spans="1:17" x14ac:dyDescent="0.3">
      <c r="A2890" t="s">
        <v>10444</v>
      </c>
      <c r="B2890">
        <v>100</v>
      </c>
      <c r="C2890">
        <v>25339117</v>
      </c>
      <c r="D2890" t="s">
        <v>1671</v>
      </c>
      <c r="E2890" t="s">
        <v>19711</v>
      </c>
      <c r="L2890" t="s">
        <v>14925</v>
      </c>
      <c r="M2890" t="s">
        <v>37</v>
      </c>
      <c r="N2890" t="s">
        <v>38</v>
      </c>
      <c r="O2890">
        <v>10000000</v>
      </c>
      <c r="P2890">
        <f t="shared" si="45"/>
        <v>15339117</v>
      </c>
      <c r="Q2890">
        <v>6.5</v>
      </c>
    </row>
    <row r="2891" spans="1:17" hidden="1" x14ac:dyDescent="0.3">
      <c r="A2891" t="s">
        <v>9418</v>
      </c>
      <c r="B2891">
        <v>107</v>
      </c>
      <c r="D2891" t="s">
        <v>953</v>
      </c>
      <c r="E2891" t="s">
        <v>1266</v>
      </c>
      <c r="F2891" t="s">
        <v>24165</v>
      </c>
      <c r="G2891" t="s">
        <v>10413</v>
      </c>
      <c r="L2891" t="s">
        <v>9421</v>
      </c>
      <c r="M2891" t="s">
        <v>5641</v>
      </c>
      <c r="N2891" t="s">
        <v>7170</v>
      </c>
      <c r="O2891">
        <v>26000000</v>
      </c>
      <c r="P2891">
        <f t="shared" si="45"/>
        <v>-26000000</v>
      </c>
      <c r="Q2891">
        <v>5.4</v>
      </c>
    </row>
    <row r="2892" spans="1:17" x14ac:dyDescent="0.3">
      <c r="A2892" t="s">
        <v>1873</v>
      </c>
      <c r="B2892">
        <v>100</v>
      </c>
      <c r="C2892">
        <v>100328194</v>
      </c>
      <c r="D2892" t="s">
        <v>1671</v>
      </c>
      <c r="E2892" t="s">
        <v>18089</v>
      </c>
      <c r="F2892" t="s">
        <v>1266</v>
      </c>
      <c r="L2892" t="s">
        <v>4612</v>
      </c>
      <c r="M2892" t="s">
        <v>37</v>
      </c>
      <c r="N2892" t="s">
        <v>38</v>
      </c>
      <c r="O2892">
        <v>50000000</v>
      </c>
      <c r="P2892">
        <f t="shared" si="45"/>
        <v>50328194</v>
      </c>
      <c r="Q2892">
        <v>6</v>
      </c>
    </row>
    <row r="2893" spans="1:17" x14ac:dyDescent="0.3">
      <c r="A2893" t="s">
        <v>5647</v>
      </c>
      <c r="B2893">
        <v>100</v>
      </c>
      <c r="C2893">
        <v>2708188</v>
      </c>
      <c r="D2893" t="s">
        <v>1671</v>
      </c>
      <c r="E2893" t="s">
        <v>3409</v>
      </c>
      <c r="F2893" t="s">
        <v>19711</v>
      </c>
      <c r="L2893" t="s">
        <v>10299</v>
      </c>
      <c r="M2893" t="s">
        <v>37</v>
      </c>
      <c r="N2893" t="s">
        <v>56</v>
      </c>
      <c r="O2893">
        <v>23000000</v>
      </c>
      <c r="P2893">
        <f t="shared" si="45"/>
        <v>-20291812</v>
      </c>
      <c r="Q2893">
        <v>6.2</v>
      </c>
    </row>
    <row r="2894" spans="1:17" x14ac:dyDescent="0.3">
      <c r="A2894" t="s">
        <v>1555</v>
      </c>
      <c r="B2894">
        <v>100</v>
      </c>
      <c r="C2894">
        <v>11694528</v>
      </c>
      <c r="D2894" t="s">
        <v>1671</v>
      </c>
      <c r="E2894" t="s">
        <v>68</v>
      </c>
      <c r="F2894" t="s">
        <v>12038</v>
      </c>
      <c r="L2894" t="s">
        <v>19277</v>
      </c>
      <c r="M2894" t="s">
        <v>37</v>
      </c>
      <c r="N2894" t="s">
        <v>38</v>
      </c>
      <c r="O2894">
        <v>3000000</v>
      </c>
      <c r="P2894">
        <f t="shared" si="45"/>
        <v>8694528</v>
      </c>
      <c r="Q2894">
        <v>7.2</v>
      </c>
    </row>
    <row r="2895" spans="1:17" x14ac:dyDescent="0.3">
      <c r="A2895" t="s">
        <v>19907</v>
      </c>
      <c r="B2895">
        <v>100</v>
      </c>
      <c r="C2895">
        <v>71904</v>
      </c>
      <c r="D2895" t="s">
        <v>1671</v>
      </c>
      <c r="E2895" t="s">
        <v>3409</v>
      </c>
      <c r="F2895" t="s">
        <v>18089</v>
      </c>
      <c r="L2895" t="s">
        <v>19908</v>
      </c>
      <c r="M2895" t="s">
        <v>37</v>
      </c>
      <c r="N2895" t="s">
        <v>38</v>
      </c>
      <c r="O2895">
        <v>2500000</v>
      </c>
      <c r="P2895">
        <f t="shared" si="45"/>
        <v>-2428096</v>
      </c>
      <c r="Q2895">
        <v>5.7</v>
      </c>
    </row>
    <row r="2896" spans="1:17" x14ac:dyDescent="0.3">
      <c r="A2896" t="s">
        <v>13725</v>
      </c>
      <c r="B2896">
        <v>100</v>
      </c>
      <c r="C2896">
        <v>26539321</v>
      </c>
      <c r="D2896" t="s">
        <v>1671</v>
      </c>
      <c r="E2896" t="s">
        <v>3409</v>
      </c>
      <c r="F2896" t="s">
        <v>18089</v>
      </c>
      <c r="L2896" t="s">
        <v>13726</v>
      </c>
      <c r="M2896" t="s">
        <v>37</v>
      </c>
      <c r="N2896" t="s">
        <v>38</v>
      </c>
      <c r="O2896">
        <v>13000000</v>
      </c>
      <c r="P2896">
        <f t="shared" si="45"/>
        <v>13539321</v>
      </c>
      <c r="Q2896">
        <v>5.9</v>
      </c>
    </row>
    <row r="2897" spans="1:17" x14ac:dyDescent="0.3">
      <c r="A2897" t="s">
        <v>3930</v>
      </c>
      <c r="B2897">
        <v>100</v>
      </c>
      <c r="C2897">
        <v>63536011</v>
      </c>
      <c r="D2897" t="s">
        <v>1671</v>
      </c>
      <c r="E2897" t="s">
        <v>3409</v>
      </c>
      <c r="F2897" t="s">
        <v>19711</v>
      </c>
      <c r="L2897" t="s">
        <v>8218</v>
      </c>
      <c r="M2897" t="s">
        <v>37</v>
      </c>
      <c r="N2897" t="s">
        <v>38</v>
      </c>
      <c r="O2897">
        <v>30000000</v>
      </c>
      <c r="P2897">
        <f t="shared" si="45"/>
        <v>33536011</v>
      </c>
      <c r="Q2897">
        <v>6.3</v>
      </c>
    </row>
    <row r="2898" spans="1:17" x14ac:dyDescent="0.3">
      <c r="A2898" t="s">
        <v>2222</v>
      </c>
      <c r="B2898">
        <v>100</v>
      </c>
      <c r="C2898">
        <v>73023275</v>
      </c>
      <c r="D2898" t="s">
        <v>1671</v>
      </c>
      <c r="E2898" t="s">
        <v>18089</v>
      </c>
      <c r="L2898" t="s">
        <v>3058</v>
      </c>
      <c r="M2898" t="s">
        <v>37</v>
      </c>
      <c r="N2898" t="s">
        <v>38</v>
      </c>
      <c r="O2898">
        <v>35000000</v>
      </c>
      <c r="P2898">
        <f t="shared" si="45"/>
        <v>38023275</v>
      </c>
      <c r="Q2898">
        <v>5.4</v>
      </c>
    </row>
    <row r="2899" spans="1:17" x14ac:dyDescent="0.3">
      <c r="A2899" t="s">
        <v>4260</v>
      </c>
      <c r="B2899">
        <v>100</v>
      </c>
      <c r="C2899">
        <v>35096190</v>
      </c>
      <c r="D2899" t="s">
        <v>1671</v>
      </c>
      <c r="E2899" t="s">
        <v>24164</v>
      </c>
      <c r="F2899" t="s">
        <v>19711</v>
      </c>
      <c r="L2899" t="s">
        <v>4263</v>
      </c>
      <c r="M2899" t="s">
        <v>37</v>
      </c>
      <c r="N2899" t="s">
        <v>38</v>
      </c>
      <c r="O2899">
        <v>60000000</v>
      </c>
      <c r="P2899">
        <f t="shared" si="45"/>
        <v>-24903810</v>
      </c>
      <c r="Q2899">
        <v>6.3</v>
      </c>
    </row>
    <row r="2900" spans="1:17" x14ac:dyDescent="0.3">
      <c r="A2900" t="s">
        <v>22099</v>
      </c>
      <c r="B2900">
        <v>100</v>
      </c>
      <c r="C2900">
        <v>31937</v>
      </c>
      <c r="D2900" t="s">
        <v>1671</v>
      </c>
      <c r="E2900" t="s">
        <v>19711</v>
      </c>
      <c r="L2900" t="s">
        <v>22637</v>
      </c>
      <c r="M2900" t="s">
        <v>37</v>
      </c>
      <c r="N2900" t="s">
        <v>38</v>
      </c>
      <c r="O2900">
        <v>500000</v>
      </c>
      <c r="P2900">
        <f t="shared" si="45"/>
        <v>-468063</v>
      </c>
      <c r="Q2900">
        <v>5.7</v>
      </c>
    </row>
    <row r="2901" spans="1:17" x14ac:dyDescent="0.3">
      <c r="A2901" t="s">
        <v>22045</v>
      </c>
      <c r="B2901">
        <v>100</v>
      </c>
      <c r="C2901">
        <v>20186</v>
      </c>
      <c r="D2901" t="s">
        <v>1671</v>
      </c>
      <c r="L2901" t="s">
        <v>22046</v>
      </c>
      <c r="M2901" t="s">
        <v>37</v>
      </c>
      <c r="N2901" t="s">
        <v>38</v>
      </c>
      <c r="O2901">
        <v>930000</v>
      </c>
      <c r="P2901">
        <f t="shared" si="45"/>
        <v>-909814</v>
      </c>
      <c r="Q2901">
        <v>5.7</v>
      </c>
    </row>
    <row r="2902" spans="1:17" x14ac:dyDescent="0.3">
      <c r="A2902" t="s">
        <v>11653</v>
      </c>
      <c r="B2902">
        <v>100</v>
      </c>
      <c r="C2902">
        <v>12561</v>
      </c>
      <c r="D2902" t="s">
        <v>1671</v>
      </c>
      <c r="E2902" t="s">
        <v>19711</v>
      </c>
      <c r="L2902" t="s">
        <v>11654</v>
      </c>
      <c r="M2902" t="s">
        <v>37</v>
      </c>
      <c r="N2902" t="s">
        <v>38</v>
      </c>
      <c r="O2902">
        <v>19000000</v>
      </c>
      <c r="P2902">
        <f t="shared" si="45"/>
        <v>-18987439</v>
      </c>
      <c r="Q2902">
        <v>6.4</v>
      </c>
    </row>
    <row r="2903" spans="1:17" x14ac:dyDescent="0.3">
      <c r="A2903" t="s">
        <v>5462</v>
      </c>
      <c r="B2903">
        <v>100</v>
      </c>
      <c r="C2903">
        <v>12902790</v>
      </c>
      <c r="D2903" t="s">
        <v>1671</v>
      </c>
      <c r="E2903" t="s">
        <v>3409</v>
      </c>
      <c r="F2903" t="s">
        <v>19711</v>
      </c>
      <c r="L2903" t="s">
        <v>14215</v>
      </c>
      <c r="M2903" t="s">
        <v>37</v>
      </c>
      <c r="N2903" t="s">
        <v>38</v>
      </c>
      <c r="O2903">
        <v>12000000</v>
      </c>
      <c r="P2903">
        <f t="shared" si="45"/>
        <v>902790</v>
      </c>
      <c r="Q2903">
        <v>6.6</v>
      </c>
    </row>
    <row r="2904" spans="1:17" x14ac:dyDescent="0.3">
      <c r="A2904" t="s">
        <v>21724</v>
      </c>
      <c r="B2904">
        <v>100</v>
      </c>
      <c r="C2904">
        <v>428535</v>
      </c>
      <c r="D2904" t="s">
        <v>1671</v>
      </c>
      <c r="E2904" t="s">
        <v>19711</v>
      </c>
      <c r="L2904" t="s">
        <v>21725</v>
      </c>
      <c r="M2904" t="s">
        <v>37</v>
      </c>
      <c r="N2904" t="s">
        <v>38</v>
      </c>
      <c r="O2904">
        <v>1000000</v>
      </c>
      <c r="P2904">
        <f t="shared" si="45"/>
        <v>-571465</v>
      </c>
      <c r="Q2904">
        <v>3.6</v>
      </c>
    </row>
    <row r="2905" spans="1:17" x14ac:dyDescent="0.3">
      <c r="A2905" t="s">
        <v>9162</v>
      </c>
      <c r="B2905">
        <v>100</v>
      </c>
      <c r="C2905">
        <v>1227508</v>
      </c>
      <c r="D2905" t="s">
        <v>1671</v>
      </c>
      <c r="E2905" t="s">
        <v>3409</v>
      </c>
      <c r="L2905" t="s">
        <v>24001</v>
      </c>
      <c r="M2905" t="s">
        <v>37</v>
      </c>
      <c r="N2905" t="s">
        <v>38</v>
      </c>
      <c r="O2905">
        <v>23000</v>
      </c>
      <c r="P2905">
        <f t="shared" si="45"/>
        <v>1204508</v>
      </c>
      <c r="Q2905">
        <v>7.1</v>
      </c>
    </row>
    <row r="2906" spans="1:17" hidden="1" x14ac:dyDescent="0.3">
      <c r="A2906" t="s">
        <v>23331</v>
      </c>
      <c r="B2906">
        <v>108</v>
      </c>
      <c r="D2906" t="s">
        <v>1671</v>
      </c>
      <c r="E2906" t="s">
        <v>12038</v>
      </c>
      <c r="F2906" t="s">
        <v>19711</v>
      </c>
      <c r="L2906" t="s">
        <v>23334</v>
      </c>
      <c r="M2906" t="s">
        <v>37</v>
      </c>
      <c r="N2906" t="s">
        <v>38</v>
      </c>
      <c r="O2906">
        <v>250000</v>
      </c>
      <c r="P2906">
        <f t="shared" si="45"/>
        <v>-250000</v>
      </c>
      <c r="Q2906">
        <v>7.1</v>
      </c>
    </row>
    <row r="2907" spans="1:17" x14ac:dyDescent="0.3">
      <c r="A2907" t="s">
        <v>15027</v>
      </c>
      <c r="B2907">
        <v>100</v>
      </c>
      <c r="C2907">
        <v>11529368</v>
      </c>
      <c r="D2907" t="s">
        <v>1671</v>
      </c>
      <c r="E2907" t="s">
        <v>68</v>
      </c>
      <c r="F2907" t="s">
        <v>3409</v>
      </c>
      <c r="L2907" t="s">
        <v>23806</v>
      </c>
      <c r="M2907" t="s">
        <v>37</v>
      </c>
      <c r="N2907" t="s">
        <v>38</v>
      </c>
      <c r="O2907">
        <v>65000</v>
      </c>
      <c r="P2907">
        <f t="shared" si="45"/>
        <v>11464368</v>
      </c>
      <c r="Q2907">
        <v>7.3</v>
      </c>
    </row>
    <row r="2908" spans="1:17" x14ac:dyDescent="0.3">
      <c r="A2908" t="s">
        <v>4939</v>
      </c>
      <c r="B2908">
        <v>100</v>
      </c>
      <c r="C2908">
        <v>18488314</v>
      </c>
      <c r="D2908" t="s">
        <v>1671</v>
      </c>
      <c r="E2908" t="s">
        <v>24164</v>
      </c>
      <c r="F2908" t="s">
        <v>24165</v>
      </c>
      <c r="L2908" t="s">
        <v>21284</v>
      </c>
      <c r="M2908" t="s">
        <v>37</v>
      </c>
      <c r="N2908" t="s">
        <v>38</v>
      </c>
      <c r="O2908">
        <v>1200000</v>
      </c>
      <c r="P2908">
        <f t="shared" si="45"/>
        <v>17288314</v>
      </c>
      <c r="Q2908">
        <v>7.1</v>
      </c>
    </row>
    <row r="2909" spans="1:17" hidden="1" x14ac:dyDescent="0.3">
      <c r="A2909" t="s">
        <v>19163</v>
      </c>
      <c r="B2909">
        <v>108</v>
      </c>
      <c r="D2909" t="s">
        <v>6403</v>
      </c>
      <c r="E2909" t="s">
        <v>12332</v>
      </c>
      <c r="F2909" t="s">
        <v>10413</v>
      </c>
      <c r="L2909" t="s">
        <v>19164</v>
      </c>
      <c r="M2909" t="s">
        <v>37</v>
      </c>
      <c r="N2909" t="s">
        <v>268</v>
      </c>
      <c r="O2909">
        <v>3200000</v>
      </c>
      <c r="P2909">
        <f t="shared" si="45"/>
        <v>-3200000</v>
      </c>
      <c r="Q2909">
        <v>5.7</v>
      </c>
    </row>
    <row r="2910" spans="1:17" x14ac:dyDescent="0.3">
      <c r="A2910" t="s">
        <v>4309</v>
      </c>
      <c r="B2910">
        <v>100</v>
      </c>
      <c r="C2910">
        <v>84518155</v>
      </c>
      <c r="D2910" t="s">
        <v>1671</v>
      </c>
      <c r="L2910" t="s">
        <v>10692</v>
      </c>
      <c r="M2910" t="s">
        <v>37</v>
      </c>
      <c r="N2910" t="s">
        <v>38</v>
      </c>
      <c r="O2910">
        <v>20000000</v>
      </c>
      <c r="P2910">
        <f t="shared" si="45"/>
        <v>64518155</v>
      </c>
      <c r="Q2910">
        <v>4.9000000000000004</v>
      </c>
    </row>
    <row r="2911" spans="1:17" x14ac:dyDescent="0.3">
      <c r="A2911" t="s">
        <v>12400</v>
      </c>
      <c r="B2911">
        <v>100</v>
      </c>
      <c r="C2911">
        <v>44667095</v>
      </c>
      <c r="D2911" t="s">
        <v>1671</v>
      </c>
      <c r="E2911" t="s">
        <v>3409</v>
      </c>
      <c r="F2911" t="s">
        <v>19711</v>
      </c>
      <c r="L2911" t="s">
        <v>12401</v>
      </c>
      <c r="M2911" t="s">
        <v>37</v>
      </c>
      <c r="N2911" t="s">
        <v>1465</v>
      </c>
      <c r="O2911">
        <v>15000000</v>
      </c>
      <c r="P2911">
        <f t="shared" si="45"/>
        <v>29667095</v>
      </c>
      <c r="Q2911">
        <v>8</v>
      </c>
    </row>
    <row r="2912" spans="1:17" x14ac:dyDescent="0.3">
      <c r="A2912" t="s">
        <v>3930</v>
      </c>
      <c r="B2912">
        <v>100</v>
      </c>
      <c r="C2912">
        <v>7204138</v>
      </c>
      <c r="D2912" t="s">
        <v>1671</v>
      </c>
      <c r="L2912" t="s">
        <v>6230</v>
      </c>
      <c r="M2912" t="s">
        <v>37</v>
      </c>
      <c r="N2912" t="s">
        <v>38</v>
      </c>
      <c r="O2912">
        <v>41000000</v>
      </c>
      <c r="P2912">
        <f t="shared" si="45"/>
        <v>-33795862</v>
      </c>
      <c r="Q2912">
        <v>6.2</v>
      </c>
    </row>
    <row r="2913" spans="1:17" x14ac:dyDescent="0.3">
      <c r="A2913" t="s">
        <v>8006</v>
      </c>
      <c r="B2913">
        <v>100</v>
      </c>
      <c r="C2913">
        <v>22525921</v>
      </c>
      <c r="D2913" t="s">
        <v>1671</v>
      </c>
      <c r="L2913" t="s">
        <v>8007</v>
      </c>
      <c r="M2913" t="s">
        <v>37</v>
      </c>
      <c r="N2913" t="s">
        <v>38</v>
      </c>
      <c r="O2913">
        <v>30000000</v>
      </c>
      <c r="P2913">
        <f t="shared" si="45"/>
        <v>-7474079</v>
      </c>
      <c r="Q2913">
        <v>5.9</v>
      </c>
    </row>
    <row r="2914" spans="1:17" x14ac:dyDescent="0.3">
      <c r="A2914" t="s">
        <v>11711</v>
      </c>
      <c r="B2914">
        <v>100</v>
      </c>
      <c r="C2914">
        <v>18439082</v>
      </c>
      <c r="D2914" t="s">
        <v>1671</v>
      </c>
      <c r="E2914" t="s">
        <v>1266</v>
      </c>
      <c r="F2914" t="s">
        <v>19711</v>
      </c>
      <c r="L2914" t="s">
        <v>11712</v>
      </c>
      <c r="M2914" t="s">
        <v>37</v>
      </c>
      <c r="N2914" t="s">
        <v>38</v>
      </c>
      <c r="O2914">
        <v>18500000</v>
      </c>
      <c r="P2914">
        <f t="shared" si="45"/>
        <v>-60918</v>
      </c>
      <c r="Q2914">
        <v>6.4</v>
      </c>
    </row>
    <row r="2915" spans="1:17" x14ac:dyDescent="0.3">
      <c r="A2915" t="s">
        <v>7997</v>
      </c>
      <c r="B2915">
        <v>100</v>
      </c>
      <c r="C2915">
        <v>163591</v>
      </c>
      <c r="D2915" t="s">
        <v>1671</v>
      </c>
      <c r="L2915" t="s">
        <v>13644</v>
      </c>
      <c r="M2915" t="s">
        <v>37</v>
      </c>
      <c r="N2915" t="s">
        <v>5694</v>
      </c>
      <c r="O2915">
        <v>13400000</v>
      </c>
      <c r="P2915">
        <f t="shared" si="45"/>
        <v>-13236409</v>
      </c>
      <c r="Q2915">
        <v>3.6</v>
      </c>
    </row>
    <row r="2916" spans="1:17" x14ac:dyDescent="0.3">
      <c r="A2916" t="s">
        <v>4437</v>
      </c>
      <c r="B2916">
        <v>100</v>
      </c>
      <c r="C2916">
        <v>50752337</v>
      </c>
      <c r="D2916" t="s">
        <v>1671</v>
      </c>
      <c r="E2916" t="s">
        <v>3409</v>
      </c>
      <c r="F2916" t="s">
        <v>18089</v>
      </c>
      <c r="G2916" t="s">
        <v>24167</v>
      </c>
      <c r="L2916" t="s">
        <v>14824</v>
      </c>
      <c r="M2916" t="s">
        <v>37</v>
      </c>
      <c r="N2916" t="s">
        <v>38</v>
      </c>
      <c r="O2916">
        <v>10000000</v>
      </c>
      <c r="P2916">
        <f t="shared" si="45"/>
        <v>40752337</v>
      </c>
      <c r="Q2916">
        <v>6.4</v>
      </c>
    </row>
    <row r="2917" spans="1:17" x14ac:dyDescent="0.3">
      <c r="A2917" t="s">
        <v>18191</v>
      </c>
      <c r="B2917">
        <v>100</v>
      </c>
      <c r="C2917">
        <v>513836</v>
      </c>
      <c r="D2917" t="s">
        <v>1671</v>
      </c>
      <c r="E2917" t="s">
        <v>3409</v>
      </c>
      <c r="F2917" t="s">
        <v>19711</v>
      </c>
      <c r="L2917" t="s">
        <v>18193</v>
      </c>
      <c r="M2917" t="s">
        <v>1464</v>
      </c>
      <c r="N2917" t="s">
        <v>1465</v>
      </c>
      <c r="O2917">
        <v>4600000</v>
      </c>
      <c r="P2917">
        <f t="shared" si="45"/>
        <v>-4086164</v>
      </c>
      <c r="Q2917">
        <v>7.2</v>
      </c>
    </row>
    <row r="2918" spans="1:17" x14ac:dyDescent="0.3">
      <c r="A2918" t="s">
        <v>11562</v>
      </c>
      <c r="B2918">
        <v>100</v>
      </c>
      <c r="C2918">
        <v>16247775</v>
      </c>
      <c r="D2918" t="s">
        <v>1671</v>
      </c>
      <c r="E2918" t="s">
        <v>18089</v>
      </c>
      <c r="F2918" t="s">
        <v>19711</v>
      </c>
      <c r="L2918" t="s">
        <v>14989</v>
      </c>
      <c r="M2918" t="s">
        <v>37</v>
      </c>
      <c r="N2918" t="s">
        <v>38</v>
      </c>
      <c r="O2918">
        <v>25000000</v>
      </c>
      <c r="P2918">
        <f t="shared" si="45"/>
        <v>-8752225</v>
      </c>
      <c r="Q2918">
        <v>5.5</v>
      </c>
    </row>
    <row r="2919" spans="1:17" hidden="1" x14ac:dyDescent="0.3">
      <c r="A2919" t="s">
        <v>23294</v>
      </c>
      <c r="B2919">
        <v>108</v>
      </c>
      <c r="D2919" t="s">
        <v>24164</v>
      </c>
      <c r="E2919" t="s">
        <v>3409</v>
      </c>
      <c r="L2919" t="s">
        <v>23295</v>
      </c>
      <c r="M2919" t="s">
        <v>37</v>
      </c>
      <c r="N2919" t="s">
        <v>38</v>
      </c>
      <c r="P2919">
        <f t="shared" si="45"/>
        <v>0</v>
      </c>
      <c r="Q2919">
        <v>4.5</v>
      </c>
    </row>
    <row r="2920" spans="1:17" x14ac:dyDescent="0.3">
      <c r="A2920" t="s">
        <v>6308</v>
      </c>
      <c r="B2920">
        <v>100</v>
      </c>
      <c r="C2920">
        <v>19900000</v>
      </c>
      <c r="D2920" t="s">
        <v>1671</v>
      </c>
      <c r="E2920" t="s">
        <v>1266</v>
      </c>
      <c r="F2920" t="s">
        <v>6403</v>
      </c>
      <c r="G2920" t="s">
        <v>19711</v>
      </c>
      <c r="L2920" t="s">
        <v>13436</v>
      </c>
      <c r="M2920" t="s">
        <v>37</v>
      </c>
      <c r="N2920" t="s">
        <v>38</v>
      </c>
      <c r="O2920">
        <v>20000000</v>
      </c>
      <c r="P2920">
        <f t="shared" si="45"/>
        <v>-100000</v>
      </c>
      <c r="Q2920">
        <v>4.5</v>
      </c>
    </row>
    <row r="2921" spans="1:17" hidden="1" x14ac:dyDescent="0.3">
      <c r="A2921" t="s">
        <v>18897</v>
      </c>
      <c r="B2921">
        <v>108</v>
      </c>
      <c r="D2921" t="s">
        <v>3409</v>
      </c>
      <c r="E2921" t="s">
        <v>19711</v>
      </c>
      <c r="L2921" t="s">
        <v>19220</v>
      </c>
      <c r="M2921" t="s">
        <v>37</v>
      </c>
      <c r="N2921" t="s">
        <v>38</v>
      </c>
      <c r="O2921">
        <v>3000000</v>
      </c>
      <c r="P2921">
        <f t="shared" si="45"/>
        <v>-3000000</v>
      </c>
      <c r="Q2921">
        <v>8.1</v>
      </c>
    </row>
    <row r="2922" spans="1:17" x14ac:dyDescent="0.3">
      <c r="A2922" t="s">
        <v>225</v>
      </c>
      <c r="B2922">
        <v>100</v>
      </c>
      <c r="C2922">
        <v>9801782</v>
      </c>
      <c r="D2922" t="s">
        <v>1671</v>
      </c>
      <c r="E2922" t="s">
        <v>24164</v>
      </c>
      <c r="F2922" t="s">
        <v>10413</v>
      </c>
      <c r="L2922" t="s">
        <v>15078</v>
      </c>
      <c r="M2922" t="s">
        <v>37</v>
      </c>
      <c r="N2922" t="s">
        <v>38</v>
      </c>
      <c r="O2922">
        <v>10000000</v>
      </c>
      <c r="P2922">
        <f t="shared" si="45"/>
        <v>-198218</v>
      </c>
      <c r="Q2922">
        <v>6.3</v>
      </c>
    </row>
    <row r="2923" spans="1:17" x14ac:dyDescent="0.3">
      <c r="A2923" t="s">
        <v>17109</v>
      </c>
      <c r="B2923">
        <v>101</v>
      </c>
      <c r="C2923">
        <v>6851636</v>
      </c>
      <c r="D2923" t="s">
        <v>1671</v>
      </c>
      <c r="E2923" t="s">
        <v>3409</v>
      </c>
      <c r="F2923" t="s">
        <v>19711</v>
      </c>
      <c r="L2923" t="s">
        <v>17110</v>
      </c>
      <c r="M2923" t="s">
        <v>37</v>
      </c>
      <c r="N2923" t="s">
        <v>38</v>
      </c>
      <c r="O2923">
        <v>6000000</v>
      </c>
      <c r="P2923">
        <f t="shared" si="45"/>
        <v>851636</v>
      </c>
      <c r="Q2923">
        <v>5.9</v>
      </c>
    </row>
    <row r="2924" spans="1:17" x14ac:dyDescent="0.3">
      <c r="A2924" t="s">
        <v>11127</v>
      </c>
      <c r="B2924">
        <v>101</v>
      </c>
      <c r="C2924">
        <v>15408822</v>
      </c>
      <c r="D2924" t="s">
        <v>1671</v>
      </c>
      <c r="E2924" t="s">
        <v>19711</v>
      </c>
      <c r="L2924" t="s">
        <v>11128</v>
      </c>
      <c r="M2924" t="s">
        <v>37</v>
      </c>
      <c r="N2924" t="s">
        <v>38</v>
      </c>
      <c r="O2924">
        <v>20000000</v>
      </c>
      <c r="P2924">
        <f t="shared" si="45"/>
        <v>-4591178</v>
      </c>
      <c r="Q2924">
        <v>5.6</v>
      </c>
    </row>
    <row r="2925" spans="1:17" x14ac:dyDescent="0.3">
      <c r="A2925" t="s">
        <v>198</v>
      </c>
      <c r="B2925">
        <v>101</v>
      </c>
      <c r="C2925">
        <v>40566655</v>
      </c>
      <c r="D2925" t="s">
        <v>1671</v>
      </c>
      <c r="E2925" t="s">
        <v>3409</v>
      </c>
      <c r="F2925" t="s">
        <v>19711</v>
      </c>
      <c r="L2925" t="s">
        <v>9117</v>
      </c>
      <c r="M2925" t="s">
        <v>37</v>
      </c>
      <c r="N2925" t="s">
        <v>56</v>
      </c>
      <c r="O2925">
        <v>30000000</v>
      </c>
      <c r="P2925">
        <f t="shared" si="45"/>
        <v>10566655</v>
      </c>
      <c r="Q2925">
        <v>7.1</v>
      </c>
    </row>
    <row r="2926" spans="1:17" x14ac:dyDescent="0.3">
      <c r="A2926" t="s">
        <v>514</v>
      </c>
      <c r="B2926">
        <v>101</v>
      </c>
      <c r="C2926">
        <v>242589580</v>
      </c>
      <c r="D2926" t="s">
        <v>1671</v>
      </c>
      <c r="E2926" t="s">
        <v>3409</v>
      </c>
      <c r="L2926" t="s">
        <v>2528</v>
      </c>
      <c r="M2926" t="s">
        <v>37</v>
      </c>
      <c r="N2926" t="s">
        <v>38</v>
      </c>
      <c r="O2926">
        <v>81000000</v>
      </c>
      <c r="P2926">
        <f t="shared" si="45"/>
        <v>161589580</v>
      </c>
      <c r="Q2926">
        <v>6.7</v>
      </c>
    </row>
    <row r="2927" spans="1:17" x14ac:dyDescent="0.3">
      <c r="A2927" t="s">
        <v>9710</v>
      </c>
      <c r="B2927">
        <v>101</v>
      </c>
      <c r="C2927">
        <v>13650738</v>
      </c>
      <c r="D2927" t="s">
        <v>1671</v>
      </c>
      <c r="E2927" t="s">
        <v>3409</v>
      </c>
      <c r="L2927" t="s">
        <v>11242</v>
      </c>
      <c r="M2927" t="s">
        <v>37</v>
      </c>
      <c r="N2927" t="s">
        <v>38</v>
      </c>
      <c r="O2927">
        <v>20000000</v>
      </c>
      <c r="P2927">
        <f t="shared" si="45"/>
        <v>-6349262</v>
      </c>
      <c r="Q2927">
        <v>6.6</v>
      </c>
    </row>
    <row r="2928" spans="1:17" x14ac:dyDescent="0.3">
      <c r="A2928" t="s">
        <v>8618</v>
      </c>
      <c r="B2928">
        <v>101</v>
      </c>
      <c r="C2928">
        <v>12189514</v>
      </c>
      <c r="D2928" t="s">
        <v>1671</v>
      </c>
      <c r="E2928" t="s">
        <v>19711</v>
      </c>
      <c r="L2928" t="s">
        <v>8620</v>
      </c>
      <c r="M2928" t="s">
        <v>37</v>
      </c>
      <c r="N2928" t="s">
        <v>38</v>
      </c>
      <c r="O2928">
        <v>23000000</v>
      </c>
      <c r="P2928">
        <f t="shared" si="45"/>
        <v>-10810486</v>
      </c>
      <c r="Q2928">
        <v>6.1</v>
      </c>
    </row>
    <row r="2929" spans="1:17" x14ac:dyDescent="0.3">
      <c r="A2929" t="s">
        <v>809</v>
      </c>
      <c r="B2929">
        <v>101</v>
      </c>
      <c r="C2929">
        <v>98711404</v>
      </c>
      <c r="D2929" t="s">
        <v>1671</v>
      </c>
      <c r="E2929" t="s">
        <v>24164</v>
      </c>
      <c r="F2929" t="s">
        <v>19711</v>
      </c>
      <c r="G2929" t="s">
        <v>10413</v>
      </c>
      <c r="L2929" t="s">
        <v>4608</v>
      </c>
      <c r="M2929" t="s">
        <v>37</v>
      </c>
      <c r="N2929" t="s">
        <v>38</v>
      </c>
      <c r="O2929">
        <v>55000000</v>
      </c>
      <c r="P2929">
        <f t="shared" si="45"/>
        <v>43711404</v>
      </c>
      <c r="Q2929">
        <v>6.3</v>
      </c>
    </row>
    <row r="2930" spans="1:17" x14ac:dyDescent="0.3">
      <c r="A2930" t="s">
        <v>4003</v>
      </c>
      <c r="B2930">
        <v>101</v>
      </c>
      <c r="C2930">
        <v>9714482</v>
      </c>
      <c r="D2930" t="s">
        <v>1671</v>
      </c>
      <c r="E2930" t="s">
        <v>17378</v>
      </c>
      <c r="F2930" t="s">
        <v>19711</v>
      </c>
      <c r="L2930" t="s">
        <v>11251</v>
      </c>
      <c r="M2930" t="s">
        <v>37</v>
      </c>
      <c r="N2930" t="s">
        <v>38</v>
      </c>
      <c r="O2930">
        <v>20000000</v>
      </c>
      <c r="P2930">
        <f t="shared" si="45"/>
        <v>-10285518</v>
      </c>
      <c r="Q2930">
        <v>6.8</v>
      </c>
    </row>
    <row r="2931" spans="1:17" x14ac:dyDescent="0.3">
      <c r="A2931" t="s">
        <v>1526</v>
      </c>
      <c r="B2931">
        <v>101</v>
      </c>
      <c r="C2931">
        <v>2506446</v>
      </c>
      <c r="D2931" t="s">
        <v>1671</v>
      </c>
      <c r="E2931" t="s">
        <v>19711</v>
      </c>
      <c r="L2931" t="s">
        <v>20277</v>
      </c>
      <c r="M2931" t="s">
        <v>37</v>
      </c>
      <c r="N2931" t="s">
        <v>38</v>
      </c>
      <c r="O2931">
        <v>2000000</v>
      </c>
      <c r="P2931">
        <f t="shared" si="45"/>
        <v>506446</v>
      </c>
      <c r="Q2931">
        <v>4.7</v>
      </c>
    </row>
    <row r="2932" spans="1:17" x14ac:dyDescent="0.3">
      <c r="A2932" t="s">
        <v>9616</v>
      </c>
      <c r="B2932">
        <v>101</v>
      </c>
      <c r="C2932">
        <v>35000629</v>
      </c>
      <c r="D2932" t="s">
        <v>1671</v>
      </c>
      <c r="E2932" t="s">
        <v>19711</v>
      </c>
      <c r="L2932" t="s">
        <v>9617</v>
      </c>
      <c r="M2932" t="s">
        <v>37</v>
      </c>
      <c r="N2932" t="s">
        <v>38</v>
      </c>
      <c r="O2932">
        <v>25000000</v>
      </c>
      <c r="P2932">
        <f t="shared" si="45"/>
        <v>10000629</v>
      </c>
      <c r="Q2932">
        <v>5.6</v>
      </c>
    </row>
    <row r="2933" spans="1:17" x14ac:dyDescent="0.3">
      <c r="A2933" t="s">
        <v>4218</v>
      </c>
      <c r="B2933">
        <v>101</v>
      </c>
      <c r="C2933">
        <v>70906973</v>
      </c>
      <c r="D2933" t="s">
        <v>1671</v>
      </c>
      <c r="E2933" t="s">
        <v>1266</v>
      </c>
      <c r="F2933" t="s">
        <v>19711</v>
      </c>
      <c r="L2933" t="s">
        <v>13322</v>
      </c>
      <c r="M2933" t="s">
        <v>37</v>
      </c>
      <c r="N2933" t="s">
        <v>38</v>
      </c>
      <c r="O2933">
        <v>14600000</v>
      </c>
      <c r="P2933">
        <f t="shared" si="45"/>
        <v>56306973</v>
      </c>
      <c r="Q2933">
        <v>8.1</v>
      </c>
    </row>
    <row r="2934" spans="1:17" x14ac:dyDescent="0.3">
      <c r="A2934" t="s">
        <v>2178</v>
      </c>
      <c r="B2934">
        <v>101</v>
      </c>
      <c r="C2934">
        <v>133668525</v>
      </c>
      <c r="D2934" t="s">
        <v>1671</v>
      </c>
      <c r="L2934" t="s">
        <v>2584</v>
      </c>
      <c r="M2934" t="s">
        <v>37</v>
      </c>
      <c r="N2934" t="s">
        <v>38</v>
      </c>
      <c r="O2934">
        <v>80000000</v>
      </c>
      <c r="P2934">
        <f t="shared" si="45"/>
        <v>53668525</v>
      </c>
      <c r="Q2934">
        <v>5.4</v>
      </c>
    </row>
    <row r="2935" spans="1:17" hidden="1" x14ac:dyDescent="0.3">
      <c r="A2935" t="s">
        <v>14349</v>
      </c>
      <c r="B2935">
        <v>108</v>
      </c>
      <c r="D2935" t="s">
        <v>3409</v>
      </c>
      <c r="E2935" t="s">
        <v>12038</v>
      </c>
      <c r="F2935" t="s">
        <v>19711</v>
      </c>
      <c r="L2935" t="s">
        <v>21017</v>
      </c>
      <c r="M2935" t="s">
        <v>37</v>
      </c>
      <c r="N2935" t="s">
        <v>38</v>
      </c>
      <c r="O2935">
        <v>1500000</v>
      </c>
      <c r="P2935">
        <f t="shared" si="45"/>
        <v>-1500000</v>
      </c>
      <c r="Q2935">
        <v>6</v>
      </c>
    </row>
    <row r="2936" spans="1:17" x14ac:dyDescent="0.3">
      <c r="A2936" t="s">
        <v>15248</v>
      </c>
      <c r="B2936">
        <v>101</v>
      </c>
      <c r="C2936">
        <v>1631839</v>
      </c>
      <c r="D2936" t="s">
        <v>1671</v>
      </c>
      <c r="E2936" t="s">
        <v>24164</v>
      </c>
      <c r="F2936" t="s">
        <v>19711</v>
      </c>
      <c r="L2936" t="s">
        <v>15249</v>
      </c>
      <c r="M2936" t="s">
        <v>37</v>
      </c>
      <c r="N2936" t="s">
        <v>38</v>
      </c>
      <c r="O2936">
        <v>10000000</v>
      </c>
      <c r="P2936">
        <f t="shared" si="45"/>
        <v>-8368161</v>
      </c>
      <c r="Q2936">
        <v>5.7</v>
      </c>
    </row>
    <row r="2937" spans="1:17" x14ac:dyDescent="0.3">
      <c r="A2937" t="s">
        <v>7181</v>
      </c>
      <c r="B2937">
        <v>101</v>
      </c>
      <c r="C2937">
        <v>50213619</v>
      </c>
      <c r="D2937" t="s">
        <v>1671</v>
      </c>
      <c r="E2937" t="s">
        <v>12332</v>
      </c>
      <c r="L2937" t="s">
        <v>7184</v>
      </c>
      <c r="M2937" t="s">
        <v>37</v>
      </c>
      <c r="N2937" t="s">
        <v>38</v>
      </c>
      <c r="O2937">
        <v>36000000</v>
      </c>
      <c r="P2937">
        <f t="shared" si="45"/>
        <v>14213619</v>
      </c>
      <c r="Q2937">
        <v>6.4</v>
      </c>
    </row>
    <row r="2938" spans="1:17" x14ac:dyDescent="0.3">
      <c r="A2938" t="s">
        <v>12502</v>
      </c>
      <c r="B2938">
        <v>101</v>
      </c>
      <c r="C2938">
        <v>14108518</v>
      </c>
      <c r="D2938" t="s">
        <v>1671</v>
      </c>
      <c r="E2938" t="s">
        <v>3409</v>
      </c>
      <c r="F2938" t="s">
        <v>19711</v>
      </c>
      <c r="L2938" t="s">
        <v>12504</v>
      </c>
      <c r="M2938" t="s">
        <v>37</v>
      </c>
      <c r="N2938" t="s">
        <v>38</v>
      </c>
      <c r="O2938">
        <v>16000000</v>
      </c>
      <c r="P2938">
        <f t="shared" si="45"/>
        <v>-1891482</v>
      </c>
      <c r="Q2938">
        <v>5.7</v>
      </c>
    </row>
    <row r="2939" spans="1:17" x14ac:dyDescent="0.3">
      <c r="A2939" t="s">
        <v>18980</v>
      </c>
      <c r="B2939">
        <v>101</v>
      </c>
      <c r="C2939">
        <v>220234</v>
      </c>
      <c r="D2939" t="s">
        <v>1671</v>
      </c>
      <c r="E2939" t="s">
        <v>19711</v>
      </c>
      <c r="L2939" t="s">
        <v>18981</v>
      </c>
      <c r="M2939" t="s">
        <v>37</v>
      </c>
      <c r="N2939" t="s">
        <v>38</v>
      </c>
      <c r="O2939">
        <v>3500000</v>
      </c>
      <c r="P2939">
        <f t="shared" si="45"/>
        <v>-3279766</v>
      </c>
      <c r="Q2939">
        <v>6.5</v>
      </c>
    </row>
    <row r="2940" spans="1:17" hidden="1" x14ac:dyDescent="0.3">
      <c r="A2940" t="s">
        <v>22742</v>
      </c>
      <c r="B2940">
        <v>108</v>
      </c>
      <c r="D2940" t="s">
        <v>18089</v>
      </c>
      <c r="L2940" t="s">
        <v>23312</v>
      </c>
      <c r="M2940" t="s">
        <v>37</v>
      </c>
      <c r="N2940" t="s">
        <v>38</v>
      </c>
      <c r="O2940">
        <v>250000</v>
      </c>
      <c r="P2940">
        <f t="shared" si="45"/>
        <v>-250000</v>
      </c>
      <c r="Q2940">
        <v>6.6</v>
      </c>
    </row>
    <row r="2941" spans="1:17" x14ac:dyDescent="0.3">
      <c r="A2941" t="s">
        <v>16162</v>
      </c>
      <c r="B2941">
        <v>101</v>
      </c>
      <c r="C2941">
        <v>6350058</v>
      </c>
      <c r="D2941" t="s">
        <v>1671</v>
      </c>
      <c r="E2941" t="s">
        <v>3409</v>
      </c>
      <c r="F2941" t="s">
        <v>19711</v>
      </c>
      <c r="L2941" t="s">
        <v>16163</v>
      </c>
      <c r="M2941" t="s">
        <v>37</v>
      </c>
      <c r="N2941" t="s">
        <v>38</v>
      </c>
      <c r="O2941">
        <v>8000000</v>
      </c>
      <c r="P2941">
        <f t="shared" si="45"/>
        <v>-1649942</v>
      </c>
      <c r="Q2941">
        <v>7.2</v>
      </c>
    </row>
    <row r="2942" spans="1:17" x14ac:dyDescent="0.3">
      <c r="A2942" t="s">
        <v>15981</v>
      </c>
      <c r="B2942">
        <v>101</v>
      </c>
      <c r="C2942">
        <v>59889948</v>
      </c>
      <c r="D2942" t="s">
        <v>1671</v>
      </c>
      <c r="E2942" t="s">
        <v>3409</v>
      </c>
      <c r="L2942" t="s">
        <v>15983</v>
      </c>
      <c r="M2942" t="s">
        <v>37</v>
      </c>
      <c r="N2942" t="s">
        <v>38</v>
      </c>
      <c r="O2942">
        <v>8000000</v>
      </c>
      <c r="P2942">
        <f t="shared" si="45"/>
        <v>51889948</v>
      </c>
      <c r="Q2942">
        <v>7.9</v>
      </c>
    </row>
    <row r="2943" spans="1:17" x14ac:dyDescent="0.3">
      <c r="A2943" t="s">
        <v>6500</v>
      </c>
      <c r="B2943">
        <v>101</v>
      </c>
      <c r="C2943">
        <v>46012734</v>
      </c>
      <c r="D2943" t="s">
        <v>1671</v>
      </c>
      <c r="E2943" t="s">
        <v>19711</v>
      </c>
      <c r="L2943" t="s">
        <v>6503</v>
      </c>
      <c r="M2943" t="s">
        <v>37</v>
      </c>
      <c r="N2943" t="s">
        <v>38</v>
      </c>
      <c r="O2943">
        <v>40000000</v>
      </c>
      <c r="P2943">
        <f t="shared" si="45"/>
        <v>6012734</v>
      </c>
      <c r="Q2943">
        <v>5.8</v>
      </c>
    </row>
    <row r="2944" spans="1:17" x14ac:dyDescent="0.3">
      <c r="A2944" t="s">
        <v>3102</v>
      </c>
      <c r="B2944">
        <v>101</v>
      </c>
      <c r="C2944">
        <v>82931301</v>
      </c>
      <c r="D2944" t="s">
        <v>1671</v>
      </c>
      <c r="E2944" t="s">
        <v>19711</v>
      </c>
      <c r="L2944" t="s">
        <v>5740</v>
      </c>
      <c r="M2944" t="s">
        <v>37</v>
      </c>
      <c r="N2944" t="s">
        <v>767</v>
      </c>
      <c r="O2944">
        <v>60000000</v>
      </c>
      <c r="P2944">
        <f t="shared" si="45"/>
        <v>22931301</v>
      </c>
      <c r="Q2944">
        <v>5.5</v>
      </c>
    </row>
    <row r="2945" spans="1:17" x14ac:dyDescent="0.3">
      <c r="A2945" t="s">
        <v>3722</v>
      </c>
      <c r="B2945">
        <v>101</v>
      </c>
      <c r="C2945">
        <v>12995673</v>
      </c>
      <c r="D2945" t="s">
        <v>1671</v>
      </c>
      <c r="E2945" t="s">
        <v>68</v>
      </c>
      <c r="F2945" t="s">
        <v>24163</v>
      </c>
      <c r="L2945" t="s">
        <v>19894</v>
      </c>
      <c r="M2945" t="s">
        <v>37</v>
      </c>
      <c r="N2945" t="s">
        <v>38</v>
      </c>
      <c r="O2945">
        <v>2500000</v>
      </c>
      <c r="P2945">
        <f t="shared" si="45"/>
        <v>10495673</v>
      </c>
      <c r="Q2945">
        <v>7.7</v>
      </c>
    </row>
    <row r="2946" spans="1:17" hidden="1" x14ac:dyDescent="0.3">
      <c r="A2946" t="s">
        <v>12524</v>
      </c>
      <c r="B2946">
        <v>108</v>
      </c>
      <c r="D2946" t="s">
        <v>1325</v>
      </c>
      <c r="E2946" t="s">
        <v>3409</v>
      </c>
      <c r="F2946" t="s">
        <v>12332</v>
      </c>
      <c r="G2946" t="s">
        <v>10413</v>
      </c>
      <c r="L2946" t="s">
        <v>12526</v>
      </c>
      <c r="M2946" t="s">
        <v>37</v>
      </c>
      <c r="N2946" t="s">
        <v>38</v>
      </c>
      <c r="O2946">
        <v>16000000</v>
      </c>
      <c r="P2946">
        <f t="shared" ref="P2946:P3009" si="46">+C2946-O2946</f>
        <v>-16000000</v>
      </c>
      <c r="Q2946">
        <v>4.9000000000000004</v>
      </c>
    </row>
    <row r="2947" spans="1:17" x14ac:dyDescent="0.3">
      <c r="A2947" t="s">
        <v>7885</v>
      </c>
      <c r="B2947">
        <v>101</v>
      </c>
      <c r="C2947">
        <v>67266300</v>
      </c>
      <c r="D2947" t="s">
        <v>1671</v>
      </c>
      <c r="L2947" t="s">
        <v>8861</v>
      </c>
      <c r="M2947" t="s">
        <v>37</v>
      </c>
      <c r="N2947" t="s">
        <v>767</v>
      </c>
      <c r="O2947">
        <v>28000000</v>
      </c>
      <c r="P2947">
        <f t="shared" si="46"/>
        <v>39266300</v>
      </c>
      <c r="Q2947">
        <v>6.9</v>
      </c>
    </row>
    <row r="2948" spans="1:17" x14ac:dyDescent="0.3">
      <c r="A2948" t="s">
        <v>1058</v>
      </c>
      <c r="B2948">
        <v>101</v>
      </c>
      <c r="C2948">
        <v>60328558</v>
      </c>
      <c r="D2948" t="s">
        <v>1671</v>
      </c>
      <c r="E2948" t="s">
        <v>3409</v>
      </c>
      <c r="F2948" t="s">
        <v>1266</v>
      </c>
      <c r="L2948" t="s">
        <v>7902</v>
      </c>
      <c r="M2948" t="s">
        <v>37</v>
      </c>
      <c r="N2948" t="s">
        <v>38</v>
      </c>
      <c r="O2948">
        <v>32000000</v>
      </c>
      <c r="P2948">
        <f t="shared" si="46"/>
        <v>28328558</v>
      </c>
      <c r="Q2948">
        <v>7</v>
      </c>
    </row>
    <row r="2949" spans="1:17" x14ac:dyDescent="0.3">
      <c r="A2949" t="s">
        <v>17163</v>
      </c>
      <c r="B2949">
        <v>101</v>
      </c>
      <c r="C2949">
        <v>1984378</v>
      </c>
      <c r="D2949" t="s">
        <v>1671</v>
      </c>
      <c r="E2949" t="s">
        <v>3409</v>
      </c>
      <c r="F2949" t="s">
        <v>19711</v>
      </c>
      <c r="L2949" t="s">
        <v>20291</v>
      </c>
      <c r="M2949" t="s">
        <v>37</v>
      </c>
      <c r="N2949" t="s">
        <v>38</v>
      </c>
      <c r="O2949">
        <v>2000000</v>
      </c>
      <c r="P2949">
        <f t="shared" si="46"/>
        <v>-15622</v>
      </c>
      <c r="Q2949">
        <v>6.5</v>
      </c>
    </row>
    <row r="2950" spans="1:17" hidden="1" x14ac:dyDescent="0.3">
      <c r="A2950" t="s">
        <v>7525</v>
      </c>
      <c r="B2950">
        <v>108</v>
      </c>
      <c r="C2950">
        <v>3108216</v>
      </c>
      <c r="D2950" t="s">
        <v>10413</v>
      </c>
      <c r="L2950" t="s">
        <v>10415</v>
      </c>
      <c r="M2950" t="s">
        <v>37</v>
      </c>
      <c r="N2950" t="s">
        <v>56</v>
      </c>
      <c r="P2950">
        <f t="shared" si="46"/>
        <v>3108216</v>
      </c>
      <c r="Q2950">
        <v>6.4</v>
      </c>
    </row>
    <row r="2951" spans="1:17" x14ac:dyDescent="0.3">
      <c r="A2951" t="s">
        <v>2542</v>
      </c>
      <c r="B2951">
        <v>101</v>
      </c>
      <c r="C2951">
        <v>88200225</v>
      </c>
      <c r="D2951" t="s">
        <v>1671</v>
      </c>
      <c r="E2951" t="s">
        <v>24164</v>
      </c>
      <c r="L2951" t="s">
        <v>4103</v>
      </c>
      <c r="M2951" t="s">
        <v>37</v>
      </c>
      <c r="N2951" t="s">
        <v>38</v>
      </c>
      <c r="O2951">
        <v>60000000</v>
      </c>
      <c r="P2951">
        <f t="shared" si="46"/>
        <v>28200225</v>
      </c>
      <c r="Q2951">
        <v>6.1</v>
      </c>
    </row>
    <row r="2952" spans="1:17" x14ac:dyDescent="0.3">
      <c r="A2952" t="s">
        <v>22083</v>
      </c>
      <c r="B2952">
        <v>101</v>
      </c>
      <c r="C2952">
        <v>6643</v>
      </c>
      <c r="D2952" t="s">
        <v>1671</v>
      </c>
      <c r="E2952" t="s">
        <v>1266</v>
      </c>
      <c r="F2952" t="s">
        <v>10413</v>
      </c>
      <c r="L2952" t="s">
        <v>22085</v>
      </c>
      <c r="M2952" t="s">
        <v>37</v>
      </c>
      <c r="N2952" t="s">
        <v>38</v>
      </c>
      <c r="O2952">
        <v>900000</v>
      </c>
      <c r="P2952">
        <f t="shared" si="46"/>
        <v>-893357</v>
      </c>
      <c r="Q2952">
        <v>6.4</v>
      </c>
    </row>
    <row r="2953" spans="1:17" x14ac:dyDescent="0.3">
      <c r="A2953" t="s">
        <v>15874</v>
      </c>
      <c r="B2953">
        <v>101</v>
      </c>
      <c r="C2953">
        <v>34017854</v>
      </c>
      <c r="D2953" t="s">
        <v>1671</v>
      </c>
      <c r="L2953" t="s">
        <v>15875</v>
      </c>
      <c r="M2953" t="s">
        <v>37</v>
      </c>
      <c r="N2953" t="s">
        <v>38</v>
      </c>
      <c r="O2953">
        <v>8500000</v>
      </c>
      <c r="P2953">
        <f t="shared" si="46"/>
        <v>25517854</v>
      </c>
      <c r="Q2953">
        <v>6.5</v>
      </c>
    </row>
    <row r="2954" spans="1:17" x14ac:dyDescent="0.3">
      <c r="A2954" t="s">
        <v>22543</v>
      </c>
      <c r="B2954">
        <v>101</v>
      </c>
      <c r="C2954">
        <v>1111615</v>
      </c>
      <c r="D2954" t="s">
        <v>1671</v>
      </c>
      <c r="E2954" t="s">
        <v>24164</v>
      </c>
      <c r="F2954" t="s">
        <v>18089</v>
      </c>
      <c r="L2954" t="s">
        <v>22570</v>
      </c>
      <c r="M2954" t="s">
        <v>37</v>
      </c>
      <c r="N2954" t="s">
        <v>38</v>
      </c>
      <c r="O2954">
        <v>500000</v>
      </c>
      <c r="P2954">
        <f t="shared" si="46"/>
        <v>611615</v>
      </c>
      <c r="Q2954">
        <v>6</v>
      </c>
    </row>
    <row r="2955" spans="1:17" hidden="1" x14ac:dyDescent="0.3">
      <c r="A2955" t="s">
        <v>22742</v>
      </c>
      <c r="B2955">
        <v>108</v>
      </c>
      <c r="D2955" t="s">
        <v>18089</v>
      </c>
      <c r="L2955" t="s">
        <v>22744</v>
      </c>
      <c r="M2955" t="s">
        <v>37</v>
      </c>
      <c r="N2955" t="s">
        <v>38</v>
      </c>
      <c r="O2955">
        <v>500000</v>
      </c>
      <c r="P2955">
        <f t="shared" si="46"/>
        <v>-500000</v>
      </c>
      <c r="Q2955">
        <v>5.7</v>
      </c>
    </row>
    <row r="2956" spans="1:17" x14ac:dyDescent="0.3">
      <c r="A2956" t="s">
        <v>15312</v>
      </c>
      <c r="B2956">
        <v>101</v>
      </c>
      <c r="C2956">
        <v>231417</v>
      </c>
      <c r="D2956" t="s">
        <v>1671</v>
      </c>
      <c r="E2956" t="s">
        <v>24164</v>
      </c>
      <c r="F2956" t="s">
        <v>10413</v>
      </c>
      <c r="L2956" t="s">
        <v>15313</v>
      </c>
      <c r="M2956" t="s">
        <v>1464</v>
      </c>
      <c r="N2956" t="s">
        <v>1465</v>
      </c>
      <c r="O2956">
        <v>60000000</v>
      </c>
      <c r="P2956">
        <f t="shared" si="46"/>
        <v>-59768583</v>
      </c>
      <c r="Q2956">
        <v>6.6</v>
      </c>
    </row>
    <row r="2957" spans="1:17" x14ac:dyDescent="0.3">
      <c r="A2957" t="s">
        <v>3912</v>
      </c>
      <c r="B2957">
        <v>101</v>
      </c>
      <c r="C2957">
        <v>27758465</v>
      </c>
      <c r="D2957" t="s">
        <v>1671</v>
      </c>
      <c r="E2957" t="s">
        <v>3409</v>
      </c>
      <c r="F2957" t="s">
        <v>19711</v>
      </c>
      <c r="L2957" t="s">
        <v>11600</v>
      </c>
      <c r="M2957" t="s">
        <v>37</v>
      </c>
      <c r="N2957" t="s">
        <v>38</v>
      </c>
      <c r="O2957">
        <v>19000000</v>
      </c>
      <c r="P2957">
        <f t="shared" si="46"/>
        <v>8758465</v>
      </c>
      <c r="Q2957">
        <v>6.1</v>
      </c>
    </row>
    <row r="2958" spans="1:17" x14ac:dyDescent="0.3">
      <c r="A2958" t="s">
        <v>7404</v>
      </c>
      <c r="B2958">
        <v>101</v>
      </c>
      <c r="C2958">
        <v>8025872</v>
      </c>
      <c r="D2958" t="s">
        <v>1671</v>
      </c>
      <c r="E2958" t="s">
        <v>6403</v>
      </c>
      <c r="L2958" t="s">
        <v>18151</v>
      </c>
      <c r="M2958" t="s">
        <v>37</v>
      </c>
      <c r="N2958" t="s">
        <v>38</v>
      </c>
      <c r="O2958">
        <v>4700000</v>
      </c>
      <c r="P2958">
        <f t="shared" si="46"/>
        <v>3325872</v>
      </c>
      <c r="Q2958">
        <v>5.5</v>
      </c>
    </row>
    <row r="2959" spans="1:17" hidden="1" x14ac:dyDescent="0.3">
      <c r="A2959" t="s">
        <v>18812</v>
      </c>
      <c r="B2959">
        <v>108</v>
      </c>
      <c r="D2959" t="s">
        <v>3409</v>
      </c>
      <c r="E2959" t="s">
        <v>18089</v>
      </c>
      <c r="F2959" t="s">
        <v>17378</v>
      </c>
      <c r="G2959" t="s">
        <v>19711</v>
      </c>
      <c r="L2959" t="s">
        <v>19989</v>
      </c>
      <c r="M2959" t="s">
        <v>37</v>
      </c>
      <c r="N2959" t="s">
        <v>38</v>
      </c>
      <c r="O2959">
        <v>2295429</v>
      </c>
      <c r="P2959">
        <f t="shared" si="46"/>
        <v>-2295429</v>
      </c>
      <c r="Q2959">
        <v>7</v>
      </c>
    </row>
    <row r="2960" spans="1:17" x14ac:dyDescent="0.3">
      <c r="A2960" t="s">
        <v>3998</v>
      </c>
      <c r="B2960">
        <v>101</v>
      </c>
      <c r="C2960">
        <v>93307796</v>
      </c>
      <c r="D2960" t="s">
        <v>1671</v>
      </c>
      <c r="E2960" t="s">
        <v>19711</v>
      </c>
      <c r="L2960" t="s">
        <v>4000</v>
      </c>
      <c r="M2960" t="s">
        <v>37</v>
      </c>
      <c r="N2960" t="s">
        <v>38</v>
      </c>
      <c r="O2960">
        <v>60000000</v>
      </c>
      <c r="P2960">
        <f t="shared" si="46"/>
        <v>33307796</v>
      </c>
      <c r="Q2960">
        <v>6.1</v>
      </c>
    </row>
    <row r="2961" spans="1:17" x14ac:dyDescent="0.3">
      <c r="A2961" t="s">
        <v>8108</v>
      </c>
      <c r="B2961">
        <v>101</v>
      </c>
      <c r="C2961">
        <v>80276912</v>
      </c>
      <c r="D2961" t="s">
        <v>1671</v>
      </c>
      <c r="E2961" t="s">
        <v>19711</v>
      </c>
      <c r="L2961" t="s">
        <v>22900</v>
      </c>
      <c r="M2961" t="s">
        <v>37</v>
      </c>
      <c r="N2961" t="s">
        <v>38</v>
      </c>
      <c r="O2961">
        <v>35000000</v>
      </c>
      <c r="P2961">
        <f t="shared" si="46"/>
        <v>45276912</v>
      </c>
      <c r="Q2961">
        <v>6.1</v>
      </c>
    </row>
    <row r="2962" spans="1:17" x14ac:dyDescent="0.3">
      <c r="A2962" t="s">
        <v>7134</v>
      </c>
      <c r="B2962">
        <v>101</v>
      </c>
      <c r="C2962">
        <v>31452765</v>
      </c>
      <c r="D2962" t="s">
        <v>1671</v>
      </c>
      <c r="E2962" t="s">
        <v>19711</v>
      </c>
      <c r="L2962" t="s">
        <v>10118</v>
      </c>
      <c r="M2962" t="s">
        <v>37</v>
      </c>
      <c r="N2962" t="s">
        <v>38</v>
      </c>
      <c r="O2962">
        <v>24000000</v>
      </c>
      <c r="P2962">
        <f t="shared" si="46"/>
        <v>7452765</v>
      </c>
      <c r="Q2962">
        <v>6.6</v>
      </c>
    </row>
    <row r="2963" spans="1:17" x14ac:dyDescent="0.3">
      <c r="A2963" t="s">
        <v>6074</v>
      </c>
      <c r="B2963">
        <v>102</v>
      </c>
      <c r="C2963">
        <v>64149837</v>
      </c>
      <c r="D2963" t="s">
        <v>1671</v>
      </c>
      <c r="E2963" t="s">
        <v>3409</v>
      </c>
      <c r="F2963" t="s">
        <v>18089</v>
      </c>
      <c r="G2963" t="s">
        <v>1266</v>
      </c>
      <c r="H2963" t="s">
        <v>19711</v>
      </c>
      <c r="L2963" t="s">
        <v>6393</v>
      </c>
      <c r="M2963" t="s">
        <v>37</v>
      </c>
      <c r="N2963" t="s">
        <v>38</v>
      </c>
      <c r="O2963">
        <v>20000000</v>
      </c>
      <c r="P2963">
        <f t="shared" si="46"/>
        <v>44149837</v>
      </c>
      <c r="Q2963">
        <v>6.4</v>
      </c>
    </row>
    <row r="2964" spans="1:17" x14ac:dyDescent="0.3">
      <c r="A2964" t="s">
        <v>1028</v>
      </c>
      <c r="B2964">
        <v>102</v>
      </c>
      <c r="C2964">
        <v>167780960</v>
      </c>
      <c r="D2964" t="s">
        <v>1671</v>
      </c>
      <c r="E2964" t="s">
        <v>3409</v>
      </c>
      <c r="F2964" t="s">
        <v>18089</v>
      </c>
      <c r="L2964" t="s">
        <v>12650</v>
      </c>
      <c r="M2964" t="s">
        <v>37</v>
      </c>
      <c r="N2964" t="s">
        <v>38</v>
      </c>
      <c r="O2964">
        <v>11000000</v>
      </c>
      <c r="P2964">
        <f t="shared" si="46"/>
        <v>156780960</v>
      </c>
      <c r="Q2964">
        <v>5.9</v>
      </c>
    </row>
    <row r="2965" spans="1:17" x14ac:dyDescent="0.3">
      <c r="A2965" t="s">
        <v>5117</v>
      </c>
      <c r="B2965">
        <v>102</v>
      </c>
      <c r="C2965">
        <v>93607673</v>
      </c>
      <c r="D2965" t="s">
        <v>1671</v>
      </c>
      <c r="E2965" t="s">
        <v>19711</v>
      </c>
      <c r="L2965" t="s">
        <v>5657</v>
      </c>
      <c r="M2965" t="s">
        <v>37</v>
      </c>
      <c r="N2965" t="s">
        <v>38</v>
      </c>
      <c r="O2965">
        <v>48000000</v>
      </c>
      <c r="P2965">
        <f t="shared" si="46"/>
        <v>45607673</v>
      </c>
      <c r="Q2965">
        <v>5.7</v>
      </c>
    </row>
    <row r="2966" spans="1:17" x14ac:dyDescent="0.3">
      <c r="A2966" t="s">
        <v>10665</v>
      </c>
      <c r="B2966">
        <v>102</v>
      </c>
      <c r="C2966">
        <v>101978840</v>
      </c>
      <c r="D2966" t="s">
        <v>1671</v>
      </c>
      <c r="L2966" t="s">
        <v>12728</v>
      </c>
      <c r="M2966" t="s">
        <v>37</v>
      </c>
      <c r="N2966" t="s">
        <v>38</v>
      </c>
      <c r="O2966">
        <v>15000000</v>
      </c>
      <c r="P2966">
        <f t="shared" si="46"/>
        <v>86978840</v>
      </c>
      <c r="Q2966">
        <v>6.6</v>
      </c>
    </row>
    <row r="2967" spans="1:17" hidden="1" x14ac:dyDescent="0.3">
      <c r="A2967" t="s">
        <v>19995</v>
      </c>
      <c r="B2967">
        <v>108</v>
      </c>
      <c r="D2967" t="s">
        <v>10413</v>
      </c>
      <c r="L2967" t="s">
        <v>19996</v>
      </c>
      <c r="M2967" t="s">
        <v>37</v>
      </c>
      <c r="N2967" t="s">
        <v>38</v>
      </c>
      <c r="P2967">
        <f t="shared" si="46"/>
        <v>0</v>
      </c>
      <c r="Q2967">
        <v>5.8</v>
      </c>
    </row>
    <row r="2968" spans="1:17" x14ac:dyDescent="0.3">
      <c r="A2968" t="s">
        <v>1351</v>
      </c>
      <c r="B2968">
        <v>102</v>
      </c>
      <c r="C2968">
        <v>75074950</v>
      </c>
      <c r="D2968" t="s">
        <v>1671</v>
      </c>
      <c r="E2968" t="s">
        <v>3409</v>
      </c>
      <c r="L2968" t="s">
        <v>14031</v>
      </c>
      <c r="M2968" t="s">
        <v>37</v>
      </c>
      <c r="N2968" t="s">
        <v>38</v>
      </c>
      <c r="O2968">
        <v>12000000</v>
      </c>
      <c r="P2968">
        <f t="shared" si="46"/>
        <v>63074950</v>
      </c>
      <c r="Q2968">
        <v>6.3</v>
      </c>
    </row>
    <row r="2969" spans="1:17" x14ac:dyDescent="0.3">
      <c r="A2969" t="s">
        <v>1555</v>
      </c>
      <c r="B2969">
        <v>102</v>
      </c>
      <c r="C2969">
        <v>11169531</v>
      </c>
      <c r="D2969" t="s">
        <v>1671</v>
      </c>
      <c r="L2969" t="s">
        <v>11220</v>
      </c>
      <c r="M2969" t="s">
        <v>37</v>
      </c>
      <c r="N2969" t="s">
        <v>56</v>
      </c>
      <c r="O2969">
        <v>20000000</v>
      </c>
      <c r="P2969">
        <f t="shared" si="46"/>
        <v>-8830469</v>
      </c>
      <c r="Q2969">
        <v>6.4</v>
      </c>
    </row>
    <row r="2970" spans="1:17" x14ac:dyDescent="0.3">
      <c r="A2970" t="s">
        <v>7134</v>
      </c>
      <c r="B2970">
        <v>102</v>
      </c>
      <c r="C2970">
        <v>3151130</v>
      </c>
      <c r="D2970" t="s">
        <v>1671</v>
      </c>
      <c r="L2970" t="s">
        <v>23974</v>
      </c>
      <c r="M2970" t="s">
        <v>37</v>
      </c>
      <c r="N2970" t="s">
        <v>38</v>
      </c>
      <c r="O2970">
        <v>230000</v>
      </c>
      <c r="P2970">
        <f t="shared" si="46"/>
        <v>2921130</v>
      </c>
      <c r="Q2970">
        <v>7.8</v>
      </c>
    </row>
    <row r="2971" spans="1:17" x14ac:dyDescent="0.3">
      <c r="A2971" t="s">
        <v>9162</v>
      </c>
      <c r="B2971">
        <v>102</v>
      </c>
      <c r="C2971">
        <v>7993039</v>
      </c>
      <c r="D2971" t="s">
        <v>1671</v>
      </c>
      <c r="L2971" t="s">
        <v>16778</v>
      </c>
      <c r="M2971" t="s">
        <v>37</v>
      </c>
      <c r="N2971" t="s">
        <v>38</v>
      </c>
      <c r="O2971">
        <v>6900000</v>
      </c>
      <c r="P2971">
        <f t="shared" si="46"/>
        <v>1093039</v>
      </c>
      <c r="Q2971">
        <v>7.7</v>
      </c>
    </row>
    <row r="2972" spans="1:17" x14ac:dyDescent="0.3">
      <c r="A2972" t="s">
        <v>16244</v>
      </c>
      <c r="B2972">
        <v>102</v>
      </c>
      <c r="C2972">
        <v>23106</v>
      </c>
      <c r="D2972" t="s">
        <v>1671</v>
      </c>
      <c r="E2972" t="s">
        <v>24164</v>
      </c>
      <c r="F2972" t="s">
        <v>3409</v>
      </c>
      <c r="G2972" t="s">
        <v>19711</v>
      </c>
      <c r="L2972" t="s">
        <v>16246</v>
      </c>
      <c r="M2972" t="s">
        <v>37</v>
      </c>
      <c r="N2972" t="s">
        <v>7090</v>
      </c>
      <c r="O2972">
        <v>50000000</v>
      </c>
      <c r="P2972">
        <f t="shared" si="46"/>
        <v>-49976894</v>
      </c>
      <c r="Q2972">
        <v>6.6</v>
      </c>
    </row>
    <row r="2973" spans="1:17" x14ac:dyDescent="0.3">
      <c r="A2973" t="s">
        <v>2785</v>
      </c>
      <c r="B2973">
        <v>102</v>
      </c>
      <c r="C2973">
        <v>32853640</v>
      </c>
      <c r="D2973" t="s">
        <v>1671</v>
      </c>
      <c r="E2973" t="s">
        <v>3409</v>
      </c>
      <c r="L2973" t="s">
        <v>6610</v>
      </c>
      <c r="M2973" t="s">
        <v>37</v>
      </c>
      <c r="N2973" t="s">
        <v>38</v>
      </c>
      <c r="O2973">
        <v>40000000</v>
      </c>
      <c r="P2973">
        <f t="shared" si="46"/>
        <v>-7146360</v>
      </c>
      <c r="Q2973">
        <v>5.7</v>
      </c>
    </row>
    <row r="2974" spans="1:17" hidden="1" x14ac:dyDescent="0.3">
      <c r="A2974" t="s">
        <v>20578</v>
      </c>
      <c r="B2974">
        <v>108</v>
      </c>
      <c r="D2974" t="s">
        <v>1325</v>
      </c>
      <c r="E2974" t="s">
        <v>953</v>
      </c>
      <c r="F2974" t="s">
        <v>22704</v>
      </c>
      <c r="G2974" t="s">
        <v>15011</v>
      </c>
      <c r="L2974" t="s">
        <v>20580</v>
      </c>
      <c r="M2974" t="s">
        <v>37</v>
      </c>
      <c r="N2974" t="s">
        <v>38</v>
      </c>
      <c r="O2974">
        <v>2000000</v>
      </c>
      <c r="P2974">
        <f t="shared" si="46"/>
        <v>-2000000</v>
      </c>
      <c r="Q2974">
        <v>4.4000000000000004</v>
      </c>
    </row>
    <row r="2975" spans="1:17" x14ac:dyDescent="0.3">
      <c r="A2975" t="s">
        <v>17150</v>
      </c>
      <c r="B2975">
        <v>102</v>
      </c>
      <c r="C2975">
        <v>26781723</v>
      </c>
      <c r="D2975" t="s">
        <v>1671</v>
      </c>
      <c r="E2975" t="s">
        <v>3409</v>
      </c>
      <c r="F2975" t="s">
        <v>19711</v>
      </c>
      <c r="L2975" t="s">
        <v>19836</v>
      </c>
      <c r="M2975" t="s">
        <v>37</v>
      </c>
      <c r="N2975" t="s">
        <v>38</v>
      </c>
      <c r="O2975">
        <v>2500000</v>
      </c>
      <c r="P2975">
        <f t="shared" si="46"/>
        <v>24281723</v>
      </c>
      <c r="Q2975">
        <v>7.6</v>
      </c>
    </row>
    <row r="2976" spans="1:17" x14ac:dyDescent="0.3">
      <c r="A2976" t="s">
        <v>4401</v>
      </c>
      <c r="B2976">
        <v>102</v>
      </c>
      <c r="C2976">
        <v>13214030</v>
      </c>
      <c r="D2976" t="s">
        <v>1671</v>
      </c>
      <c r="E2976" t="s">
        <v>3409</v>
      </c>
      <c r="F2976" t="s">
        <v>1266</v>
      </c>
      <c r="G2976" t="s">
        <v>19711</v>
      </c>
      <c r="L2976" t="s">
        <v>11202</v>
      </c>
      <c r="M2976" t="s">
        <v>37</v>
      </c>
      <c r="N2976" t="s">
        <v>38</v>
      </c>
      <c r="O2976">
        <v>20000000</v>
      </c>
      <c r="P2976">
        <f t="shared" si="46"/>
        <v>-6785970</v>
      </c>
      <c r="Q2976">
        <v>6.7</v>
      </c>
    </row>
    <row r="2977" spans="1:17" x14ac:dyDescent="0.3">
      <c r="A2977" t="s">
        <v>521</v>
      </c>
      <c r="B2977">
        <v>102</v>
      </c>
      <c r="C2977">
        <v>16842303</v>
      </c>
      <c r="D2977" t="s">
        <v>1671</v>
      </c>
      <c r="E2977" t="s">
        <v>24164</v>
      </c>
      <c r="L2977" t="s">
        <v>16881</v>
      </c>
      <c r="M2977" t="s">
        <v>37</v>
      </c>
      <c r="N2977" t="s">
        <v>38</v>
      </c>
      <c r="O2977">
        <v>6500000</v>
      </c>
      <c r="P2977">
        <f t="shared" si="46"/>
        <v>10342303</v>
      </c>
      <c r="Q2977">
        <v>7.3</v>
      </c>
    </row>
    <row r="2978" spans="1:17" x14ac:dyDescent="0.3">
      <c r="A2978" t="s">
        <v>8032</v>
      </c>
      <c r="B2978">
        <v>102</v>
      </c>
      <c r="C2978">
        <v>17797316</v>
      </c>
      <c r="D2978" t="s">
        <v>1671</v>
      </c>
      <c r="E2978" t="s">
        <v>19711</v>
      </c>
      <c r="L2978" t="s">
        <v>8033</v>
      </c>
      <c r="M2978" t="s">
        <v>37</v>
      </c>
      <c r="N2978" t="s">
        <v>38</v>
      </c>
      <c r="O2978">
        <v>32000000</v>
      </c>
      <c r="P2978">
        <f t="shared" si="46"/>
        <v>-14202684</v>
      </c>
      <c r="Q2978">
        <v>6.3</v>
      </c>
    </row>
    <row r="2979" spans="1:17" hidden="1" x14ac:dyDescent="0.3">
      <c r="A2979" t="s">
        <v>16956</v>
      </c>
      <c r="B2979">
        <v>108</v>
      </c>
      <c r="D2979" t="s">
        <v>1671</v>
      </c>
      <c r="E2979" t="s">
        <v>6403</v>
      </c>
      <c r="F2979" t="s">
        <v>12332</v>
      </c>
      <c r="L2979" t="s">
        <v>16959</v>
      </c>
      <c r="M2979" t="s">
        <v>37</v>
      </c>
      <c r="N2979" t="s">
        <v>38</v>
      </c>
      <c r="O2979">
        <v>4000000</v>
      </c>
      <c r="P2979">
        <f t="shared" si="46"/>
        <v>-4000000</v>
      </c>
      <c r="Q2979">
        <v>7.3</v>
      </c>
    </row>
    <row r="2980" spans="1:17" hidden="1" x14ac:dyDescent="0.3">
      <c r="A2980" t="s">
        <v>20621</v>
      </c>
      <c r="B2980">
        <v>108</v>
      </c>
      <c r="D2980" t="s">
        <v>68</v>
      </c>
      <c r="E2980" t="s">
        <v>3409</v>
      </c>
      <c r="F2980" t="s">
        <v>22704</v>
      </c>
      <c r="G2980" t="s">
        <v>24169</v>
      </c>
      <c r="L2980" t="s">
        <v>20624</v>
      </c>
      <c r="M2980" t="s">
        <v>15950</v>
      </c>
      <c r="N2980" t="s">
        <v>20627</v>
      </c>
      <c r="O2980">
        <v>1500000</v>
      </c>
      <c r="P2980">
        <f t="shared" si="46"/>
        <v>-1500000</v>
      </c>
      <c r="Q2980">
        <v>8.1</v>
      </c>
    </row>
    <row r="2981" spans="1:17" x14ac:dyDescent="0.3">
      <c r="A2981" t="s">
        <v>2178</v>
      </c>
      <c r="B2981">
        <v>102</v>
      </c>
      <c r="C2981">
        <v>162001186</v>
      </c>
      <c r="D2981" t="s">
        <v>1671</v>
      </c>
      <c r="L2981" t="s">
        <v>3044</v>
      </c>
      <c r="M2981" t="s">
        <v>37</v>
      </c>
      <c r="N2981" t="s">
        <v>38</v>
      </c>
      <c r="O2981">
        <v>80000000</v>
      </c>
      <c r="P2981">
        <f t="shared" si="46"/>
        <v>82001186</v>
      </c>
      <c r="Q2981">
        <v>6</v>
      </c>
    </row>
    <row r="2982" spans="1:17" x14ac:dyDescent="0.3">
      <c r="A2982" t="s">
        <v>1679</v>
      </c>
      <c r="B2982">
        <v>102</v>
      </c>
      <c r="C2982">
        <v>79566871</v>
      </c>
      <c r="D2982" t="s">
        <v>1671</v>
      </c>
      <c r="E2982" t="s">
        <v>3409</v>
      </c>
      <c r="F2982" t="s">
        <v>18089</v>
      </c>
      <c r="G2982" t="s">
        <v>12038</v>
      </c>
      <c r="H2982" t="s">
        <v>19711</v>
      </c>
      <c r="L2982" t="s">
        <v>8171</v>
      </c>
      <c r="M2982" t="s">
        <v>37</v>
      </c>
      <c r="N2982" t="s">
        <v>38</v>
      </c>
      <c r="O2982">
        <v>30000000</v>
      </c>
      <c r="P2982">
        <f t="shared" si="46"/>
        <v>49566871</v>
      </c>
      <c r="Q2982">
        <v>4.2</v>
      </c>
    </row>
    <row r="2983" spans="1:17" x14ac:dyDescent="0.3">
      <c r="A2983" t="s">
        <v>1252</v>
      </c>
      <c r="B2983">
        <v>102</v>
      </c>
      <c r="C2983">
        <v>14793904</v>
      </c>
      <c r="D2983" t="s">
        <v>1671</v>
      </c>
      <c r="E2983" t="s">
        <v>19711</v>
      </c>
      <c r="L2983" t="s">
        <v>11904</v>
      </c>
      <c r="M2983" t="s">
        <v>37</v>
      </c>
      <c r="N2983" t="s">
        <v>268</v>
      </c>
      <c r="O2983">
        <v>18000000</v>
      </c>
      <c r="P2983">
        <f t="shared" si="46"/>
        <v>-3206096</v>
      </c>
      <c r="Q2983">
        <v>5.3</v>
      </c>
    </row>
    <row r="2984" spans="1:17" hidden="1" x14ac:dyDescent="0.3">
      <c r="A2984" t="s">
        <v>11357</v>
      </c>
      <c r="B2984">
        <v>108</v>
      </c>
      <c r="C2984">
        <v>2605039</v>
      </c>
      <c r="D2984" t="s">
        <v>3409</v>
      </c>
      <c r="E2984" t="s">
        <v>6403</v>
      </c>
      <c r="F2984" t="s">
        <v>12332</v>
      </c>
      <c r="G2984" t="s">
        <v>10413</v>
      </c>
      <c r="L2984" t="s">
        <v>13635</v>
      </c>
      <c r="M2984" t="s">
        <v>37</v>
      </c>
      <c r="N2984" t="s">
        <v>56</v>
      </c>
      <c r="P2984">
        <f t="shared" si="46"/>
        <v>2605039</v>
      </c>
      <c r="Q2984">
        <v>6.3</v>
      </c>
    </row>
    <row r="2985" spans="1:17" x14ac:dyDescent="0.3">
      <c r="A2985" t="s">
        <v>7134</v>
      </c>
      <c r="B2985">
        <v>102</v>
      </c>
      <c r="C2985">
        <v>25266129</v>
      </c>
      <c r="D2985" t="s">
        <v>1671</v>
      </c>
      <c r="E2985" t="s">
        <v>3409</v>
      </c>
      <c r="F2985" t="s">
        <v>19711</v>
      </c>
      <c r="L2985" t="s">
        <v>7509</v>
      </c>
      <c r="M2985" t="s">
        <v>37</v>
      </c>
      <c r="N2985" t="s">
        <v>38</v>
      </c>
      <c r="O2985">
        <v>35000000</v>
      </c>
      <c r="P2985">
        <f t="shared" si="46"/>
        <v>-9733871</v>
      </c>
      <c r="Q2985">
        <v>6.2</v>
      </c>
    </row>
    <row r="2986" spans="1:17" x14ac:dyDescent="0.3">
      <c r="A2986" t="s">
        <v>1954</v>
      </c>
      <c r="B2986">
        <v>102</v>
      </c>
      <c r="C2986">
        <v>38747385</v>
      </c>
      <c r="D2986" t="s">
        <v>1671</v>
      </c>
      <c r="E2986" t="s">
        <v>6403</v>
      </c>
      <c r="F2986" t="s">
        <v>17378</v>
      </c>
      <c r="G2986" t="s">
        <v>12332</v>
      </c>
      <c r="L2986" t="s">
        <v>8397</v>
      </c>
      <c r="M2986" t="s">
        <v>37</v>
      </c>
      <c r="N2986" t="s">
        <v>38</v>
      </c>
      <c r="O2986">
        <v>25000000</v>
      </c>
      <c r="P2986">
        <f t="shared" si="46"/>
        <v>13747385</v>
      </c>
      <c r="Q2986">
        <v>6.9</v>
      </c>
    </row>
    <row r="2987" spans="1:17" x14ac:dyDescent="0.3">
      <c r="A2987" t="s">
        <v>8640</v>
      </c>
      <c r="B2987">
        <v>102</v>
      </c>
      <c r="C2987">
        <v>4239767</v>
      </c>
      <c r="D2987" t="s">
        <v>1671</v>
      </c>
      <c r="E2987" t="s">
        <v>3409</v>
      </c>
      <c r="F2987" t="s">
        <v>19711</v>
      </c>
      <c r="G2987" t="s">
        <v>24167</v>
      </c>
      <c r="L2987" t="s">
        <v>16360</v>
      </c>
      <c r="M2987" t="s">
        <v>37</v>
      </c>
      <c r="N2987" t="s">
        <v>268</v>
      </c>
      <c r="O2987">
        <v>7500000</v>
      </c>
      <c r="P2987">
        <f t="shared" si="46"/>
        <v>-3260233</v>
      </c>
      <c r="Q2987">
        <v>6</v>
      </c>
    </row>
    <row r="2988" spans="1:17" x14ac:dyDescent="0.3">
      <c r="A2988" t="s">
        <v>6588</v>
      </c>
      <c r="B2988">
        <v>102</v>
      </c>
      <c r="C2988">
        <v>33864342</v>
      </c>
      <c r="D2988" t="s">
        <v>1671</v>
      </c>
      <c r="E2988" t="s">
        <v>24164</v>
      </c>
      <c r="F2988" t="s">
        <v>19711</v>
      </c>
      <c r="L2988" t="s">
        <v>6589</v>
      </c>
      <c r="M2988" t="s">
        <v>37</v>
      </c>
      <c r="N2988" t="s">
        <v>56</v>
      </c>
      <c r="O2988">
        <v>40000000</v>
      </c>
      <c r="P2988">
        <f t="shared" si="46"/>
        <v>-6135658</v>
      </c>
      <c r="Q2988">
        <v>5.8</v>
      </c>
    </row>
    <row r="2989" spans="1:17" x14ac:dyDescent="0.3">
      <c r="A2989" t="s">
        <v>10618</v>
      </c>
      <c r="B2989">
        <v>102</v>
      </c>
      <c r="C2989">
        <v>15593</v>
      </c>
      <c r="D2989" t="s">
        <v>1671</v>
      </c>
      <c r="E2989" t="s">
        <v>3409</v>
      </c>
      <c r="F2989" t="s">
        <v>19711</v>
      </c>
      <c r="L2989" t="s">
        <v>10620</v>
      </c>
      <c r="M2989" t="s">
        <v>37</v>
      </c>
      <c r="N2989" t="s">
        <v>38</v>
      </c>
      <c r="O2989">
        <v>21000000</v>
      </c>
      <c r="P2989">
        <f t="shared" si="46"/>
        <v>-20984407</v>
      </c>
      <c r="Q2989">
        <v>5.8</v>
      </c>
    </row>
    <row r="2990" spans="1:17" x14ac:dyDescent="0.3">
      <c r="A2990" t="s">
        <v>12344</v>
      </c>
      <c r="B2990">
        <v>102</v>
      </c>
      <c r="C2990">
        <v>59847242</v>
      </c>
      <c r="D2990" t="s">
        <v>1671</v>
      </c>
      <c r="E2990" t="s">
        <v>3409</v>
      </c>
      <c r="F2990" t="s">
        <v>18089</v>
      </c>
      <c r="G2990" t="s">
        <v>19711</v>
      </c>
      <c r="L2990" t="s">
        <v>12345</v>
      </c>
      <c r="M2990" t="s">
        <v>37</v>
      </c>
      <c r="N2990" t="s">
        <v>38</v>
      </c>
      <c r="O2990">
        <v>16500000</v>
      </c>
      <c r="P2990">
        <f t="shared" si="46"/>
        <v>43347242</v>
      </c>
      <c r="Q2990">
        <v>6.8</v>
      </c>
    </row>
    <row r="2991" spans="1:17" x14ac:dyDescent="0.3">
      <c r="A2991" t="s">
        <v>13681</v>
      </c>
      <c r="B2991">
        <v>102</v>
      </c>
      <c r="C2991">
        <v>44134898</v>
      </c>
      <c r="D2991" t="s">
        <v>1671</v>
      </c>
      <c r="E2991" t="s">
        <v>3409</v>
      </c>
      <c r="L2991" t="s">
        <v>13682</v>
      </c>
      <c r="M2991" t="s">
        <v>37</v>
      </c>
      <c r="N2991" t="s">
        <v>38</v>
      </c>
      <c r="O2991">
        <v>13000000</v>
      </c>
      <c r="P2991">
        <f t="shared" si="46"/>
        <v>31134898</v>
      </c>
      <c r="Q2991">
        <v>7.3</v>
      </c>
    </row>
    <row r="2992" spans="1:17" x14ac:dyDescent="0.3">
      <c r="A2992" t="s">
        <v>2542</v>
      </c>
      <c r="B2992">
        <v>102</v>
      </c>
      <c r="C2992">
        <v>254455986</v>
      </c>
      <c r="D2992" t="s">
        <v>1671</v>
      </c>
      <c r="L2992" t="s">
        <v>2544</v>
      </c>
      <c r="M2992" t="s">
        <v>37</v>
      </c>
      <c r="N2992" t="s">
        <v>38</v>
      </c>
      <c r="O2992">
        <v>80000000</v>
      </c>
      <c r="P2992">
        <f t="shared" si="46"/>
        <v>174455986</v>
      </c>
      <c r="Q2992">
        <v>6.5</v>
      </c>
    </row>
    <row r="2993" spans="1:17" hidden="1" x14ac:dyDescent="0.3">
      <c r="A2993" t="s">
        <v>13294</v>
      </c>
      <c r="B2993">
        <v>109</v>
      </c>
      <c r="D2993" t="s">
        <v>1325</v>
      </c>
      <c r="E2993" t="s">
        <v>12332</v>
      </c>
      <c r="F2993" t="s">
        <v>10413</v>
      </c>
      <c r="L2993" t="s">
        <v>13295</v>
      </c>
      <c r="M2993" t="s">
        <v>37</v>
      </c>
      <c r="N2993" t="s">
        <v>13298</v>
      </c>
      <c r="O2993">
        <v>7000000</v>
      </c>
      <c r="P2993">
        <f t="shared" si="46"/>
        <v>-7000000</v>
      </c>
      <c r="Q2993">
        <v>6.1</v>
      </c>
    </row>
    <row r="2994" spans="1:17" x14ac:dyDescent="0.3">
      <c r="A2994" t="s">
        <v>13125</v>
      </c>
      <c r="B2994">
        <v>102</v>
      </c>
      <c r="C2994">
        <v>6409206</v>
      </c>
      <c r="D2994" t="s">
        <v>1671</v>
      </c>
      <c r="E2994" t="s">
        <v>12038</v>
      </c>
      <c r="L2994" t="s">
        <v>13126</v>
      </c>
      <c r="M2994" t="s">
        <v>37</v>
      </c>
      <c r="N2994" t="s">
        <v>38</v>
      </c>
      <c r="O2994">
        <v>15000000</v>
      </c>
      <c r="P2994">
        <f t="shared" si="46"/>
        <v>-8590794</v>
      </c>
      <c r="Q2994">
        <v>6.2</v>
      </c>
    </row>
    <row r="2995" spans="1:17" x14ac:dyDescent="0.3">
      <c r="A2995" t="s">
        <v>22543</v>
      </c>
      <c r="B2995">
        <v>102</v>
      </c>
      <c r="C2995">
        <v>1250798</v>
      </c>
      <c r="D2995" t="s">
        <v>1671</v>
      </c>
      <c r="E2995" t="s">
        <v>3409</v>
      </c>
      <c r="F2995" t="s">
        <v>19711</v>
      </c>
      <c r="L2995" t="s">
        <v>22545</v>
      </c>
      <c r="M2995" t="s">
        <v>37</v>
      </c>
      <c r="N2995" t="s">
        <v>38</v>
      </c>
      <c r="O2995">
        <v>500000</v>
      </c>
      <c r="P2995">
        <f t="shared" si="46"/>
        <v>750798</v>
      </c>
      <c r="Q2995">
        <v>6.4</v>
      </c>
    </row>
    <row r="2996" spans="1:17" x14ac:dyDescent="0.3">
      <c r="A2996" t="s">
        <v>40</v>
      </c>
      <c r="B2996">
        <v>102</v>
      </c>
      <c r="C2996">
        <v>12469811</v>
      </c>
      <c r="D2996" t="s">
        <v>1671</v>
      </c>
      <c r="E2996" t="s">
        <v>3409</v>
      </c>
      <c r="L2996" t="s">
        <v>11194</v>
      </c>
      <c r="M2996" t="s">
        <v>37</v>
      </c>
      <c r="N2996" t="s">
        <v>38</v>
      </c>
      <c r="O2996">
        <v>22000000</v>
      </c>
      <c r="P2996">
        <f t="shared" si="46"/>
        <v>-9530189</v>
      </c>
      <c r="Q2996">
        <v>6.6</v>
      </c>
    </row>
    <row r="2997" spans="1:17" hidden="1" x14ac:dyDescent="0.3">
      <c r="A2997" t="s">
        <v>18075</v>
      </c>
      <c r="B2997">
        <v>109</v>
      </c>
      <c r="D2997" t="s">
        <v>1325</v>
      </c>
      <c r="E2997" t="s">
        <v>3409</v>
      </c>
      <c r="F2997" t="s">
        <v>10413</v>
      </c>
      <c r="G2997" t="s">
        <v>24163</v>
      </c>
      <c r="L2997" t="s">
        <v>18076</v>
      </c>
      <c r="M2997" t="s">
        <v>37</v>
      </c>
      <c r="N2997" t="s">
        <v>56</v>
      </c>
      <c r="O2997">
        <v>5000000</v>
      </c>
      <c r="P2997">
        <f t="shared" si="46"/>
        <v>-5000000</v>
      </c>
      <c r="Q2997">
        <v>4.4000000000000004</v>
      </c>
    </row>
    <row r="2998" spans="1:17" x14ac:dyDescent="0.3">
      <c r="A2998" t="s">
        <v>7227</v>
      </c>
      <c r="B2998">
        <v>102</v>
      </c>
      <c r="C2998">
        <v>25277561</v>
      </c>
      <c r="D2998" t="s">
        <v>1671</v>
      </c>
      <c r="E2998" t="s">
        <v>19711</v>
      </c>
      <c r="L2998" t="s">
        <v>14147</v>
      </c>
      <c r="M2998" t="s">
        <v>37</v>
      </c>
      <c r="N2998" t="s">
        <v>38</v>
      </c>
      <c r="O2998">
        <v>12000000</v>
      </c>
      <c r="P2998">
        <f t="shared" si="46"/>
        <v>13277561</v>
      </c>
      <c r="Q2998">
        <v>6.5</v>
      </c>
    </row>
    <row r="2999" spans="1:17" x14ac:dyDescent="0.3">
      <c r="A2999" t="s">
        <v>8565</v>
      </c>
      <c r="B2999">
        <v>102</v>
      </c>
      <c r="C2999">
        <v>1281176</v>
      </c>
      <c r="D2999" t="s">
        <v>1671</v>
      </c>
      <c r="E2999" t="s">
        <v>3409</v>
      </c>
      <c r="L2999" t="s">
        <v>23023</v>
      </c>
      <c r="M2999" t="s">
        <v>37</v>
      </c>
      <c r="N2999" t="s">
        <v>38</v>
      </c>
      <c r="O2999">
        <v>312000</v>
      </c>
      <c r="P2999">
        <f t="shared" si="46"/>
        <v>969176</v>
      </c>
      <c r="Q2999">
        <v>6.7</v>
      </c>
    </row>
    <row r="3000" spans="1:17" x14ac:dyDescent="0.3">
      <c r="A3000" t="s">
        <v>7134</v>
      </c>
      <c r="B3000">
        <v>102</v>
      </c>
      <c r="C3000">
        <v>1821983</v>
      </c>
      <c r="D3000" t="s">
        <v>1671</v>
      </c>
      <c r="E3000" t="s">
        <v>3409</v>
      </c>
      <c r="F3000" t="s">
        <v>6403</v>
      </c>
      <c r="L3000" t="s">
        <v>19431</v>
      </c>
      <c r="M3000" t="s">
        <v>37</v>
      </c>
      <c r="N3000" t="s">
        <v>38</v>
      </c>
      <c r="O3000">
        <v>3000000</v>
      </c>
      <c r="P3000">
        <f t="shared" si="46"/>
        <v>-1178017</v>
      </c>
      <c r="Q3000">
        <v>5.4</v>
      </c>
    </row>
    <row r="3001" spans="1:17" x14ac:dyDescent="0.3">
      <c r="A3001" t="s">
        <v>1627</v>
      </c>
      <c r="B3001">
        <v>102</v>
      </c>
      <c r="C3001">
        <v>80360866</v>
      </c>
      <c r="D3001" t="s">
        <v>1671</v>
      </c>
      <c r="E3001" t="s">
        <v>18089</v>
      </c>
      <c r="F3001" t="s">
        <v>19711</v>
      </c>
      <c r="L3001" t="s">
        <v>2718</v>
      </c>
      <c r="M3001" t="s">
        <v>37</v>
      </c>
      <c r="N3001" t="s">
        <v>38</v>
      </c>
      <c r="O3001">
        <v>80000000</v>
      </c>
      <c r="P3001">
        <f t="shared" si="46"/>
        <v>360866</v>
      </c>
      <c r="Q3001">
        <v>5.2</v>
      </c>
    </row>
    <row r="3002" spans="1:17" x14ac:dyDescent="0.3">
      <c r="A3002" t="s">
        <v>2112</v>
      </c>
      <c r="B3002">
        <v>102</v>
      </c>
      <c r="C3002">
        <v>28837115</v>
      </c>
      <c r="D3002" t="s">
        <v>1671</v>
      </c>
      <c r="L3002" t="s">
        <v>5473</v>
      </c>
      <c r="M3002" t="s">
        <v>37</v>
      </c>
      <c r="N3002" t="s">
        <v>38</v>
      </c>
      <c r="O3002">
        <v>50000000</v>
      </c>
      <c r="P3002">
        <f t="shared" si="46"/>
        <v>-21162885</v>
      </c>
      <c r="Q3002">
        <v>4.8</v>
      </c>
    </row>
    <row r="3003" spans="1:17" x14ac:dyDescent="0.3">
      <c r="A3003" t="s">
        <v>3281</v>
      </c>
      <c r="B3003">
        <v>103</v>
      </c>
      <c r="C3003">
        <v>37035515</v>
      </c>
      <c r="D3003" t="s">
        <v>1671</v>
      </c>
      <c r="E3003" t="s">
        <v>3409</v>
      </c>
      <c r="L3003" t="s">
        <v>6057</v>
      </c>
      <c r="M3003" t="s">
        <v>37</v>
      </c>
      <c r="N3003" t="s">
        <v>38</v>
      </c>
      <c r="O3003">
        <v>43000000</v>
      </c>
      <c r="P3003">
        <f t="shared" si="46"/>
        <v>-5964485</v>
      </c>
      <c r="Q3003">
        <v>6</v>
      </c>
    </row>
    <row r="3004" spans="1:17" x14ac:dyDescent="0.3">
      <c r="A3004" t="s">
        <v>6775</v>
      </c>
      <c r="B3004">
        <v>103</v>
      </c>
      <c r="C3004">
        <v>13395939</v>
      </c>
      <c r="D3004" t="s">
        <v>1671</v>
      </c>
      <c r="E3004" t="s">
        <v>3409</v>
      </c>
      <c r="F3004" t="s">
        <v>19711</v>
      </c>
      <c r="L3004" t="s">
        <v>6776</v>
      </c>
      <c r="M3004" t="s">
        <v>37</v>
      </c>
      <c r="N3004" t="s">
        <v>56</v>
      </c>
      <c r="O3004">
        <v>60000000</v>
      </c>
      <c r="P3004">
        <f t="shared" si="46"/>
        <v>-46604061</v>
      </c>
      <c r="Q3004">
        <v>6.2</v>
      </c>
    </row>
    <row r="3005" spans="1:17" hidden="1" x14ac:dyDescent="0.3">
      <c r="A3005" t="s">
        <v>1939</v>
      </c>
      <c r="B3005">
        <v>109</v>
      </c>
      <c r="C3005">
        <v>377420</v>
      </c>
      <c r="D3005" t="s">
        <v>3409</v>
      </c>
      <c r="L3005" t="s">
        <v>19193</v>
      </c>
      <c r="M3005" t="s">
        <v>1946</v>
      </c>
      <c r="N3005" t="s">
        <v>892</v>
      </c>
      <c r="P3005">
        <f t="shared" si="46"/>
        <v>377420</v>
      </c>
      <c r="Q3005">
        <v>7.3</v>
      </c>
    </row>
    <row r="3006" spans="1:17" x14ac:dyDescent="0.3">
      <c r="A3006" t="s">
        <v>16379</v>
      </c>
      <c r="B3006">
        <v>103</v>
      </c>
      <c r="C3006">
        <v>206400</v>
      </c>
      <c r="D3006" t="s">
        <v>1671</v>
      </c>
      <c r="E3006" t="s">
        <v>24164</v>
      </c>
      <c r="F3006" t="s">
        <v>3409</v>
      </c>
      <c r="G3006" t="s">
        <v>19711</v>
      </c>
      <c r="H3006" t="s">
        <v>10413</v>
      </c>
      <c r="L3006" t="s">
        <v>16380</v>
      </c>
      <c r="M3006" t="s">
        <v>1464</v>
      </c>
      <c r="N3006" t="s">
        <v>1465</v>
      </c>
      <c r="O3006">
        <v>50000000</v>
      </c>
      <c r="P3006">
        <f t="shared" si="46"/>
        <v>-49793600</v>
      </c>
      <c r="Q3006">
        <v>6.9</v>
      </c>
    </row>
    <row r="3007" spans="1:17" x14ac:dyDescent="0.3">
      <c r="A3007" t="s">
        <v>3122</v>
      </c>
      <c r="B3007">
        <v>103</v>
      </c>
      <c r="C3007">
        <v>75078</v>
      </c>
      <c r="D3007" t="s">
        <v>1671</v>
      </c>
      <c r="L3007" t="s">
        <v>18671</v>
      </c>
      <c r="M3007" t="s">
        <v>37</v>
      </c>
      <c r="N3007" t="s">
        <v>38</v>
      </c>
      <c r="O3007">
        <v>14000000</v>
      </c>
      <c r="P3007">
        <f t="shared" si="46"/>
        <v>-13924922</v>
      </c>
      <c r="Q3007">
        <v>6.3</v>
      </c>
    </row>
    <row r="3008" spans="1:17" x14ac:dyDescent="0.3">
      <c r="A3008" t="s">
        <v>4218</v>
      </c>
      <c r="B3008">
        <v>103</v>
      </c>
      <c r="C3008">
        <v>106694016</v>
      </c>
      <c r="D3008" t="s">
        <v>1671</v>
      </c>
      <c r="E3008" t="s">
        <v>24164</v>
      </c>
      <c r="L3008" t="s">
        <v>8159</v>
      </c>
      <c r="M3008" t="s">
        <v>37</v>
      </c>
      <c r="N3008" t="s">
        <v>38</v>
      </c>
      <c r="O3008">
        <v>30000000</v>
      </c>
      <c r="P3008">
        <f t="shared" si="46"/>
        <v>76694016</v>
      </c>
      <c r="Q3008">
        <v>6.7</v>
      </c>
    </row>
    <row r="3009" spans="1:17" hidden="1" x14ac:dyDescent="0.3">
      <c r="A3009" t="s">
        <v>21614</v>
      </c>
      <c r="B3009">
        <v>109</v>
      </c>
      <c r="D3009" t="s">
        <v>3409</v>
      </c>
      <c r="E3009" t="s">
        <v>18089</v>
      </c>
      <c r="F3009" t="s">
        <v>19711</v>
      </c>
      <c r="L3009" t="s">
        <v>21616</v>
      </c>
      <c r="M3009" t="s">
        <v>37</v>
      </c>
      <c r="N3009" t="s">
        <v>56</v>
      </c>
      <c r="O3009">
        <v>1100000</v>
      </c>
      <c r="P3009">
        <f t="shared" si="46"/>
        <v>-1100000</v>
      </c>
      <c r="Q3009">
        <v>7</v>
      </c>
    </row>
    <row r="3010" spans="1:17" x14ac:dyDescent="0.3">
      <c r="A3010" t="s">
        <v>5087</v>
      </c>
      <c r="B3010">
        <v>103</v>
      </c>
      <c r="C3010">
        <v>53133888</v>
      </c>
      <c r="D3010" t="s">
        <v>1671</v>
      </c>
      <c r="E3010" t="s">
        <v>1266</v>
      </c>
      <c r="F3010" t="s">
        <v>6403</v>
      </c>
      <c r="G3010" t="s">
        <v>10413</v>
      </c>
      <c r="L3010" t="s">
        <v>8067</v>
      </c>
      <c r="M3010" t="s">
        <v>37</v>
      </c>
      <c r="N3010" t="s">
        <v>38</v>
      </c>
      <c r="O3010">
        <v>31000000</v>
      </c>
      <c r="P3010">
        <f t="shared" ref="P3010:P3073" si="47">+C3010-O3010</f>
        <v>22133888</v>
      </c>
      <c r="Q3010">
        <v>6.3</v>
      </c>
    </row>
    <row r="3011" spans="1:17" hidden="1" x14ac:dyDescent="0.3">
      <c r="A3011" t="s">
        <v>19130</v>
      </c>
      <c r="B3011">
        <v>109</v>
      </c>
      <c r="D3011" t="s">
        <v>953</v>
      </c>
      <c r="E3011" t="s">
        <v>1671</v>
      </c>
      <c r="F3011" t="s">
        <v>19711</v>
      </c>
      <c r="L3011" t="s">
        <v>19725</v>
      </c>
      <c r="M3011" t="s">
        <v>37</v>
      </c>
      <c r="N3011" t="s">
        <v>38</v>
      </c>
      <c r="O3011">
        <v>2686585</v>
      </c>
      <c r="P3011">
        <f t="shared" si="47"/>
        <v>-2686585</v>
      </c>
      <c r="Q3011">
        <v>6.9</v>
      </c>
    </row>
    <row r="3012" spans="1:17" x14ac:dyDescent="0.3">
      <c r="A3012" t="s">
        <v>3998</v>
      </c>
      <c r="B3012">
        <v>103</v>
      </c>
      <c r="C3012">
        <v>29580087</v>
      </c>
      <c r="D3012" t="s">
        <v>1671</v>
      </c>
      <c r="E3012" t="s">
        <v>3409</v>
      </c>
      <c r="F3012" t="s">
        <v>19711</v>
      </c>
      <c r="L3012" t="s">
        <v>4490</v>
      </c>
      <c r="M3012" t="s">
        <v>37</v>
      </c>
      <c r="N3012" t="s">
        <v>38</v>
      </c>
      <c r="O3012">
        <v>58000000</v>
      </c>
      <c r="P3012">
        <f t="shared" si="47"/>
        <v>-28419913</v>
      </c>
      <c r="Q3012">
        <v>4.7</v>
      </c>
    </row>
    <row r="3013" spans="1:17" x14ac:dyDescent="0.3">
      <c r="A3013" t="s">
        <v>13454</v>
      </c>
      <c r="B3013">
        <v>103</v>
      </c>
      <c r="C3013">
        <v>17474107</v>
      </c>
      <c r="D3013" t="s">
        <v>1671</v>
      </c>
      <c r="E3013" t="s">
        <v>24164</v>
      </c>
      <c r="F3013" t="s">
        <v>3409</v>
      </c>
      <c r="L3013" t="s">
        <v>16552</v>
      </c>
      <c r="M3013" t="s">
        <v>37</v>
      </c>
      <c r="N3013" t="s">
        <v>38</v>
      </c>
      <c r="O3013">
        <v>7000000</v>
      </c>
      <c r="P3013">
        <f t="shared" si="47"/>
        <v>10474107</v>
      </c>
      <c r="Q3013">
        <v>7.3</v>
      </c>
    </row>
    <row r="3014" spans="1:17" x14ac:dyDescent="0.3">
      <c r="A3014" t="s">
        <v>8191</v>
      </c>
      <c r="B3014">
        <v>103</v>
      </c>
      <c r="C3014">
        <v>14879556</v>
      </c>
      <c r="D3014" t="s">
        <v>1671</v>
      </c>
      <c r="E3014" t="s">
        <v>3409</v>
      </c>
      <c r="L3014" t="s">
        <v>15867</v>
      </c>
      <c r="M3014" t="s">
        <v>37</v>
      </c>
      <c r="N3014" t="s">
        <v>38</v>
      </c>
      <c r="O3014">
        <v>8000000</v>
      </c>
      <c r="P3014">
        <f t="shared" si="47"/>
        <v>6879556</v>
      </c>
      <c r="Q3014">
        <v>7.3</v>
      </c>
    </row>
    <row r="3015" spans="1:17" x14ac:dyDescent="0.3">
      <c r="A3015" t="s">
        <v>14921</v>
      </c>
      <c r="B3015">
        <v>103</v>
      </c>
      <c r="C3015">
        <v>28435406</v>
      </c>
      <c r="D3015" t="s">
        <v>1671</v>
      </c>
      <c r="E3015" t="s">
        <v>19711</v>
      </c>
      <c r="L3015" t="s">
        <v>14922</v>
      </c>
      <c r="M3015" t="s">
        <v>37</v>
      </c>
      <c r="N3015" t="s">
        <v>38</v>
      </c>
      <c r="O3015">
        <v>12000000</v>
      </c>
      <c r="P3015">
        <f t="shared" si="47"/>
        <v>16435406</v>
      </c>
      <c r="Q3015">
        <v>5.5</v>
      </c>
    </row>
    <row r="3016" spans="1:17" x14ac:dyDescent="0.3">
      <c r="A3016" t="s">
        <v>1252</v>
      </c>
      <c r="B3016">
        <v>103</v>
      </c>
      <c r="C3016">
        <v>285761243</v>
      </c>
      <c r="D3016" t="s">
        <v>1671</v>
      </c>
      <c r="E3016" t="s">
        <v>18089</v>
      </c>
      <c r="L3016" t="s">
        <v>12647</v>
      </c>
      <c r="M3016" t="s">
        <v>37</v>
      </c>
      <c r="N3016" t="s">
        <v>38</v>
      </c>
      <c r="O3016">
        <v>18000000</v>
      </c>
      <c r="P3016">
        <f t="shared" si="47"/>
        <v>267761243</v>
      </c>
      <c r="Q3016">
        <v>7.5</v>
      </c>
    </row>
    <row r="3017" spans="1:17" x14ac:dyDescent="0.3">
      <c r="A3017" t="s">
        <v>9184</v>
      </c>
      <c r="B3017">
        <v>103</v>
      </c>
      <c r="C3017">
        <v>17518220</v>
      </c>
      <c r="D3017" t="s">
        <v>1671</v>
      </c>
      <c r="E3017" t="s">
        <v>3409</v>
      </c>
      <c r="F3017" t="s">
        <v>19711</v>
      </c>
      <c r="L3017" t="s">
        <v>11090</v>
      </c>
      <c r="M3017" t="s">
        <v>37</v>
      </c>
      <c r="N3017" t="s">
        <v>38</v>
      </c>
      <c r="O3017">
        <v>20000000</v>
      </c>
      <c r="P3017">
        <f t="shared" si="47"/>
        <v>-2481780</v>
      </c>
      <c r="Q3017">
        <v>6.6</v>
      </c>
    </row>
    <row r="3018" spans="1:17" x14ac:dyDescent="0.3">
      <c r="A3018" t="s">
        <v>4239</v>
      </c>
      <c r="B3018">
        <v>103</v>
      </c>
      <c r="C3018">
        <v>17324744</v>
      </c>
      <c r="D3018" t="s">
        <v>1671</v>
      </c>
      <c r="E3018" t="s">
        <v>1266</v>
      </c>
      <c r="F3018" t="s">
        <v>19711</v>
      </c>
      <c r="L3018" t="s">
        <v>8989</v>
      </c>
      <c r="M3018" t="s">
        <v>37</v>
      </c>
      <c r="N3018" t="s">
        <v>38</v>
      </c>
      <c r="O3018">
        <v>28000000</v>
      </c>
      <c r="P3018">
        <f t="shared" si="47"/>
        <v>-10675256</v>
      </c>
      <c r="Q3018">
        <v>5.3</v>
      </c>
    </row>
    <row r="3019" spans="1:17" x14ac:dyDescent="0.3">
      <c r="A3019" t="s">
        <v>249</v>
      </c>
      <c r="B3019">
        <v>103</v>
      </c>
      <c r="C3019">
        <v>4235837</v>
      </c>
      <c r="D3019" t="s">
        <v>1671</v>
      </c>
      <c r="E3019" t="s">
        <v>24164</v>
      </c>
      <c r="F3019" t="s">
        <v>24165</v>
      </c>
      <c r="L3019" t="s">
        <v>13154</v>
      </c>
      <c r="M3019" t="s">
        <v>37</v>
      </c>
      <c r="N3019" t="s">
        <v>38</v>
      </c>
      <c r="O3019">
        <v>15000000</v>
      </c>
      <c r="P3019">
        <f t="shared" si="47"/>
        <v>-10764163</v>
      </c>
      <c r="Q3019">
        <v>7.6</v>
      </c>
    </row>
    <row r="3020" spans="1:17" hidden="1" x14ac:dyDescent="0.3">
      <c r="A3020" t="s">
        <v>20692</v>
      </c>
      <c r="B3020">
        <v>109</v>
      </c>
      <c r="C3020">
        <v>841206</v>
      </c>
      <c r="D3020" t="s">
        <v>3409</v>
      </c>
      <c r="L3020" t="s">
        <v>20693</v>
      </c>
      <c r="M3020" t="s">
        <v>37</v>
      </c>
      <c r="N3020" t="s">
        <v>38</v>
      </c>
      <c r="P3020">
        <f t="shared" si="47"/>
        <v>841206</v>
      </c>
      <c r="Q3020">
        <v>6.3</v>
      </c>
    </row>
    <row r="3021" spans="1:17" x14ac:dyDescent="0.3">
      <c r="A3021" t="s">
        <v>4437</v>
      </c>
      <c r="B3021">
        <v>103</v>
      </c>
      <c r="C3021">
        <v>14448589</v>
      </c>
      <c r="D3021" t="s">
        <v>1671</v>
      </c>
      <c r="E3021" t="s">
        <v>19711</v>
      </c>
      <c r="L3021" t="s">
        <v>6753</v>
      </c>
      <c r="M3021" t="s">
        <v>37</v>
      </c>
      <c r="N3021" t="s">
        <v>38</v>
      </c>
      <c r="O3021">
        <v>40000000</v>
      </c>
      <c r="P3021">
        <f t="shared" si="47"/>
        <v>-25551411</v>
      </c>
      <c r="Q3021">
        <v>5.8</v>
      </c>
    </row>
    <row r="3022" spans="1:17" x14ac:dyDescent="0.3">
      <c r="A3022" t="s">
        <v>5647</v>
      </c>
      <c r="B3022">
        <v>103</v>
      </c>
      <c r="C3022">
        <v>11034436</v>
      </c>
      <c r="D3022" t="s">
        <v>1671</v>
      </c>
      <c r="E3022" t="s">
        <v>3409</v>
      </c>
      <c r="F3022" t="s">
        <v>12038</v>
      </c>
      <c r="G3022" t="s">
        <v>24163</v>
      </c>
      <c r="L3022" t="s">
        <v>11226</v>
      </c>
      <c r="M3022" t="s">
        <v>37</v>
      </c>
      <c r="N3022" t="s">
        <v>56</v>
      </c>
      <c r="O3022">
        <v>20000000</v>
      </c>
      <c r="P3022">
        <f t="shared" si="47"/>
        <v>-8965564</v>
      </c>
      <c r="Q3022">
        <v>7.1</v>
      </c>
    </row>
    <row r="3023" spans="1:17" x14ac:dyDescent="0.3">
      <c r="A3023" t="s">
        <v>13454</v>
      </c>
      <c r="B3023">
        <v>103</v>
      </c>
      <c r="C3023">
        <v>20246959</v>
      </c>
      <c r="D3023" t="s">
        <v>1671</v>
      </c>
      <c r="E3023" t="s">
        <v>19711</v>
      </c>
      <c r="L3023" t="s">
        <v>13456</v>
      </c>
      <c r="M3023" t="s">
        <v>37</v>
      </c>
      <c r="N3023" t="s">
        <v>38</v>
      </c>
      <c r="O3023">
        <v>14000000</v>
      </c>
      <c r="P3023">
        <f t="shared" si="47"/>
        <v>6246959</v>
      </c>
      <c r="Q3023">
        <v>4.9000000000000004</v>
      </c>
    </row>
    <row r="3024" spans="1:17" x14ac:dyDescent="0.3">
      <c r="A3024" t="s">
        <v>4850</v>
      </c>
      <c r="B3024">
        <v>103</v>
      </c>
      <c r="C3024">
        <v>41382841</v>
      </c>
      <c r="D3024" t="s">
        <v>1671</v>
      </c>
      <c r="E3024" t="s">
        <v>3409</v>
      </c>
      <c r="F3024" t="s">
        <v>1266</v>
      </c>
      <c r="G3024" t="s">
        <v>19711</v>
      </c>
      <c r="L3024" t="s">
        <v>11805</v>
      </c>
      <c r="M3024" t="s">
        <v>37</v>
      </c>
      <c r="N3024" t="s">
        <v>38</v>
      </c>
      <c r="O3024">
        <v>18000000</v>
      </c>
      <c r="P3024">
        <f t="shared" si="47"/>
        <v>23382841</v>
      </c>
      <c r="Q3024">
        <v>6.3</v>
      </c>
    </row>
    <row r="3025" spans="1:17" x14ac:dyDescent="0.3">
      <c r="A3025" t="s">
        <v>22785</v>
      </c>
      <c r="B3025">
        <v>103</v>
      </c>
      <c r="C3025">
        <v>23000</v>
      </c>
      <c r="D3025" t="s">
        <v>1671</v>
      </c>
      <c r="E3025" t="s">
        <v>6403</v>
      </c>
      <c r="F3025" t="s">
        <v>17378</v>
      </c>
      <c r="L3025" t="s">
        <v>22787</v>
      </c>
      <c r="M3025" t="s">
        <v>37</v>
      </c>
      <c r="N3025" t="s">
        <v>38</v>
      </c>
      <c r="O3025">
        <v>500000</v>
      </c>
      <c r="P3025">
        <f t="shared" si="47"/>
        <v>-477000</v>
      </c>
      <c r="Q3025">
        <v>6.2</v>
      </c>
    </row>
    <row r="3026" spans="1:17" hidden="1" x14ac:dyDescent="0.3">
      <c r="A3026" t="s">
        <v>18325</v>
      </c>
      <c r="B3026">
        <v>109</v>
      </c>
      <c r="C3026">
        <v>181655</v>
      </c>
      <c r="D3026" t="s">
        <v>24164</v>
      </c>
      <c r="E3026" t="s">
        <v>3409</v>
      </c>
      <c r="L3026" t="s">
        <v>18327</v>
      </c>
      <c r="M3026" t="s">
        <v>5641</v>
      </c>
      <c r="N3026" t="s">
        <v>12473</v>
      </c>
      <c r="P3026">
        <f t="shared" si="47"/>
        <v>181655</v>
      </c>
      <c r="Q3026">
        <v>7.9</v>
      </c>
    </row>
    <row r="3027" spans="1:17" x14ac:dyDescent="0.3">
      <c r="A3027" t="s">
        <v>4003</v>
      </c>
      <c r="B3027">
        <v>103</v>
      </c>
      <c r="C3027">
        <v>7496522</v>
      </c>
      <c r="D3027" t="s">
        <v>1671</v>
      </c>
      <c r="E3027" t="s">
        <v>24164</v>
      </c>
      <c r="F3027" t="s">
        <v>24165</v>
      </c>
      <c r="G3027" t="s">
        <v>19711</v>
      </c>
      <c r="L3027" t="s">
        <v>9344</v>
      </c>
      <c r="M3027" t="s">
        <v>37</v>
      </c>
      <c r="N3027" t="s">
        <v>38</v>
      </c>
      <c r="O3027">
        <v>26000000</v>
      </c>
      <c r="P3027">
        <f t="shared" si="47"/>
        <v>-18503478</v>
      </c>
      <c r="Q3027">
        <v>6.8</v>
      </c>
    </row>
    <row r="3028" spans="1:17" x14ac:dyDescent="0.3">
      <c r="A3028" t="s">
        <v>10977</v>
      </c>
      <c r="B3028">
        <v>103</v>
      </c>
      <c r="C3028">
        <v>6061759</v>
      </c>
      <c r="D3028" t="s">
        <v>1671</v>
      </c>
      <c r="E3028" t="s">
        <v>3409</v>
      </c>
      <c r="F3028" t="s">
        <v>19711</v>
      </c>
      <c r="L3028" t="s">
        <v>11754</v>
      </c>
      <c r="M3028" t="s">
        <v>37</v>
      </c>
      <c r="N3028" t="s">
        <v>38</v>
      </c>
      <c r="O3028">
        <v>17000000</v>
      </c>
      <c r="P3028">
        <f t="shared" si="47"/>
        <v>-10938241</v>
      </c>
      <c r="Q3028">
        <v>6.3</v>
      </c>
    </row>
    <row r="3029" spans="1:17" x14ac:dyDescent="0.3">
      <c r="A3029" t="s">
        <v>7498</v>
      </c>
      <c r="B3029">
        <v>103</v>
      </c>
      <c r="C3029">
        <v>105444419</v>
      </c>
      <c r="D3029" t="s">
        <v>1671</v>
      </c>
      <c r="L3029" t="s">
        <v>8135</v>
      </c>
      <c r="M3029" t="s">
        <v>37</v>
      </c>
      <c r="N3029" t="s">
        <v>38</v>
      </c>
      <c r="O3029">
        <v>26000000</v>
      </c>
      <c r="P3029">
        <f t="shared" si="47"/>
        <v>79444419</v>
      </c>
      <c r="Q3029">
        <v>6.2</v>
      </c>
    </row>
    <row r="3030" spans="1:17" x14ac:dyDescent="0.3">
      <c r="A3030" t="s">
        <v>1096</v>
      </c>
      <c r="B3030">
        <v>103</v>
      </c>
      <c r="C3030">
        <v>125603360</v>
      </c>
      <c r="D3030" t="s">
        <v>1671</v>
      </c>
      <c r="E3030" t="s">
        <v>3409</v>
      </c>
      <c r="F3030" t="s">
        <v>12332</v>
      </c>
      <c r="L3030" t="s">
        <v>3969</v>
      </c>
      <c r="M3030" t="s">
        <v>37</v>
      </c>
      <c r="N3030" t="s">
        <v>38</v>
      </c>
      <c r="O3030">
        <v>60000000</v>
      </c>
      <c r="P3030">
        <f t="shared" si="47"/>
        <v>65603360</v>
      </c>
      <c r="Q3030">
        <v>8.1</v>
      </c>
    </row>
    <row r="3031" spans="1:17" x14ac:dyDescent="0.3">
      <c r="A3031" t="s">
        <v>6575</v>
      </c>
      <c r="B3031">
        <v>103</v>
      </c>
      <c r="C3031">
        <v>21501098</v>
      </c>
      <c r="D3031" t="s">
        <v>1671</v>
      </c>
      <c r="E3031" t="s">
        <v>3409</v>
      </c>
      <c r="L3031" t="s">
        <v>17627</v>
      </c>
      <c r="M3031" t="s">
        <v>37</v>
      </c>
      <c r="N3031" t="s">
        <v>38</v>
      </c>
      <c r="O3031">
        <v>5000000</v>
      </c>
      <c r="P3031">
        <f t="shared" si="47"/>
        <v>16501098</v>
      </c>
      <c r="Q3031">
        <v>7.4</v>
      </c>
    </row>
    <row r="3032" spans="1:17" hidden="1" x14ac:dyDescent="0.3">
      <c r="A3032" t="s">
        <v>23956</v>
      </c>
      <c r="B3032">
        <v>109</v>
      </c>
      <c r="D3032" t="s">
        <v>1671</v>
      </c>
      <c r="L3032" t="s">
        <v>23958</v>
      </c>
      <c r="M3032" t="s">
        <v>37</v>
      </c>
      <c r="N3032" t="s">
        <v>38</v>
      </c>
      <c r="P3032">
        <f t="shared" si="47"/>
        <v>0</v>
      </c>
      <c r="Q3032">
        <v>6.9</v>
      </c>
    </row>
    <row r="3033" spans="1:17" x14ac:dyDescent="0.3">
      <c r="A3033" t="s">
        <v>2612</v>
      </c>
      <c r="B3033">
        <v>103</v>
      </c>
      <c r="C3033">
        <v>60400856</v>
      </c>
      <c r="D3033" t="s">
        <v>1671</v>
      </c>
      <c r="E3033" t="s">
        <v>19711</v>
      </c>
      <c r="L3033" t="s">
        <v>8880</v>
      </c>
      <c r="M3033" t="s">
        <v>37</v>
      </c>
      <c r="N3033" t="s">
        <v>767</v>
      </c>
      <c r="O3033">
        <v>35000000</v>
      </c>
      <c r="P3033">
        <f t="shared" si="47"/>
        <v>25400856</v>
      </c>
      <c r="Q3033">
        <v>5.2</v>
      </c>
    </row>
    <row r="3034" spans="1:17" x14ac:dyDescent="0.3">
      <c r="A3034" t="s">
        <v>809</v>
      </c>
      <c r="B3034">
        <v>103</v>
      </c>
      <c r="C3034">
        <v>34290142</v>
      </c>
      <c r="D3034" t="s">
        <v>1671</v>
      </c>
      <c r="E3034" t="s">
        <v>3409</v>
      </c>
      <c r="L3034" t="s">
        <v>10862</v>
      </c>
      <c r="M3034" t="s">
        <v>37</v>
      </c>
      <c r="N3034" t="s">
        <v>38</v>
      </c>
      <c r="O3034">
        <v>19800000</v>
      </c>
      <c r="P3034">
        <f t="shared" si="47"/>
        <v>14490142</v>
      </c>
      <c r="Q3034">
        <v>6.6</v>
      </c>
    </row>
    <row r="3035" spans="1:17" x14ac:dyDescent="0.3">
      <c r="A3035" t="s">
        <v>18972</v>
      </c>
      <c r="B3035">
        <v>103</v>
      </c>
      <c r="C3035">
        <v>252652</v>
      </c>
      <c r="D3035" t="s">
        <v>1671</v>
      </c>
      <c r="E3035" t="s">
        <v>3409</v>
      </c>
      <c r="F3035" t="s">
        <v>1266</v>
      </c>
      <c r="G3035" t="s">
        <v>6403</v>
      </c>
      <c r="L3035" t="s">
        <v>18976</v>
      </c>
      <c r="M3035" t="s">
        <v>17494</v>
      </c>
      <c r="N3035" t="s">
        <v>12616</v>
      </c>
      <c r="O3035">
        <v>19900000</v>
      </c>
      <c r="P3035">
        <f t="shared" si="47"/>
        <v>-19647348</v>
      </c>
      <c r="Q3035">
        <v>7</v>
      </c>
    </row>
    <row r="3036" spans="1:17" x14ac:dyDescent="0.3">
      <c r="A3036" t="s">
        <v>11891</v>
      </c>
      <c r="B3036">
        <v>103</v>
      </c>
      <c r="C3036">
        <v>1530535</v>
      </c>
      <c r="D3036" t="s">
        <v>1671</v>
      </c>
      <c r="E3036" t="s">
        <v>3409</v>
      </c>
      <c r="F3036" t="s">
        <v>19711</v>
      </c>
      <c r="L3036" t="s">
        <v>15720</v>
      </c>
      <c r="M3036" t="s">
        <v>37</v>
      </c>
      <c r="N3036" t="s">
        <v>38</v>
      </c>
      <c r="O3036">
        <v>9000000</v>
      </c>
      <c r="P3036">
        <f t="shared" si="47"/>
        <v>-7469465</v>
      </c>
      <c r="Q3036">
        <v>5.7</v>
      </c>
    </row>
    <row r="3037" spans="1:17" x14ac:dyDescent="0.3">
      <c r="A3037" t="s">
        <v>12904</v>
      </c>
      <c r="B3037">
        <v>104</v>
      </c>
      <c r="C3037">
        <v>18595716</v>
      </c>
      <c r="D3037" t="s">
        <v>1671</v>
      </c>
      <c r="E3037" t="s">
        <v>18089</v>
      </c>
      <c r="F3037" t="s">
        <v>1266</v>
      </c>
      <c r="G3037" t="s">
        <v>19711</v>
      </c>
      <c r="L3037" t="s">
        <v>14180</v>
      </c>
      <c r="M3037" t="s">
        <v>37</v>
      </c>
      <c r="N3037" t="s">
        <v>38</v>
      </c>
      <c r="O3037">
        <v>12000000</v>
      </c>
      <c r="P3037">
        <f t="shared" si="47"/>
        <v>6595716</v>
      </c>
      <c r="Q3037">
        <v>5.3</v>
      </c>
    </row>
    <row r="3038" spans="1:17" hidden="1" x14ac:dyDescent="0.3">
      <c r="A3038" t="s">
        <v>23559</v>
      </c>
      <c r="B3038">
        <v>109</v>
      </c>
      <c r="D3038" t="s">
        <v>3409</v>
      </c>
      <c r="L3038" t="s">
        <v>23562</v>
      </c>
      <c r="M3038" t="s">
        <v>37</v>
      </c>
      <c r="N3038" t="s">
        <v>38</v>
      </c>
      <c r="O3038">
        <v>200000</v>
      </c>
      <c r="P3038">
        <f t="shared" si="47"/>
        <v>-200000</v>
      </c>
      <c r="Q3038">
        <v>7</v>
      </c>
    </row>
    <row r="3039" spans="1:17" x14ac:dyDescent="0.3">
      <c r="A3039" t="s">
        <v>11946</v>
      </c>
      <c r="B3039">
        <v>104</v>
      </c>
      <c r="C3039">
        <v>7739049</v>
      </c>
      <c r="D3039" t="s">
        <v>1671</v>
      </c>
      <c r="E3039" t="s">
        <v>3409</v>
      </c>
      <c r="F3039" t="s">
        <v>19711</v>
      </c>
      <c r="L3039" t="s">
        <v>11948</v>
      </c>
      <c r="M3039" t="s">
        <v>37</v>
      </c>
      <c r="N3039" t="s">
        <v>268</v>
      </c>
      <c r="O3039">
        <v>18000000</v>
      </c>
      <c r="P3039">
        <f t="shared" si="47"/>
        <v>-10260951</v>
      </c>
      <c r="Q3039">
        <v>7.1</v>
      </c>
    </row>
    <row r="3040" spans="1:17" x14ac:dyDescent="0.3">
      <c r="A3040" t="s">
        <v>17122</v>
      </c>
      <c r="B3040">
        <v>104</v>
      </c>
      <c r="C3040">
        <v>6670712</v>
      </c>
      <c r="D3040" t="s">
        <v>1671</v>
      </c>
      <c r="E3040" t="s">
        <v>3409</v>
      </c>
      <c r="L3040" t="s">
        <v>17123</v>
      </c>
      <c r="M3040" t="s">
        <v>37</v>
      </c>
      <c r="N3040" t="s">
        <v>38</v>
      </c>
      <c r="O3040">
        <v>6000000</v>
      </c>
      <c r="P3040">
        <f t="shared" si="47"/>
        <v>670712</v>
      </c>
      <c r="Q3040">
        <v>7.4</v>
      </c>
    </row>
    <row r="3041" spans="1:17" x14ac:dyDescent="0.3">
      <c r="A3041" t="s">
        <v>4950</v>
      </c>
      <c r="B3041">
        <v>104</v>
      </c>
      <c r="C3041">
        <v>1789892</v>
      </c>
      <c r="D3041" t="s">
        <v>1671</v>
      </c>
      <c r="E3041" t="s">
        <v>24164</v>
      </c>
      <c r="L3041" t="s">
        <v>16158</v>
      </c>
      <c r="M3041" t="s">
        <v>37</v>
      </c>
      <c r="N3041" t="s">
        <v>767</v>
      </c>
      <c r="O3041">
        <v>8000000</v>
      </c>
      <c r="P3041">
        <f t="shared" si="47"/>
        <v>-6210108</v>
      </c>
      <c r="Q3041">
        <v>6.6</v>
      </c>
    </row>
    <row r="3042" spans="1:17" x14ac:dyDescent="0.3">
      <c r="A3042" t="s">
        <v>435</v>
      </c>
      <c r="B3042">
        <v>104</v>
      </c>
      <c r="C3042">
        <v>58422650</v>
      </c>
      <c r="D3042" t="s">
        <v>1671</v>
      </c>
      <c r="E3042" t="s">
        <v>1266</v>
      </c>
      <c r="F3042" t="s">
        <v>6403</v>
      </c>
      <c r="L3042" t="s">
        <v>4670</v>
      </c>
      <c r="M3042" t="s">
        <v>37</v>
      </c>
      <c r="N3042" t="s">
        <v>38</v>
      </c>
      <c r="O3042">
        <v>55000000</v>
      </c>
      <c r="P3042">
        <f t="shared" si="47"/>
        <v>3422650</v>
      </c>
      <c r="Q3042">
        <v>6.4</v>
      </c>
    </row>
    <row r="3043" spans="1:17" hidden="1" x14ac:dyDescent="0.3">
      <c r="A3043" t="s">
        <v>9154</v>
      </c>
      <c r="B3043">
        <v>109</v>
      </c>
      <c r="D3043" t="s">
        <v>953</v>
      </c>
      <c r="E3043" t="s">
        <v>18089</v>
      </c>
      <c r="F3043" t="s">
        <v>1266</v>
      </c>
      <c r="G3043" t="s">
        <v>6403</v>
      </c>
      <c r="H3043" t="s">
        <v>24165</v>
      </c>
      <c r="L3043" t="s">
        <v>9158</v>
      </c>
      <c r="M3043" t="s">
        <v>37</v>
      </c>
      <c r="N3043" t="s">
        <v>56</v>
      </c>
      <c r="O3043">
        <v>25000000</v>
      </c>
      <c r="P3043">
        <f t="shared" si="47"/>
        <v>-25000000</v>
      </c>
      <c r="Q3043">
        <v>6.7</v>
      </c>
    </row>
    <row r="3044" spans="1:17" x14ac:dyDescent="0.3">
      <c r="A3044" t="s">
        <v>3494</v>
      </c>
      <c r="B3044">
        <v>104</v>
      </c>
      <c r="C3044">
        <v>42071069</v>
      </c>
      <c r="D3044" t="s">
        <v>1671</v>
      </c>
      <c r="E3044" t="s">
        <v>3409</v>
      </c>
      <c r="F3044" t="s">
        <v>19711</v>
      </c>
      <c r="G3044" t="s">
        <v>24167</v>
      </c>
      <c r="L3044" t="s">
        <v>6598</v>
      </c>
      <c r="M3044" t="s">
        <v>37</v>
      </c>
      <c r="N3044" t="s">
        <v>38</v>
      </c>
      <c r="O3044">
        <v>30000000</v>
      </c>
      <c r="P3044">
        <f t="shared" si="47"/>
        <v>12071069</v>
      </c>
      <c r="Q3044">
        <v>6.2</v>
      </c>
    </row>
    <row r="3045" spans="1:17" hidden="1" x14ac:dyDescent="0.3">
      <c r="A3045" t="s">
        <v>21595</v>
      </c>
      <c r="B3045">
        <v>109</v>
      </c>
      <c r="D3045" t="s">
        <v>1325</v>
      </c>
      <c r="E3045" t="s">
        <v>3409</v>
      </c>
      <c r="F3045" t="s">
        <v>19711</v>
      </c>
      <c r="G3045" t="s">
        <v>24163</v>
      </c>
      <c r="L3045" t="s">
        <v>21599</v>
      </c>
      <c r="M3045" t="s">
        <v>37</v>
      </c>
      <c r="N3045" t="s">
        <v>38</v>
      </c>
      <c r="O3045">
        <v>1000000</v>
      </c>
      <c r="P3045">
        <f t="shared" si="47"/>
        <v>-1000000</v>
      </c>
      <c r="Q3045">
        <v>7.2</v>
      </c>
    </row>
    <row r="3046" spans="1:17" x14ac:dyDescent="0.3">
      <c r="A3046" t="s">
        <v>7134</v>
      </c>
      <c r="B3046">
        <v>104</v>
      </c>
      <c r="C3046">
        <v>30059386</v>
      </c>
      <c r="D3046" t="s">
        <v>1671</v>
      </c>
      <c r="L3046" t="s">
        <v>10431</v>
      </c>
      <c r="M3046" t="s">
        <v>37</v>
      </c>
      <c r="N3046" t="s">
        <v>38</v>
      </c>
      <c r="O3046">
        <v>22000000</v>
      </c>
      <c r="P3046">
        <f t="shared" si="47"/>
        <v>8059386</v>
      </c>
      <c r="Q3046">
        <v>6.9</v>
      </c>
    </row>
    <row r="3047" spans="1:17" x14ac:dyDescent="0.3">
      <c r="A3047" t="s">
        <v>7427</v>
      </c>
      <c r="B3047">
        <v>104</v>
      </c>
      <c r="C3047">
        <v>82389560</v>
      </c>
      <c r="D3047" t="s">
        <v>1671</v>
      </c>
      <c r="L3047" t="s">
        <v>12158</v>
      </c>
      <c r="M3047" t="s">
        <v>37</v>
      </c>
      <c r="N3047" t="s">
        <v>38</v>
      </c>
      <c r="O3047">
        <v>17000000</v>
      </c>
      <c r="P3047">
        <f t="shared" si="47"/>
        <v>65389560</v>
      </c>
      <c r="Q3047">
        <v>6.5</v>
      </c>
    </row>
    <row r="3048" spans="1:17" x14ac:dyDescent="0.3">
      <c r="A3048" t="s">
        <v>9089</v>
      </c>
      <c r="B3048">
        <v>104</v>
      </c>
      <c r="C3048">
        <v>20668843</v>
      </c>
      <c r="D3048" t="s">
        <v>1671</v>
      </c>
      <c r="E3048" t="s">
        <v>24164</v>
      </c>
      <c r="F3048" t="s">
        <v>10413</v>
      </c>
      <c r="L3048" t="s">
        <v>10501</v>
      </c>
      <c r="M3048" t="s">
        <v>37</v>
      </c>
      <c r="N3048" t="s">
        <v>38</v>
      </c>
      <c r="O3048">
        <v>22000000</v>
      </c>
      <c r="P3048">
        <f t="shared" si="47"/>
        <v>-1331157</v>
      </c>
      <c r="Q3048">
        <v>5.8</v>
      </c>
    </row>
    <row r="3049" spans="1:17" x14ac:dyDescent="0.3">
      <c r="A3049" t="s">
        <v>8504</v>
      </c>
      <c r="B3049">
        <v>104</v>
      </c>
      <c r="C3049">
        <v>21800302</v>
      </c>
      <c r="D3049" t="s">
        <v>1671</v>
      </c>
      <c r="E3049" t="s">
        <v>3409</v>
      </c>
      <c r="F3049" t="s">
        <v>19711</v>
      </c>
      <c r="G3049" t="s">
        <v>24167</v>
      </c>
      <c r="L3049" t="s">
        <v>8505</v>
      </c>
      <c r="M3049" t="s">
        <v>37</v>
      </c>
      <c r="N3049" t="s">
        <v>38</v>
      </c>
      <c r="O3049">
        <v>30000000</v>
      </c>
      <c r="P3049">
        <f t="shared" si="47"/>
        <v>-8199698</v>
      </c>
      <c r="Q3049">
        <v>5.5</v>
      </c>
    </row>
    <row r="3050" spans="1:17" x14ac:dyDescent="0.3">
      <c r="A3050" t="s">
        <v>4239</v>
      </c>
      <c r="B3050">
        <v>104</v>
      </c>
      <c r="C3050">
        <v>12793213</v>
      </c>
      <c r="D3050" t="s">
        <v>1671</v>
      </c>
      <c r="E3050" t="s">
        <v>3409</v>
      </c>
      <c r="F3050" t="s">
        <v>19711</v>
      </c>
      <c r="L3050" t="s">
        <v>17070</v>
      </c>
      <c r="M3050" t="s">
        <v>37</v>
      </c>
      <c r="N3050" t="s">
        <v>38</v>
      </c>
      <c r="O3050">
        <v>6000000</v>
      </c>
      <c r="P3050">
        <f t="shared" si="47"/>
        <v>6793213</v>
      </c>
      <c r="Q3050">
        <v>6.2</v>
      </c>
    </row>
    <row r="3051" spans="1:17" x14ac:dyDescent="0.3">
      <c r="A3051" t="s">
        <v>13181</v>
      </c>
      <c r="B3051">
        <v>104</v>
      </c>
      <c r="C3051">
        <v>3386698</v>
      </c>
      <c r="D3051" t="s">
        <v>1671</v>
      </c>
      <c r="E3051" t="s">
        <v>3409</v>
      </c>
      <c r="F3051" t="s">
        <v>19711</v>
      </c>
      <c r="L3051" t="s">
        <v>21637</v>
      </c>
      <c r="M3051" t="s">
        <v>37</v>
      </c>
      <c r="N3051" t="s">
        <v>38</v>
      </c>
      <c r="O3051">
        <v>1000000</v>
      </c>
      <c r="P3051">
        <f t="shared" si="47"/>
        <v>2386698</v>
      </c>
      <c r="Q3051">
        <v>6.7</v>
      </c>
    </row>
    <row r="3052" spans="1:17" x14ac:dyDescent="0.3">
      <c r="A3052" t="s">
        <v>7204</v>
      </c>
      <c r="B3052">
        <v>104</v>
      </c>
      <c r="C3052">
        <v>43097652</v>
      </c>
      <c r="D3052" t="s">
        <v>1671</v>
      </c>
      <c r="E3052" t="s">
        <v>3409</v>
      </c>
      <c r="F3052" t="s">
        <v>19711</v>
      </c>
      <c r="L3052" t="s">
        <v>8933</v>
      </c>
      <c r="M3052" t="s">
        <v>37</v>
      </c>
      <c r="N3052" t="s">
        <v>38</v>
      </c>
      <c r="O3052">
        <v>28000000</v>
      </c>
      <c r="P3052">
        <f t="shared" si="47"/>
        <v>15097652</v>
      </c>
      <c r="Q3052">
        <v>6.3</v>
      </c>
    </row>
    <row r="3053" spans="1:17" x14ac:dyDescent="0.3">
      <c r="A3053" t="s">
        <v>4194</v>
      </c>
      <c r="B3053">
        <v>104</v>
      </c>
      <c r="C3053">
        <v>46611204</v>
      </c>
      <c r="D3053" t="s">
        <v>1671</v>
      </c>
      <c r="E3053" t="s">
        <v>3409</v>
      </c>
      <c r="F3053" t="s">
        <v>1266</v>
      </c>
      <c r="G3053" t="s">
        <v>19711</v>
      </c>
      <c r="L3053" t="s">
        <v>4196</v>
      </c>
      <c r="M3053" t="s">
        <v>37</v>
      </c>
      <c r="N3053" t="s">
        <v>38</v>
      </c>
      <c r="O3053">
        <v>48000000</v>
      </c>
      <c r="P3053">
        <f t="shared" si="47"/>
        <v>-1388796</v>
      </c>
      <c r="Q3053">
        <v>6.1</v>
      </c>
    </row>
    <row r="3054" spans="1:17" x14ac:dyDescent="0.3">
      <c r="A3054" t="s">
        <v>12365</v>
      </c>
      <c r="B3054">
        <v>104</v>
      </c>
      <c r="C3054">
        <v>10106233</v>
      </c>
      <c r="D3054" t="s">
        <v>1671</v>
      </c>
      <c r="E3054" t="s">
        <v>3409</v>
      </c>
      <c r="L3054" t="s">
        <v>16118</v>
      </c>
      <c r="M3054" t="s">
        <v>37</v>
      </c>
      <c r="N3054" t="s">
        <v>38</v>
      </c>
      <c r="O3054">
        <v>8000000</v>
      </c>
      <c r="P3054">
        <f t="shared" si="47"/>
        <v>2106233</v>
      </c>
      <c r="Q3054">
        <v>5.4</v>
      </c>
    </row>
    <row r="3055" spans="1:17" x14ac:dyDescent="0.3">
      <c r="A3055" t="s">
        <v>12348</v>
      </c>
      <c r="B3055">
        <v>104</v>
      </c>
      <c r="C3055">
        <v>4046737</v>
      </c>
      <c r="D3055" t="s">
        <v>1671</v>
      </c>
      <c r="E3055" t="s">
        <v>3409</v>
      </c>
      <c r="F3055" t="s">
        <v>19711</v>
      </c>
      <c r="L3055" t="s">
        <v>18569</v>
      </c>
      <c r="M3055" t="s">
        <v>37</v>
      </c>
      <c r="N3055" t="s">
        <v>38</v>
      </c>
      <c r="O3055">
        <v>4000000</v>
      </c>
      <c r="P3055">
        <f t="shared" si="47"/>
        <v>46737</v>
      </c>
      <c r="Q3055">
        <v>7.1</v>
      </c>
    </row>
    <row r="3056" spans="1:17" x14ac:dyDescent="0.3">
      <c r="A3056" t="s">
        <v>10972</v>
      </c>
      <c r="B3056">
        <v>104</v>
      </c>
      <c r="C3056">
        <v>31584722</v>
      </c>
      <c r="D3056" t="s">
        <v>1671</v>
      </c>
      <c r="E3056" t="s">
        <v>19711</v>
      </c>
      <c r="L3056" t="s">
        <v>10973</v>
      </c>
      <c r="M3056" t="s">
        <v>37</v>
      </c>
      <c r="N3056" t="s">
        <v>38</v>
      </c>
      <c r="O3056">
        <v>20000000</v>
      </c>
      <c r="P3056">
        <f t="shared" si="47"/>
        <v>11584722</v>
      </c>
      <c r="Q3056">
        <v>6.4</v>
      </c>
    </row>
    <row r="3057" spans="1:17" x14ac:dyDescent="0.3">
      <c r="A3057" t="s">
        <v>1294</v>
      </c>
      <c r="B3057">
        <v>104</v>
      </c>
      <c r="C3057">
        <v>30093107</v>
      </c>
      <c r="D3057" t="s">
        <v>1671</v>
      </c>
      <c r="E3057" t="s">
        <v>24164</v>
      </c>
      <c r="L3057" t="s">
        <v>14448</v>
      </c>
      <c r="M3057" t="s">
        <v>37</v>
      </c>
      <c r="N3057" t="s">
        <v>56</v>
      </c>
      <c r="O3057">
        <v>6000000</v>
      </c>
      <c r="P3057">
        <f t="shared" si="47"/>
        <v>24093107</v>
      </c>
      <c r="Q3057">
        <v>8.3000000000000007</v>
      </c>
    </row>
    <row r="3058" spans="1:17" x14ac:dyDescent="0.3">
      <c r="A3058" t="s">
        <v>7422</v>
      </c>
      <c r="B3058">
        <v>104</v>
      </c>
      <c r="C3058">
        <v>37481242</v>
      </c>
      <c r="D3058" t="s">
        <v>1671</v>
      </c>
      <c r="E3058" t="s">
        <v>19711</v>
      </c>
      <c r="L3058" t="s">
        <v>7424</v>
      </c>
      <c r="M3058" t="s">
        <v>37</v>
      </c>
      <c r="N3058" t="s">
        <v>38</v>
      </c>
      <c r="O3058">
        <v>35000000</v>
      </c>
      <c r="P3058">
        <f t="shared" si="47"/>
        <v>2481242</v>
      </c>
      <c r="Q3058">
        <v>5.3</v>
      </c>
    </row>
    <row r="3059" spans="1:17" x14ac:dyDescent="0.3">
      <c r="A3059" t="s">
        <v>14334</v>
      </c>
      <c r="B3059">
        <v>104</v>
      </c>
      <c r="C3059">
        <v>1779284</v>
      </c>
      <c r="D3059" t="s">
        <v>1671</v>
      </c>
      <c r="E3059" t="s">
        <v>3409</v>
      </c>
      <c r="L3059" t="s">
        <v>14336</v>
      </c>
      <c r="M3059" t="s">
        <v>37</v>
      </c>
      <c r="N3059" t="s">
        <v>38</v>
      </c>
      <c r="O3059">
        <v>12000000</v>
      </c>
      <c r="P3059">
        <f t="shared" si="47"/>
        <v>-10220716</v>
      </c>
      <c r="Q3059">
        <v>7.1</v>
      </c>
    </row>
    <row r="3060" spans="1:17" x14ac:dyDescent="0.3">
      <c r="A3060" t="s">
        <v>703</v>
      </c>
      <c r="B3060">
        <v>104</v>
      </c>
      <c r="C3060">
        <v>69688384</v>
      </c>
      <c r="D3060" t="s">
        <v>1671</v>
      </c>
      <c r="E3060" t="s">
        <v>18089</v>
      </c>
      <c r="F3060" t="s">
        <v>1266</v>
      </c>
      <c r="L3060" t="s">
        <v>3710</v>
      </c>
      <c r="M3060" t="s">
        <v>37</v>
      </c>
      <c r="N3060" t="s">
        <v>38</v>
      </c>
      <c r="O3060">
        <v>60000000</v>
      </c>
      <c r="P3060">
        <f t="shared" si="47"/>
        <v>9688384</v>
      </c>
      <c r="Q3060">
        <v>6.1</v>
      </c>
    </row>
    <row r="3061" spans="1:17" x14ac:dyDescent="0.3">
      <c r="A3061" t="s">
        <v>7113</v>
      </c>
      <c r="B3061">
        <v>104</v>
      </c>
      <c r="C3061">
        <v>39692139</v>
      </c>
      <c r="D3061" t="s">
        <v>1671</v>
      </c>
      <c r="E3061" t="s">
        <v>24164</v>
      </c>
      <c r="F3061" t="s">
        <v>10413</v>
      </c>
      <c r="L3061" t="s">
        <v>7411</v>
      </c>
      <c r="M3061" t="s">
        <v>37</v>
      </c>
      <c r="N3061" t="s">
        <v>38</v>
      </c>
      <c r="O3061">
        <v>35000000</v>
      </c>
      <c r="P3061">
        <f t="shared" si="47"/>
        <v>4692139</v>
      </c>
      <c r="Q3061">
        <v>6.2</v>
      </c>
    </row>
    <row r="3062" spans="1:17" x14ac:dyDescent="0.3">
      <c r="A3062" t="s">
        <v>17665</v>
      </c>
      <c r="B3062">
        <v>104</v>
      </c>
      <c r="C3062">
        <v>23031390</v>
      </c>
      <c r="D3062" t="s">
        <v>1671</v>
      </c>
      <c r="E3062" t="s">
        <v>3409</v>
      </c>
      <c r="L3062" t="s">
        <v>17667</v>
      </c>
      <c r="M3062" t="s">
        <v>37</v>
      </c>
      <c r="N3062" t="s">
        <v>38</v>
      </c>
      <c r="O3062">
        <v>4500000</v>
      </c>
      <c r="P3062">
        <f t="shared" si="47"/>
        <v>18531390</v>
      </c>
      <c r="Q3062">
        <v>5.6</v>
      </c>
    </row>
    <row r="3063" spans="1:17" hidden="1" x14ac:dyDescent="0.3">
      <c r="A3063" t="s">
        <v>576</v>
      </c>
      <c r="B3063">
        <v>109</v>
      </c>
      <c r="D3063" t="s">
        <v>1325</v>
      </c>
      <c r="E3063" t="s">
        <v>953</v>
      </c>
      <c r="F3063" t="s">
        <v>19711</v>
      </c>
      <c r="G3063" t="s">
        <v>12332</v>
      </c>
      <c r="L3063" t="s">
        <v>580</v>
      </c>
      <c r="M3063" t="s">
        <v>37</v>
      </c>
      <c r="N3063" t="s">
        <v>584</v>
      </c>
      <c r="P3063">
        <f t="shared" si="47"/>
        <v>0</v>
      </c>
      <c r="Q3063">
        <v>4.5</v>
      </c>
    </row>
    <row r="3064" spans="1:17" x14ac:dyDescent="0.3">
      <c r="A3064" t="s">
        <v>3657</v>
      </c>
      <c r="B3064">
        <v>104</v>
      </c>
      <c r="C3064">
        <v>139225854</v>
      </c>
      <c r="D3064" t="s">
        <v>1671</v>
      </c>
      <c r="E3064" t="s">
        <v>18089</v>
      </c>
      <c r="F3064" t="s">
        <v>1266</v>
      </c>
      <c r="L3064" t="s">
        <v>3660</v>
      </c>
      <c r="M3064" t="s">
        <v>37</v>
      </c>
      <c r="N3064" t="s">
        <v>38</v>
      </c>
      <c r="O3064">
        <v>60000000</v>
      </c>
      <c r="P3064">
        <f t="shared" si="47"/>
        <v>79225854</v>
      </c>
      <c r="Q3064">
        <v>5.5</v>
      </c>
    </row>
    <row r="3065" spans="1:17" x14ac:dyDescent="0.3">
      <c r="A3065" t="s">
        <v>20956</v>
      </c>
      <c r="B3065">
        <v>104</v>
      </c>
      <c r="C3065">
        <v>3447339</v>
      </c>
      <c r="D3065" t="s">
        <v>1671</v>
      </c>
      <c r="E3065" t="s">
        <v>19711</v>
      </c>
      <c r="L3065" t="s">
        <v>20957</v>
      </c>
      <c r="M3065" t="s">
        <v>37</v>
      </c>
      <c r="N3065" t="s">
        <v>38</v>
      </c>
      <c r="O3065">
        <v>1500000</v>
      </c>
      <c r="P3065">
        <f t="shared" si="47"/>
        <v>1947339</v>
      </c>
      <c r="Q3065">
        <v>5.8</v>
      </c>
    </row>
    <row r="3066" spans="1:17" x14ac:dyDescent="0.3">
      <c r="A3066" t="s">
        <v>1679</v>
      </c>
      <c r="B3066">
        <v>104</v>
      </c>
      <c r="C3066">
        <v>6712451</v>
      </c>
      <c r="D3066" t="s">
        <v>1671</v>
      </c>
      <c r="E3066" t="s">
        <v>19711</v>
      </c>
      <c r="L3066" t="s">
        <v>1683</v>
      </c>
      <c r="M3066" t="s">
        <v>37</v>
      </c>
      <c r="N3066" s="1" t="s">
        <v>38</v>
      </c>
      <c r="O3066">
        <v>90000000</v>
      </c>
      <c r="P3066">
        <f t="shared" si="47"/>
        <v>-83287549</v>
      </c>
      <c r="Q3066">
        <v>4.4000000000000004</v>
      </c>
    </row>
    <row r="3067" spans="1:17" x14ac:dyDescent="0.3">
      <c r="A3067" t="s">
        <v>3122</v>
      </c>
      <c r="B3067">
        <v>104</v>
      </c>
      <c r="C3067">
        <v>1089365</v>
      </c>
      <c r="D3067" t="s">
        <v>1671</v>
      </c>
      <c r="E3067" t="s">
        <v>3409</v>
      </c>
      <c r="L3067" t="s">
        <v>9201</v>
      </c>
      <c r="M3067" t="s">
        <v>37</v>
      </c>
      <c r="N3067" t="s">
        <v>38</v>
      </c>
      <c r="O3067">
        <v>25000000</v>
      </c>
      <c r="P3067">
        <f t="shared" si="47"/>
        <v>-23910635</v>
      </c>
      <c r="Q3067">
        <v>5.7</v>
      </c>
    </row>
    <row r="3068" spans="1:17" x14ac:dyDescent="0.3">
      <c r="A3068" t="s">
        <v>1165</v>
      </c>
      <c r="B3068">
        <v>104</v>
      </c>
      <c r="C3068">
        <v>97680195</v>
      </c>
      <c r="D3068" t="s">
        <v>1671</v>
      </c>
      <c r="E3068" t="s">
        <v>19711</v>
      </c>
      <c r="L3068" t="s">
        <v>5055</v>
      </c>
      <c r="M3068" t="s">
        <v>37</v>
      </c>
      <c r="N3068" t="s">
        <v>38</v>
      </c>
      <c r="O3068">
        <v>70000000</v>
      </c>
      <c r="P3068">
        <f t="shared" si="47"/>
        <v>27680195</v>
      </c>
      <c r="Q3068">
        <v>6.8</v>
      </c>
    </row>
    <row r="3069" spans="1:17" x14ac:dyDescent="0.3">
      <c r="A3069" t="s">
        <v>11681</v>
      </c>
      <c r="B3069">
        <v>105</v>
      </c>
      <c r="C3069">
        <v>20338609</v>
      </c>
      <c r="D3069" t="s">
        <v>1671</v>
      </c>
      <c r="E3069" t="s">
        <v>3409</v>
      </c>
      <c r="F3069" t="s">
        <v>12038</v>
      </c>
      <c r="L3069" t="s">
        <v>14958</v>
      </c>
      <c r="M3069" t="s">
        <v>37</v>
      </c>
      <c r="N3069" t="s">
        <v>38</v>
      </c>
      <c r="O3069">
        <v>10000000</v>
      </c>
      <c r="P3069">
        <f t="shared" si="47"/>
        <v>10338609</v>
      </c>
      <c r="Q3069">
        <v>6.8</v>
      </c>
    </row>
    <row r="3070" spans="1:17" x14ac:dyDescent="0.3">
      <c r="A3070" t="s">
        <v>3347</v>
      </c>
      <c r="B3070">
        <v>105</v>
      </c>
      <c r="C3070">
        <v>20991497</v>
      </c>
      <c r="D3070" t="s">
        <v>1671</v>
      </c>
      <c r="E3070" t="s">
        <v>3409</v>
      </c>
      <c r="F3070" t="s">
        <v>19711</v>
      </c>
      <c r="L3070" t="s">
        <v>7198</v>
      </c>
      <c r="M3070" t="s">
        <v>37</v>
      </c>
      <c r="N3070" t="s">
        <v>38</v>
      </c>
      <c r="O3070">
        <v>37000000</v>
      </c>
      <c r="P3070">
        <f t="shared" si="47"/>
        <v>-16008503</v>
      </c>
      <c r="Q3070">
        <v>5.4</v>
      </c>
    </row>
    <row r="3071" spans="1:17" x14ac:dyDescent="0.3">
      <c r="A3071" t="s">
        <v>18591</v>
      </c>
      <c r="B3071">
        <v>105</v>
      </c>
      <c r="C3071">
        <v>5776314</v>
      </c>
      <c r="D3071" t="s">
        <v>1671</v>
      </c>
      <c r="E3071" t="s">
        <v>3409</v>
      </c>
      <c r="F3071" t="s">
        <v>19711</v>
      </c>
      <c r="L3071" t="s">
        <v>19146</v>
      </c>
      <c r="M3071" t="s">
        <v>37</v>
      </c>
      <c r="N3071" t="s">
        <v>38</v>
      </c>
      <c r="O3071">
        <v>3200000</v>
      </c>
      <c r="P3071">
        <f t="shared" si="47"/>
        <v>2576314</v>
      </c>
      <c r="Q3071">
        <v>7.2</v>
      </c>
    </row>
    <row r="3072" spans="1:17" x14ac:dyDescent="0.3">
      <c r="A3072" t="s">
        <v>19628</v>
      </c>
      <c r="B3072">
        <v>105</v>
      </c>
      <c r="C3072">
        <v>3123749</v>
      </c>
      <c r="D3072" t="s">
        <v>1671</v>
      </c>
      <c r="E3072" t="s">
        <v>19711</v>
      </c>
      <c r="L3072" t="s">
        <v>19629</v>
      </c>
      <c r="M3072" t="s">
        <v>37</v>
      </c>
      <c r="N3072" t="s">
        <v>38</v>
      </c>
      <c r="O3072">
        <v>1500000</v>
      </c>
      <c r="P3072">
        <f t="shared" si="47"/>
        <v>1623749</v>
      </c>
      <c r="Q3072">
        <v>6.5</v>
      </c>
    </row>
    <row r="3073" spans="1:17" hidden="1" x14ac:dyDescent="0.3">
      <c r="A3073" t="s">
        <v>18496</v>
      </c>
      <c r="B3073">
        <v>109</v>
      </c>
      <c r="C3073">
        <v>10941801</v>
      </c>
      <c r="D3073" t="s">
        <v>1671</v>
      </c>
      <c r="E3073" t="s">
        <v>68</v>
      </c>
      <c r="F3073" t="s">
        <v>3409</v>
      </c>
      <c r="G3073" t="s">
        <v>1266</v>
      </c>
      <c r="H3073" t="s">
        <v>24165</v>
      </c>
      <c r="I3073" t="s">
        <v>12332</v>
      </c>
      <c r="L3073" t="s">
        <v>18499</v>
      </c>
      <c r="M3073" t="s">
        <v>37</v>
      </c>
      <c r="N3073" t="s">
        <v>38</v>
      </c>
      <c r="P3073">
        <f t="shared" si="47"/>
        <v>10941801</v>
      </c>
      <c r="Q3073">
        <v>5.4</v>
      </c>
    </row>
    <row r="3074" spans="1:17" x14ac:dyDescent="0.3">
      <c r="A3074" t="s">
        <v>2612</v>
      </c>
      <c r="B3074">
        <v>105</v>
      </c>
      <c r="C3074">
        <v>132541238</v>
      </c>
      <c r="D3074" t="s">
        <v>1671</v>
      </c>
      <c r="L3074" t="s">
        <v>10654</v>
      </c>
      <c r="M3074" t="s">
        <v>37</v>
      </c>
      <c r="N3074" t="s">
        <v>38</v>
      </c>
      <c r="O3074">
        <v>33000000</v>
      </c>
      <c r="P3074">
        <f t="shared" ref="P3074:P3137" si="48">+C3074-O3074</f>
        <v>99541238</v>
      </c>
      <c r="Q3074">
        <v>5.5</v>
      </c>
    </row>
    <row r="3075" spans="1:17" x14ac:dyDescent="0.3">
      <c r="A3075" t="s">
        <v>7754</v>
      </c>
      <c r="B3075">
        <v>105</v>
      </c>
      <c r="C3075">
        <v>30659817</v>
      </c>
      <c r="D3075" t="s">
        <v>1671</v>
      </c>
      <c r="E3075" t="s">
        <v>3409</v>
      </c>
      <c r="L3075" t="s">
        <v>10408</v>
      </c>
      <c r="M3075" t="s">
        <v>37</v>
      </c>
      <c r="N3075" t="s">
        <v>38</v>
      </c>
      <c r="O3075">
        <v>26000000</v>
      </c>
      <c r="P3075">
        <f t="shared" si="48"/>
        <v>4659817</v>
      </c>
      <c r="Q3075">
        <v>6.4</v>
      </c>
    </row>
    <row r="3076" spans="1:17" x14ac:dyDescent="0.3">
      <c r="A3076" t="s">
        <v>3739</v>
      </c>
      <c r="B3076">
        <v>105</v>
      </c>
      <c r="C3076">
        <v>53846915</v>
      </c>
      <c r="D3076" t="s">
        <v>1671</v>
      </c>
      <c r="E3076" t="s">
        <v>24164</v>
      </c>
      <c r="F3076" t="s">
        <v>3409</v>
      </c>
      <c r="G3076" t="s">
        <v>19711</v>
      </c>
      <c r="L3076" t="s">
        <v>3740</v>
      </c>
      <c r="M3076" t="s">
        <v>37</v>
      </c>
      <c r="N3076" t="s">
        <v>38</v>
      </c>
      <c r="O3076">
        <v>50100000</v>
      </c>
      <c r="P3076">
        <f t="shared" si="48"/>
        <v>3746915</v>
      </c>
      <c r="Q3076">
        <v>6.6</v>
      </c>
    </row>
    <row r="3077" spans="1:17" x14ac:dyDescent="0.3">
      <c r="A3077" t="s">
        <v>163</v>
      </c>
      <c r="B3077">
        <v>105</v>
      </c>
      <c r="C3077">
        <v>72077000</v>
      </c>
      <c r="D3077" t="s">
        <v>1671</v>
      </c>
      <c r="E3077" t="s">
        <v>24164</v>
      </c>
      <c r="F3077" t="s">
        <v>10413</v>
      </c>
      <c r="L3077" t="s">
        <v>8079</v>
      </c>
      <c r="M3077" t="s">
        <v>37</v>
      </c>
      <c r="N3077" t="s">
        <v>38</v>
      </c>
      <c r="O3077">
        <v>30250000</v>
      </c>
      <c r="P3077">
        <f t="shared" si="48"/>
        <v>41827000</v>
      </c>
      <c r="Q3077">
        <v>6.9</v>
      </c>
    </row>
    <row r="3078" spans="1:17" x14ac:dyDescent="0.3">
      <c r="A3078" t="s">
        <v>7302</v>
      </c>
      <c r="B3078">
        <v>105</v>
      </c>
      <c r="C3078">
        <v>67962333</v>
      </c>
      <c r="D3078" t="s">
        <v>1671</v>
      </c>
      <c r="E3078" t="s">
        <v>19711</v>
      </c>
      <c r="L3078" t="s">
        <v>7304</v>
      </c>
      <c r="M3078" t="s">
        <v>37</v>
      </c>
      <c r="N3078" t="s">
        <v>38</v>
      </c>
      <c r="O3078">
        <v>35000000</v>
      </c>
      <c r="P3078">
        <f t="shared" si="48"/>
        <v>32962333</v>
      </c>
      <c r="Q3078">
        <v>5.9</v>
      </c>
    </row>
    <row r="3079" spans="1:17" x14ac:dyDescent="0.3">
      <c r="A3079" t="s">
        <v>6097</v>
      </c>
      <c r="B3079">
        <v>105</v>
      </c>
      <c r="C3079">
        <v>71347010</v>
      </c>
      <c r="D3079" t="s">
        <v>1671</v>
      </c>
      <c r="E3079" t="s">
        <v>19711</v>
      </c>
      <c r="L3079" t="s">
        <v>6368</v>
      </c>
      <c r="M3079" t="s">
        <v>37</v>
      </c>
      <c r="N3079" t="s">
        <v>38</v>
      </c>
      <c r="O3079">
        <v>40000000</v>
      </c>
      <c r="P3079">
        <f t="shared" si="48"/>
        <v>31347010</v>
      </c>
      <c r="Q3079">
        <v>7.1</v>
      </c>
    </row>
    <row r="3080" spans="1:17" x14ac:dyDescent="0.3">
      <c r="A3080" t="s">
        <v>703</v>
      </c>
      <c r="B3080">
        <v>105</v>
      </c>
      <c r="C3080">
        <v>63910583</v>
      </c>
      <c r="D3080" t="s">
        <v>1671</v>
      </c>
      <c r="E3080" t="s">
        <v>19711</v>
      </c>
      <c r="L3080" t="s">
        <v>8899</v>
      </c>
      <c r="M3080" t="s">
        <v>37</v>
      </c>
      <c r="N3080" t="s">
        <v>38</v>
      </c>
      <c r="O3080">
        <v>28000000</v>
      </c>
      <c r="P3080">
        <f t="shared" si="48"/>
        <v>35910583</v>
      </c>
      <c r="Q3080">
        <v>6.6</v>
      </c>
    </row>
    <row r="3081" spans="1:17" x14ac:dyDescent="0.3">
      <c r="A3081" t="s">
        <v>2561</v>
      </c>
      <c r="B3081">
        <v>105</v>
      </c>
      <c r="C3081">
        <v>53021560</v>
      </c>
      <c r="D3081" t="s">
        <v>1671</v>
      </c>
      <c r="E3081" t="s">
        <v>3409</v>
      </c>
      <c r="F3081" t="s">
        <v>19711</v>
      </c>
      <c r="L3081" t="s">
        <v>8316</v>
      </c>
      <c r="M3081" t="s">
        <v>37</v>
      </c>
      <c r="N3081" t="s">
        <v>38</v>
      </c>
      <c r="O3081">
        <v>30000000</v>
      </c>
      <c r="P3081">
        <f t="shared" si="48"/>
        <v>23021560</v>
      </c>
      <c r="Q3081">
        <v>6.5</v>
      </c>
    </row>
    <row r="3082" spans="1:17" x14ac:dyDescent="0.3">
      <c r="A3082" t="s">
        <v>8495</v>
      </c>
      <c r="B3082">
        <v>105</v>
      </c>
      <c r="C3082">
        <v>20422207</v>
      </c>
      <c r="D3082" t="s">
        <v>1671</v>
      </c>
      <c r="E3082" t="s">
        <v>3409</v>
      </c>
      <c r="F3082" t="s">
        <v>19711</v>
      </c>
      <c r="L3082" t="s">
        <v>8496</v>
      </c>
      <c r="M3082" t="s">
        <v>37</v>
      </c>
      <c r="N3082" t="s">
        <v>38</v>
      </c>
      <c r="O3082">
        <v>35000000</v>
      </c>
      <c r="P3082">
        <f t="shared" si="48"/>
        <v>-14577793</v>
      </c>
      <c r="Q3082">
        <v>5.2</v>
      </c>
    </row>
    <row r="3083" spans="1:17" x14ac:dyDescent="0.3">
      <c r="A3083" t="s">
        <v>3668</v>
      </c>
      <c r="B3083">
        <v>105</v>
      </c>
      <c r="C3083">
        <v>10014234</v>
      </c>
      <c r="D3083" t="s">
        <v>1671</v>
      </c>
      <c r="E3083" t="s">
        <v>24164</v>
      </c>
      <c r="L3083" t="s">
        <v>3807</v>
      </c>
      <c r="M3083" t="s">
        <v>37</v>
      </c>
      <c r="N3083" t="s">
        <v>1465</v>
      </c>
      <c r="O3083">
        <v>65000000</v>
      </c>
      <c r="P3083">
        <f t="shared" si="48"/>
        <v>-54985766</v>
      </c>
      <c r="Q3083">
        <v>5</v>
      </c>
    </row>
    <row r="3084" spans="1:17" x14ac:dyDescent="0.3">
      <c r="A3084" t="s">
        <v>4619</v>
      </c>
      <c r="B3084">
        <v>105</v>
      </c>
      <c r="C3084">
        <v>93815117</v>
      </c>
      <c r="D3084" t="s">
        <v>1671</v>
      </c>
      <c r="E3084" t="s">
        <v>3409</v>
      </c>
      <c r="F3084" t="s">
        <v>19711</v>
      </c>
      <c r="L3084" t="s">
        <v>4620</v>
      </c>
      <c r="M3084" t="s">
        <v>37</v>
      </c>
      <c r="N3084" t="s">
        <v>38</v>
      </c>
      <c r="O3084">
        <v>55000000</v>
      </c>
      <c r="P3084">
        <f t="shared" si="48"/>
        <v>38815117</v>
      </c>
      <c r="Q3084">
        <v>5.0999999999999996</v>
      </c>
    </row>
    <row r="3085" spans="1:17" x14ac:dyDescent="0.3">
      <c r="A3085" t="s">
        <v>9927</v>
      </c>
      <c r="B3085">
        <v>105</v>
      </c>
      <c r="C3085">
        <v>10070000</v>
      </c>
      <c r="D3085" t="s">
        <v>1671</v>
      </c>
      <c r="E3085" t="s">
        <v>3409</v>
      </c>
      <c r="F3085" t="s">
        <v>19711</v>
      </c>
      <c r="L3085" t="s">
        <v>9928</v>
      </c>
      <c r="M3085" t="s">
        <v>37</v>
      </c>
      <c r="N3085" t="s">
        <v>38</v>
      </c>
      <c r="O3085">
        <v>25000000</v>
      </c>
      <c r="P3085">
        <f t="shared" si="48"/>
        <v>-14930000</v>
      </c>
      <c r="Q3085">
        <v>6.2</v>
      </c>
    </row>
    <row r="3086" spans="1:17" x14ac:dyDescent="0.3">
      <c r="A3086" t="s">
        <v>5653</v>
      </c>
      <c r="B3086">
        <v>105</v>
      </c>
      <c r="C3086">
        <v>126805112</v>
      </c>
      <c r="D3086" t="s">
        <v>1671</v>
      </c>
      <c r="E3086" t="s">
        <v>19711</v>
      </c>
      <c r="L3086" t="s">
        <v>5654</v>
      </c>
      <c r="M3086" t="s">
        <v>37</v>
      </c>
      <c r="N3086" t="s">
        <v>38</v>
      </c>
      <c r="O3086">
        <v>46000000</v>
      </c>
      <c r="P3086">
        <f t="shared" si="48"/>
        <v>80805112</v>
      </c>
      <c r="Q3086">
        <v>6.3</v>
      </c>
    </row>
    <row r="3087" spans="1:17" x14ac:dyDescent="0.3">
      <c r="A3087" t="s">
        <v>9927</v>
      </c>
      <c r="B3087">
        <v>105</v>
      </c>
      <c r="C3087">
        <v>13854000</v>
      </c>
      <c r="D3087" t="s">
        <v>1671</v>
      </c>
      <c r="E3087" t="s">
        <v>19711</v>
      </c>
      <c r="F3087" t="s">
        <v>12332</v>
      </c>
      <c r="L3087" t="s">
        <v>12508</v>
      </c>
      <c r="M3087" t="s">
        <v>37</v>
      </c>
      <c r="N3087" t="s">
        <v>38</v>
      </c>
      <c r="O3087">
        <v>20000000</v>
      </c>
      <c r="P3087">
        <f t="shared" si="48"/>
        <v>-6146000</v>
      </c>
      <c r="Q3087">
        <v>5.2</v>
      </c>
    </row>
    <row r="3088" spans="1:17" x14ac:dyDescent="0.3">
      <c r="A3088" t="s">
        <v>5133</v>
      </c>
      <c r="B3088">
        <v>105</v>
      </c>
      <c r="C3088">
        <v>77264926</v>
      </c>
      <c r="D3088" t="s">
        <v>1671</v>
      </c>
      <c r="E3088" t="s">
        <v>18089</v>
      </c>
      <c r="L3088" t="s">
        <v>9476</v>
      </c>
      <c r="M3088" t="s">
        <v>37</v>
      </c>
      <c r="N3088" t="s">
        <v>38</v>
      </c>
      <c r="O3088">
        <v>25000000</v>
      </c>
      <c r="P3088">
        <f t="shared" si="48"/>
        <v>52264926</v>
      </c>
      <c r="Q3088">
        <v>6.1</v>
      </c>
    </row>
    <row r="3089" spans="1:17" x14ac:dyDescent="0.3">
      <c r="A3089" t="s">
        <v>4628</v>
      </c>
      <c r="B3089">
        <v>105</v>
      </c>
      <c r="C3089">
        <v>13101142</v>
      </c>
      <c r="D3089" t="s">
        <v>1671</v>
      </c>
      <c r="E3089" t="s">
        <v>19711</v>
      </c>
      <c r="F3089" t="s">
        <v>24167</v>
      </c>
      <c r="L3089" t="s">
        <v>7802</v>
      </c>
      <c r="M3089" t="s">
        <v>37</v>
      </c>
      <c r="N3089" t="s">
        <v>38</v>
      </c>
      <c r="O3089">
        <v>35000000</v>
      </c>
      <c r="P3089">
        <f t="shared" si="48"/>
        <v>-21898858</v>
      </c>
      <c r="Q3089">
        <v>5.7</v>
      </c>
    </row>
    <row r="3090" spans="1:17" x14ac:dyDescent="0.3">
      <c r="A3090" t="s">
        <v>18054</v>
      </c>
      <c r="B3090">
        <v>105</v>
      </c>
      <c r="C3090">
        <v>37440</v>
      </c>
      <c r="D3090" t="s">
        <v>1671</v>
      </c>
      <c r="E3090" t="s">
        <v>3409</v>
      </c>
      <c r="F3090" t="s">
        <v>12038</v>
      </c>
      <c r="L3090" t="s">
        <v>18055</v>
      </c>
      <c r="M3090" t="s">
        <v>37</v>
      </c>
      <c r="N3090" t="s">
        <v>38</v>
      </c>
      <c r="O3090">
        <v>5000000</v>
      </c>
      <c r="P3090">
        <f t="shared" si="48"/>
        <v>-4962560</v>
      </c>
      <c r="Q3090">
        <v>7.5</v>
      </c>
    </row>
    <row r="3091" spans="1:17" x14ac:dyDescent="0.3">
      <c r="A3091" t="s">
        <v>5133</v>
      </c>
      <c r="B3091">
        <v>105</v>
      </c>
      <c r="C3091">
        <v>33687630</v>
      </c>
      <c r="D3091" t="s">
        <v>1671</v>
      </c>
      <c r="E3091" t="s">
        <v>19711</v>
      </c>
      <c r="L3091" t="s">
        <v>9628</v>
      </c>
      <c r="M3091" t="s">
        <v>37</v>
      </c>
      <c r="N3091" t="s">
        <v>38</v>
      </c>
      <c r="O3091">
        <v>20000000</v>
      </c>
      <c r="P3091">
        <f t="shared" si="48"/>
        <v>13687630</v>
      </c>
      <c r="Q3091">
        <v>6.4</v>
      </c>
    </row>
    <row r="3092" spans="1:17" x14ac:dyDescent="0.3">
      <c r="A3092" t="s">
        <v>6496</v>
      </c>
      <c r="B3092">
        <v>105</v>
      </c>
      <c r="C3092">
        <v>51853450</v>
      </c>
      <c r="D3092" t="s">
        <v>1671</v>
      </c>
      <c r="E3092" t="s">
        <v>3409</v>
      </c>
      <c r="F3092" t="s">
        <v>18089</v>
      </c>
      <c r="G3092" t="s">
        <v>1266</v>
      </c>
      <c r="L3092" t="s">
        <v>6497</v>
      </c>
      <c r="M3092" t="s">
        <v>37</v>
      </c>
      <c r="N3092" t="s">
        <v>38</v>
      </c>
      <c r="O3092">
        <v>25000000</v>
      </c>
      <c r="P3092">
        <f t="shared" si="48"/>
        <v>26853450</v>
      </c>
      <c r="Q3092">
        <v>6.6</v>
      </c>
    </row>
    <row r="3093" spans="1:17" x14ac:dyDescent="0.3">
      <c r="A3093" t="s">
        <v>6767</v>
      </c>
      <c r="B3093">
        <v>105</v>
      </c>
      <c r="C3093">
        <v>35990505</v>
      </c>
      <c r="D3093" t="s">
        <v>1671</v>
      </c>
      <c r="E3093" t="s">
        <v>3409</v>
      </c>
      <c r="F3093" t="s">
        <v>18089</v>
      </c>
      <c r="G3093" t="s">
        <v>19711</v>
      </c>
      <c r="L3093" t="s">
        <v>9607</v>
      </c>
      <c r="M3093" t="s">
        <v>37</v>
      </c>
      <c r="N3093" t="s">
        <v>38</v>
      </c>
      <c r="O3093">
        <v>20000000</v>
      </c>
      <c r="P3093">
        <f t="shared" si="48"/>
        <v>15990505</v>
      </c>
      <c r="Q3093">
        <v>5.8</v>
      </c>
    </row>
    <row r="3094" spans="1:17" x14ac:dyDescent="0.3">
      <c r="A3094" t="s">
        <v>5133</v>
      </c>
      <c r="B3094">
        <v>105</v>
      </c>
      <c r="C3094">
        <v>25677801</v>
      </c>
      <c r="D3094" t="s">
        <v>1671</v>
      </c>
      <c r="E3094" t="s">
        <v>18089</v>
      </c>
      <c r="F3094" t="s">
        <v>19711</v>
      </c>
      <c r="L3094" t="s">
        <v>10947</v>
      </c>
      <c r="M3094" t="s">
        <v>37</v>
      </c>
      <c r="N3094" t="s">
        <v>38</v>
      </c>
      <c r="O3094">
        <v>20000000</v>
      </c>
      <c r="P3094">
        <f t="shared" si="48"/>
        <v>5677801</v>
      </c>
      <c r="Q3094">
        <v>5.8</v>
      </c>
    </row>
    <row r="3095" spans="1:17" x14ac:dyDescent="0.3">
      <c r="A3095" t="s">
        <v>7113</v>
      </c>
      <c r="B3095">
        <v>106</v>
      </c>
      <c r="C3095">
        <v>9190525</v>
      </c>
      <c r="D3095" t="s">
        <v>1671</v>
      </c>
      <c r="E3095" t="s">
        <v>3409</v>
      </c>
      <c r="L3095" t="s">
        <v>16571</v>
      </c>
      <c r="M3095" t="s">
        <v>37</v>
      </c>
      <c r="N3095" t="s">
        <v>38</v>
      </c>
      <c r="O3095">
        <v>7000000</v>
      </c>
      <c r="P3095">
        <f t="shared" si="48"/>
        <v>2190525</v>
      </c>
      <c r="Q3095">
        <v>7</v>
      </c>
    </row>
    <row r="3096" spans="1:17" x14ac:dyDescent="0.3">
      <c r="A3096" t="s">
        <v>7302</v>
      </c>
      <c r="B3096">
        <v>106</v>
      </c>
      <c r="C3096">
        <v>64955956</v>
      </c>
      <c r="D3096" t="s">
        <v>1671</v>
      </c>
      <c r="E3096" t="s">
        <v>3409</v>
      </c>
      <c r="L3096" t="s">
        <v>11758</v>
      </c>
      <c r="M3096" t="s">
        <v>37</v>
      </c>
      <c r="N3096" t="s">
        <v>38</v>
      </c>
      <c r="O3096">
        <v>18000000</v>
      </c>
      <c r="P3096">
        <f t="shared" si="48"/>
        <v>46955956</v>
      </c>
      <c r="Q3096">
        <v>5.7</v>
      </c>
    </row>
    <row r="3097" spans="1:17" x14ac:dyDescent="0.3">
      <c r="A3097" t="s">
        <v>4619</v>
      </c>
      <c r="B3097">
        <v>106</v>
      </c>
      <c r="C3097">
        <v>32645546</v>
      </c>
      <c r="D3097" t="s">
        <v>1671</v>
      </c>
      <c r="E3097" t="s">
        <v>3409</v>
      </c>
      <c r="F3097" t="s">
        <v>18089</v>
      </c>
      <c r="L3097" t="s">
        <v>12873</v>
      </c>
      <c r="M3097" t="s">
        <v>37</v>
      </c>
      <c r="N3097" t="s">
        <v>38</v>
      </c>
      <c r="O3097">
        <v>14000000</v>
      </c>
      <c r="P3097">
        <f t="shared" si="48"/>
        <v>18645546</v>
      </c>
      <c r="Q3097">
        <v>6.4</v>
      </c>
    </row>
    <row r="3098" spans="1:17" x14ac:dyDescent="0.3">
      <c r="A3098" t="s">
        <v>15172</v>
      </c>
      <c r="B3098">
        <v>106</v>
      </c>
      <c r="C3098">
        <v>5348317</v>
      </c>
      <c r="D3098" t="s">
        <v>1671</v>
      </c>
      <c r="E3098" t="s">
        <v>3409</v>
      </c>
      <c r="F3098" t="s">
        <v>12038</v>
      </c>
      <c r="L3098" t="s">
        <v>15173</v>
      </c>
      <c r="M3098" t="s">
        <v>37</v>
      </c>
      <c r="N3098" t="s">
        <v>38</v>
      </c>
      <c r="O3098">
        <v>10000000</v>
      </c>
      <c r="P3098">
        <f t="shared" si="48"/>
        <v>-4651683</v>
      </c>
      <c r="Q3098">
        <v>7.1</v>
      </c>
    </row>
    <row r="3099" spans="1:17" hidden="1" x14ac:dyDescent="0.3">
      <c r="A3099" t="s">
        <v>5603</v>
      </c>
      <c r="B3099">
        <v>110</v>
      </c>
      <c r="C3099">
        <v>528972</v>
      </c>
      <c r="D3099" t="s">
        <v>3409</v>
      </c>
      <c r="E3099" t="s">
        <v>19711</v>
      </c>
      <c r="F3099" t="s">
        <v>24163</v>
      </c>
      <c r="L3099" t="s">
        <v>5607</v>
      </c>
      <c r="M3099" t="s">
        <v>5611</v>
      </c>
      <c r="N3099" t="s">
        <v>5612</v>
      </c>
      <c r="P3099">
        <f t="shared" si="48"/>
        <v>528972</v>
      </c>
      <c r="Q3099">
        <v>7.8</v>
      </c>
    </row>
    <row r="3100" spans="1:17" x14ac:dyDescent="0.3">
      <c r="A3100" t="s">
        <v>3585</v>
      </c>
      <c r="B3100">
        <v>106</v>
      </c>
      <c r="C3100">
        <v>18298649</v>
      </c>
      <c r="D3100" t="s">
        <v>1671</v>
      </c>
      <c r="E3100" t="s">
        <v>6403</v>
      </c>
      <c r="L3100" t="s">
        <v>8588</v>
      </c>
      <c r="M3100" t="s">
        <v>37</v>
      </c>
      <c r="N3100" t="s">
        <v>38</v>
      </c>
      <c r="O3100">
        <v>30000000</v>
      </c>
      <c r="P3100">
        <f t="shared" si="48"/>
        <v>-11701351</v>
      </c>
      <c r="Q3100">
        <v>6.4</v>
      </c>
    </row>
    <row r="3101" spans="1:17" hidden="1" x14ac:dyDescent="0.3">
      <c r="A3101" t="s">
        <v>5647</v>
      </c>
      <c r="B3101">
        <v>110</v>
      </c>
      <c r="D3101" t="s">
        <v>13307</v>
      </c>
      <c r="E3101" t="s">
        <v>1671</v>
      </c>
      <c r="F3101" t="s">
        <v>3409</v>
      </c>
      <c r="G3101" t="s">
        <v>12038</v>
      </c>
      <c r="H3101" t="s">
        <v>19711</v>
      </c>
      <c r="L3101" t="s">
        <v>8849</v>
      </c>
      <c r="M3101" t="s">
        <v>37</v>
      </c>
      <c r="N3101" t="s">
        <v>56</v>
      </c>
      <c r="O3101">
        <v>29000000</v>
      </c>
      <c r="P3101">
        <f t="shared" si="48"/>
        <v>-29000000</v>
      </c>
      <c r="Q3101">
        <v>7.1</v>
      </c>
    </row>
    <row r="3102" spans="1:17" x14ac:dyDescent="0.3">
      <c r="A3102" t="s">
        <v>2843</v>
      </c>
      <c r="B3102">
        <v>106</v>
      </c>
      <c r="C3102">
        <v>41482207</v>
      </c>
      <c r="D3102" t="s">
        <v>1671</v>
      </c>
      <c r="E3102" t="s">
        <v>1266</v>
      </c>
      <c r="F3102" t="s">
        <v>6403</v>
      </c>
      <c r="L3102" t="s">
        <v>5252</v>
      </c>
      <c r="M3102" t="s">
        <v>37</v>
      </c>
      <c r="N3102" t="s">
        <v>38</v>
      </c>
      <c r="O3102">
        <v>50000000</v>
      </c>
      <c r="P3102">
        <f t="shared" si="48"/>
        <v>-8517793</v>
      </c>
      <c r="Q3102">
        <v>6.3</v>
      </c>
    </row>
    <row r="3103" spans="1:17" x14ac:dyDescent="0.3">
      <c r="A3103" t="s">
        <v>2843</v>
      </c>
      <c r="B3103">
        <v>106</v>
      </c>
      <c r="C3103">
        <v>148170000</v>
      </c>
      <c r="D3103" t="s">
        <v>1671</v>
      </c>
      <c r="E3103" t="s">
        <v>1266</v>
      </c>
      <c r="F3103" t="s">
        <v>6403</v>
      </c>
      <c r="L3103" t="s">
        <v>14479</v>
      </c>
      <c r="M3103" t="s">
        <v>37</v>
      </c>
      <c r="N3103" t="s">
        <v>38</v>
      </c>
      <c r="O3103">
        <v>11000000</v>
      </c>
      <c r="P3103">
        <f t="shared" si="48"/>
        <v>137170000</v>
      </c>
      <c r="Q3103">
        <v>7.2</v>
      </c>
    </row>
    <row r="3104" spans="1:17" x14ac:dyDescent="0.3">
      <c r="A3104" t="s">
        <v>7113</v>
      </c>
      <c r="B3104">
        <v>106</v>
      </c>
      <c r="C3104">
        <v>29997095</v>
      </c>
      <c r="D3104" t="s">
        <v>1671</v>
      </c>
      <c r="E3104" t="s">
        <v>24165</v>
      </c>
      <c r="L3104" t="s">
        <v>10441</v>
      </c>
      <c r="M3104" t="s">
        <v>37</v>
      </c>
      <c r="N3104" t="s">
        <v>56</v>
      </c>
      <c r="O3104">
        <v>22000000</v>
      </c>
      <c r="P3104">
        <f t="shared" si="48"/>
        <v>7997095</v>
      </c>
      <c r="Q3104">
        <v>6.4</v>
      </c>
    </row>
    <row r="3105" spans="1:17" hidden="1" x14ac:dyDescent="0.3">
      <c r="A3105" t="s">
        <v>9516</v>
      </c>
      <c r="B3105">
        <v>110</v>
      </c>
      <c r="C3105">
        <v>35010192</v>
      </c>
      <c r="D3105" t="s">
        <v>1671</v>
      </c>
      <c r="E3105" t="s">
        <v>3409</v>
      </c>
      <c r="F3105" t="s">
        <v>19711</v>
      </c>
      <c r="L3105" t="s">
        <v>13408</v>
      </c>
      <c r="M3105" t="s">
        <v>37</v>
      </c>
      <c r="N3105" t="s">
        <v>38</v>
      </c>
      <c r="P3105">
        <f t="shared" si="48"/>
        <v>35010192</v>
      </c>
      <c r="Q3105">
        <v>5.4</v>
      </c>
    </row>
    <row r="3106" spans="1:17" x14ac:dyDescent="0.3">
      <c r="A3106" t="s">
        <v>2599</v>
      </c>
      <c r="B3106">
        <v>106</v>
      </c>
      <c r="C3106">
        <v>117528646</v>
      </c>
      <c r="D3106" t="s">
        <v>1671</v>
      </c>
      <c r="E3106" t="s">
        <v>24164</v>
      </c>
      <c r="L3106" t="s">
        <v>7269</v>
      </c>
      <c r="M3106" t="s">
        <v>37</v>
      </c>
      <c r="N3106" t="s">
        <v>38</v>
      </c>
      <c r="O3106">
        <v>35000000</v>
      </c>
      <c r="P3106">
        <f t="shared" si="48"/>
        <v>82528646</v>
      </c>
      <c r="Q3106">
        <v>6.9</v>
      </c>
    </row>
    <row r="3107" spans="1:17" x14ac:dyDescent="0.3">
      <c r="A3107" t="s">
        <v>3585</v>
      </c>
      <c r="B3107">
        <v>106</v>
      </c>
      <c r="C3107">
        <v>5949693</v>
      </c>
      <c r="D3107" t="s">
        <v>1671</v>
      </c>
      <c r="E3107" t="s">
        <v>3409</v>
      </c>
      <c r="F3107" t="s">
        <v>19711</v>
      </c>
      <c r="L3107" t="s">
        <v>13956</v>
      </c>
      <c r="M3107" t="s">
        <v>37</v>
      </c>
      <c r="N3107" t="s">
        <v>38</v>
      </c>
      <c r="O3107">
        <v>12000000</v>
      </c>
      <c r="P3107">
        <f t="shared" si="48"/>
        <v>-6050307</v>
      </c>
      <c r="Q3107">
        <v>7.4</v>
      </c>
    </row>
    <row r="3108" spans="1:17" x14ac:dyDescent="0.3">
      <c r="A3108" t="s">
        <v>9177</v>
      </c>
      <c r="B3108">
        <v>106</v>
      </c>
      <c r="C3108">
        <v>7486906</v>
      </c>
      <c r="D3108" t="s">
        <v>1671</v>
      </c>
      <c r="E3108" t="s">
        <v>3409</v>
      </c>
      <c r="F3108" t="s">
        <v>18089</v>
      </c>
      <c r="L3108" t="s">
        <v>9178</v>
      </c>
      <c r="M3108" t="s">
        <v>37</v>
      </c>
      <c r="N3108" t="s">
        <v>38</v>
      </c>
      <c r="O3108">
        <v>27000000</v>
      </c>
      <c r="P3108">
        <f t="shared" si="48"/>
        <v>-19513094</v>
      </c>
      <c r="Q3108">
        <v>6.8</v>
      </c>
    </row>
    <row r="3109" spans="1:17" x14ac:dyDescent="0.3">
      <c r="A3109" t="s">
        <v>1965</v>
      </c>
      <c r="B3109">
        <v>106</v>
      </c>
      <c r="C3109">
        <v>279167575</v>
      </c>
      <c r="D3109" t="s">
        <v>1671</v>
      </c>
      <c r="E3109" t="s">
        <v>19711</v>
      </c>
      <c r="L3109" t="s">
        <v>3927</v>
      </c>
      <c r="M3109" t="s">
        <v>37</v>
      </c>
      <c r="N3109" t="s">
        <v>38</v>
      </c>
      <c r="O3109">
        <v>80000000</v>
      </c>
      <c r="P3109">
        <f t="shared" si="48"/>
        <v>199167575</v>
      </c>
      <c r="Q3109">
        <v>6.3</v>
      </c>
    </row>
    <row r="3110" spans="1:17" x14ac:dyDescent="0.3">
      <c r="A3110" t="s">
        <v>1679</v>
      </c>
      <c r="B3110">
        <v>106</v>
      </c>
      <c r="C3110">
        <v>57887882</v>
      </c>
      <c r="D3110" t="s">
        <v>1671</v>
      </c>
      <c r="E3110" t="s">
        <v>3409</v>
      </c>
      <c r="F3110" t="s">
        <v>19711</v>
      </c>
      <c r="L3110" t="s">
        <v>6426</v>
      </c>
      <c r="M3110" t="s">
        <v>37</v>
      </c>
      <c r="N3110" t="s">
        <v>38</v>
      </c>
      <c r="O3110">
        <v>50000000</v>
      </c>
      <c r="P3110">
        <f t="shared" si="48"/>
        <v>7887882</v>
      </c>
      <c r="Q3110">
        <v>6.1</v>
      </c>
    </row>
    <row r="3111" spans="1:17" x14ac:dyDescent="0.3">
      <c r="A3111" t="s">
        <v>18292</v>
      </c>
      <c r="B3111">
        <v>106</v>
      </c>
      <c r="C3111">
        <v>410241</v>
      </c>
      <c r="D3111" t="s">
        <v>1671</v>
      </c>
      <c r="E3111" t="s">
        <v>24164</v>
      </c>
      <c r="F3111" t="s">
        <v>3409</v>
      </c>
      <c r="L3111" t="s">
        <v>18293</v>
      </c>
      <c r="M3111" t="s">
        <v>37</v>
      </c>
      <c r="N3111" t="s">
        <v>38</v>
      </c>
      <c r="O3111">
        <v>2000000</v>
      </c>
      <c r="P3111">
        <f t="shared" si="48"/>
        <v>-1589759</v>
      </c>
      <c r="Q3111">
        <v>6.8</v>
      </c>
    </row>
    <row r="3112" spans="1:17" x14ac:dyDescent="0.3">
      <c r="A3112" t="s">
        <v>1751</v>
      </c>
      <c r="B3112">
        <v>106</v>
      </c>
      <c r="C3112">
        <v>100468793</v>
      </c>
      <c r="D3112" t="s">
        <v>1671</v>
      </c>
      <c r="L3112" t="s">
        <v>3673</v>
      </c>
      <c r="M3112" t="s">
        <v>37</v>
      </c>
      <c r="N3112" t="s">
        <v>38</v>
      </c>
      <c r="O3112">
        <v>65000000</v>
      </c>
      <c r="P3112">
        <f t="shared" si="48"/>
        <v>35468793</v>
      </c>
      <c r="Q3112">
        <v>6.9</v>
      </c>
    </row>
    <row r="3113" spans="1:17" hidden="1" x14ac:dyDescent="0.3">
      <c r="A3113" t="s">
        <v>11686</v>
      </c>
      <c r="B3113">
        <v>110</v>
      </c>
      <c r="C3113">
        <v>560512</v>
      </c>
      <c r="D3113" t="s">
        <v>3409</v>
      </c>
      <c r="L3113" t="s">
        <v>11687</v>
      </c>
      <c r="M3113" t="s">
        <v>11690</v>
      </c>
      <c r="N3113" t="s">
        <v>38</v>
      </c>
      <c r="P3113">
        <f t="shared" si="48"/>
        <v>560512</v>
      </c>
      <c r="Q3113">
        <v>7.8</v>
      </c>
    </row>
    <row r="3114" spans="1:17" x14ac:dyDescent="0.3">
      <c r="A3114" t="s">
        <v>1165</v>
      </c>
      <c r="B3114">
        <v>106</v>
      </c>
      <c r="C3114">
        <v>118683135</v>
      </c>
      <c r="D3114" t="s">
        <v>1671</v>
      </c>
      <c r="E3114" t="s">
        <v>3409</v>
      </c>
      <c r="F3114" t="s">
        <v>19711</v>
      </c>
      <c r="L3114" t="s">
        <v>4927</v>
      </c>
      <c r="M3114" t="s">
        <v>37</v>
      </c>
      <c r="N3114" t="s">
        <v>38</v>
      </c>
      <c r="O3114">
        <v>52000000</v>
      </c>
      <c r="P3114">
        <f t="shared" si="48"/>
        <v>66683135</v>
      </c>
      <c r="Q3114">
        <v>5.8</v>
      </c>
    </row>
    <row r="3115" spans="1:17" x14ac:dyDescent="0.3">
      <c r="A3115" t="s">
        <v>17015</v>
      </c>
      <c r="B3115">
        <v>106</v>
      </c>
      <c r="C3115">
        <v>27457409</v>
      </c>
      <c r="D3115" t="s">
        <v>1671</v>
      </c>
      <c r="E3115" t="s">
        <v>3409</v>
      </c>
      <c r="L3115" t="s">
        <v>17016</v>
      </c>
      <c r="M3115" t="s">
        <v>37</v>
      </c>
      <c r="N3115" t="s">
        <v>38</v>
      </c>
      <c r="O3115">
        <v>6000000</v>
      </c>
      <c r="P3115">
        <f t="shared" si="48"/>
        <v>21457409</v>
      </c>
      <c r="Q3115">
        <v>6.3</v>
      </c>
    </row>
    <row r="3116" spans="1:17" x14ac:dyDescent="0.3">
      <c r="A3116" t="s">
        <v>20545</v>
      </c>
      <c r="B3116">
        <v>106</v>
      </c>
      <c r="C3116">
        <v>2436</v>
      </c>
      <c r="D3116" t="s">
        <v>1671</v>
      </c>
      <c r="E3116" t="s">
        <v>1266</v>
      </c>
      <c r="F3116" t="s">
        <v>17378</v>
      </c>
      <c r="G3116" t="s">
        <v>12332</v>
      </c>
      <c r="L3116" t="s">
        <v>20548</v>
      </c>
      <c r="M3116" t="s">
        <v>37</v>
      </c>
      <c r="N3116" t="s">
        <v>38</v>
      </c>
      <c r="O3116">
        <v>2000000</v>
      </c>
      <c r="P3116">
        <f t="shared" si="48"/>
        <v>-1997564</v>
      </c>
      <c r="Q3116">
        <v>5.7</v>
      </c>
    </row>
    <row r="3117" spans="1:17" x14ac:dyDescent="0.3">
      <c r="A3117" t="s">
        <v>18481</v>
      </c>
      <c r="B3117">
        <v>106</v>
      </c>
      <c r="C3117">
        <v>20803237</v>
      </c>
      <c r="D3117" t="s">
        <v>1671</v>
      </c>
      <c r="E3117" t="s">
        <v>3409</v>
      </c>
      <c r="L3117" t="s">
        <v>18482</v>
      </c>
      <c r="M3117" t="s">
        <v>37</v>
      </c>
      <c r="N3117" t="s">
        <v>38</v>
      </c>
      <c r="O3117">
        <v>3500000</v>
      </c>
      <c r="P3117">
        <f t="shared" si="48"/>
        <v>17303237</v>
      </c>
      <c r="Q3117">
        <v>7.1</v>
      </c>
    </row>
    <row r="3118" spans="1:17" x14ac:dyDescent="0.3">
      <c r="A3118" t="s">
        <v>19918</v>
      </c>
      <c r="B3118">
        <v>106</v>
      </c>
      <c r="C3118">
        <v>115504</v>
      </c>
      <c r="D3118" t="s">
        <v>1671</v>
      </c>
      <c r="E3118" t="s">
        <v>3409</v>
      </c>
      <c r="F3118" t="s">
        <v>19711</v>
      </c>
      <c r="L3118" t="s">
        <v>19919</v>
      </c>
      <c r="M3118" t="s">
        <v>37</v>
      </c>
      <c r="N3118" t="s">
        <v>56</v>
      </c>
      <c r="O3118">
        <v>14000000</v>
      </c>
      <c r="P3118">
        <f t="shared" si="48"/>
        <v>-13884496</v>
      </c>
      <c r="Q3118">
        <v>6.2</v>
      </c>
    </row>
    <row r="3119" spans="1:17" x14ac:dyDescent="0.3">
      <c r="A3119" t="s">
        <v>13454</v>
      </c>
      <c r="B3119">
        <v>106</v>
      </c>
      <c r="C3119">
        <v>25047631</v>
      </c>
      <c r="D3119" t="s">
        <v>1671</v>
      </c>
      <c r="E3119" t="s">
        <v>3409</v>
      </c>
      <c r="F3119" t="s">
        <v>19711</v>
      </c>
      <c r="L3119" t="s">
        <v>17019</v>
      </c>
      <c r="M3119" t="s">
        <v>37</v>
      </c>
      <c r="N3119" t="s">
        <v>38</v>
      </c>
      <c r="O3119">
        <v>6000000</v>
      </c>
      <c r="P3119">
        <f t="shared" si="48"/>
        <v>19047631</v>
      </c>
      <c r="Q3119">
        <v>6.9</v>
      </c>
    </row>
    <row r="3120" spans="1:17" hidden="1" x14ac:dyDescent="0.3">
      <c r="A3120" t="s">
        <v>15617</v>
      </c>
      <c r="B3120">
        <v>110</v>
      </c>
      <c r="D3120" t="s">
        <v>1671</v>
      </c>
      <c r="E3120" t="s">
        <v>3409</v>
      </c>
      <c r="F3120" t="s">
        <v>19711</v>
      </c>
      <c r="L3120" t="s">
        <v>15619</v>
      </c>
      <c r="M3120" t="s">
        <v>9795</v>
      </c>
      <c r="N3120" t="s">
        <v>7090</v>
      </c>
      <c r="P3120">
        <f t="shared" si="48"/>
        <v>0</v>
      </c>
      <c r="Q3120">
        <v>7.3</v>
      </c>
    </row>
    <row r="3121" spans="1:17" x14ac:dyDescent="0.3">
      <c r="A3121" t="s">
        <v>1351</v>
      </c>
      <c r="B3121">
        <v>106</v>
      </c>
      <c r="C3121">
        <v>65182182</v>
      </c>
      <c r="D3121" t="s">
        <v>1671</v>
      </c>
      <c r="E3121" t="s">
        <v>19711</v>
      </c>
      <c r="L3121" t="s">
        <v>10092</v>
      </c>
      <c r="M3121" t="s">
        <v>37</v>
      </c>
      <c r="N3121" t="s">
        <v>38</v>
      </c>
      <c r="O3121">
        <v>24000000</v>
      </c>
      <c r="P3121">
        <f t="shared" si="48"/>
        <v>41182182</v>
      </c>
      <c r="Q3121">
        <v>5.7</v>
      </c>
    </row>
    <row r="3122" spans="1:17" x14ac:dyDescent="0.3">
      <c r="A3122" t="s">
        <v>6051</v>
      </c>
      <c r="B3122">
        <v>106</v>
      </c>
      <c r="C3122">
        <v>21200000</v>
      </c>
      <c r="D3122" t="s">
        <v>1671</v>
      </c>
      <c r="E3122" t="s">
        <v>24164</v>
      </c>
      <c r="F3122" t="s">
        <v>3409</v>
      </c>
      <c r="L3122" t="s">
        <v>11009</v>
      </c>
      <c r="M3122" t="s">
        <v>37</v>
      </c>
      <c r="N3122" t="s">
        <v>38</v>
      </c>
      <c r="O3122">
        <v>20000000</v>
      </c>
      <c r="P3122">
        <f t="shared" si="48"/>
        <v>1200000</v>
      </c>
      <c r="Q3122">
        <v>6.8</v>
      </c>
    </row>
    <row r="3123" spans="1:17" x14ac:dyDescent="0.3">
      <c r="A3123" t="s">
        <v>4099</v>
      </c>
      <c r="B3123">
        <v>106</v>
      </c>
      <c r="C3123">
        <v>52885587</v>
      </c>
      <c r="D3123" t="s">
        <v>1671</v>
      </c>
      <c r="E3123" t="s">
        <v>3409</v>
      </c>
      <c r="F3123" t="s">
        <v>19711</v>
      </c>
      <c r="G3123" t="s">
        <v>24167</v>
      </c>
      <c r="L3123" t="s">
        <v>12396</v>
      </c>
      <c r="M3123" t="s">
        <v>37</v>
      </c>
      <c r="N3123" t="s">
        <v>38</v>
      </c>
      <c r="O3123">
        <v>16000000</v>
      </c>
      <c r="P3123">
        <f t="shared" si="48"/>
        <v>36885587</v>
      </c>
      <c r="Q3123">
        <v>6.4</v>
      </c>
    </row>
    <row r="3124" spans="1:17" x14ac:dyDescent="0.3">
      <c r="A3124" t="s">
        <v>5050</v>
      </c>
      <c r="B3124">
        <v>106</v>
      </c>
      <c r="C3124">
        <v>10555348</v>
      </c>
      <c r="D3124" t="s">
        <v>1671</v>
      </c>
      <c r="E3124" t="s">
        <v>24164</v>
      </c>
      <c r="L3124" t="s">
        <v>11246</v>
      </c>
      <c r="M3124" t="s">
        <v>37</v>
      </c>
      <c r="N3124" t="s">
        <v>38</v>
      </c>
      <c r="O3124">
        <v>20000000</v>
      </c>
      <c r="P3124">
        <f t="shared" si="48"/>
        <v>-9444652</v>
      </c>
      <c r="Q3124">
        <v>6</v>
      </c>
    </row>
    <row r="3125" spans="1:17" x14ac:dyDescent="0.3">
      <c r="A3125" t="s">
        <v>17150</v>
      </c>
      <c r="B3125">
        <v>106</v>
      </c>
      <c r="C3125">
        <v>3588432</v>
      </c>
      <c r="D3125" t="s">
        <v>1671</v>
      </c>
      <c r="E3125" t="s">
        <v>3409</v>
      </c>
      <c r="L3125" t="s">
        <v>17151</v>
      </c>
      <c r="M3125" t="s">
        <v>37</v>
      </c>
      <c r="N3125" t="s">
        <v>38</v>
      </c>
      <c r="O3125">
        <v>6000000</v>
      </c>
      <c r="P3125">
        <f t="shared" si="48"/>
        <v>-2411568</v>
      </c>
      <c r="Q3125">
        <v>6.7</v>
      </c>
    </row>
    <row r="3126" spans="1:17" x14ac:dyDescent="0.3">
      <c r="A3126" t="s">
        <v>10325</v>
      </c>
      <c r="B3126">
        <v>106</v>
      </c>
      <c r="C3126">
        <v>86300000</v>
      </c>
      <c r="D3126" t="s">
        <v>1671</v>
      </c>
      <c r="L3126" t="s">
        <v>19685</v>
      </c>
      <c r="M3126" t="s">
        <v>37</v>
      </c>
      <c r="N3126" t="s">
        <v>38</v>
      </c>
      <c r="O3126">
        <v>2800000</v>
      </c>
      <c r="P3126">
        <f t="shared" si="48"/>
        <v>83500000</v>
      </c>
      <c r="Q3126">
        <v>8</v>
      </c>
    </row>
    <row r="3127" spans="1:17" x14ac:dyDescent="0.3">
      <c r="A3127" t="s">
        <v>9721</v>
      </c>
      <c r="B3127">
        <v>107</v>
      </c>
      <c r="C3127">
        <v>21835784</v>
      </c>
      <c r="D3127" t="s">
        <v>1671</v>
      </c>
      <c r="E3127" t="s">
        <v>3409</v>
      </c>
      <c r="F3127" t="s">
        <v>19711</v>
      </c>
      <c r="L3127" t="s">
        <v>9723</v>
      </c>
      <c r="M3127" t="s">
        <v>37</v>
      </c>
      <c r="N3127" t="s">
        <v>38</v>
      </c>
      <c r="O3127">
        <v>30000000</v>
      </c>
      <c r="P3127">
        <f t="shared" si="48"/>
        <v>-8164216</v>
      </c>
      <c r="Q3127">
        <v>6.6</v>
      </c>
    </row>
    <row r="3128" spans="1:17" hidden="1" x14ac:dyDescent="0.3">
      <c r="A3128" t="s">
        <v>23698</v>
      </c>
      <c r="B3128">
        <v>110</v>
      </c>
      <c r="C3128">
        <v>3000000</v>
      </c>
      <c r="D3128" t="s">
        <v>24164</v>
      </c>
      <c r="E3128" t="s">
        <v>3409</v>
      </c>
      <c r="L3128" t="s">
        <v>23701</v>
      </c>
      <c r="M3128" t="s">
        <v>65</v>
      </c>
      <c r="N3128" t="s">
        <v>38</v>
      </c>
      <c r="O3128">
        <v>100000</v>
      </c>
      <c r="P3128">
        <f t="shared" si="48"/>
        <v>2900000</v>
      </c>
      <c r="Q3128">
        <v>4.8</v>
      </c>
    </row>
    <row r="3129" spans="1:17" hidden="1" x14ac:dyDescent="0.3">
      <c r="A3129" t="s">
        <v>22172</v>
      </c>
      <c r="B3129">
        <v>110</v>
      </c>
      <c r="C3129">
        <v>9950</v>
      </c>
      <c r="D3129" t="s">
        <v>24164</v>
      </c>
      <c r="E3129" t="s">
        <v>3409</v>
      </c>
      <c r="F3129" t="s">
        <v>19711</v>
      </c>
      <c r="L3129" t="s">
        <v>22175</v>
      </c>
      <c r="M3129" t="s">
        <v>8731</v>
      </c>
      <c r="N3129" t="s">
        <v>767</v>
      </c>
      <c r="P3129">
        <f t="shared" si="48"/>
        <v>9950</v>
      </c>
      <c r="Q3129">
        <v>8</v>
      </c>
    </row>
    <row r="3130" spans="1:17" hidden="1" x14ac:dyDescent="0.3">
      <c r="A3130" t="s">
        <v>23059</v>
      </c>
      <c r="B3130">
        <v>110</v>
      </c>
      <c r="D3130" t="s">
        <v>24164</v>
      </c>
      <c r="E3130" t="s">
        <v>3409</v>
      </c>
      <c r="F3130" t="s">
        <v>19711</v>
      </c>
      <c r="L3130" t="s">
        <v>23061</v>
      </c>
      <c r="M3130" t="s">
        <v>1464</v>
      </c>
      <c r="N3130" t="s">
        <v>1465</v>
      </c>
      <c r="O3130">
        <v>300000</v>
      </c>
      <c r="P3130">
        <f t="shared" si="48"/>
        <v>-300000</v>
      </c>
      <c r="Q3130">
        <v>7.7</v>
      </c>
    </row>
    <row r="3131" spans="1:17" hidden="1" x14ac:dyDescent="0.3">
      <c r="A3131" t="s">
        <v>8754</v>
      </c>
      <c r="B3131">
        <v>110</v>
      </c>
      <c r="D3131" t="s">
        <v>24164</v>
      </c>
      <c r="E3131" t="s">
        <v>3409</v>
      </c>
      <c r="F3131" t="s">
        <v>24165</v>
      </c>
      <c r="G3131" t="s">
        <v>10413</v>
      </c>
      <c r="L3131" t="s">
        <v>8755</v>
      </c>
      <c r="M3131" t="s">
        <v>37</v>
      </c>
      <c r="N3131" t="s">
        <v>7090</v>
      </c>
      <c r="O3131">
        <v>30000000</v>
      </c>
      <c r="P3131">
        <f t="shared" si="48"/>
        <v>-30000000</v>
      </c>
      <c r="Q3131">
        <v>6.7</v>
      </c>
    </row>
    <row r="3132" spans="1:17" x14ac:dyDescent="0.3">
      <c r="A3132" t="s">
        <v>1744</v>
      </c>
      <c r="B3132">
        <v>107</v>
      </c>
      <c r="C3132">
        <v>18004225</v>
      </c>
      <c r="D3132" t="s">
        <v>1671</v>
      </c>
      <c r="E3132" t="s">
        <v>3409</v>
      </c>
      <c r="F3132" t="s">
        <v>19711</v>
      </c>
      <c r="L3132" t="s">
        <v>13836</v>
      </c>
      <c r="M3132" t="s">
        <v>37</v>
      </c>
      <c r="N3132" t="s">
        <v>38</v>
      </c>
      <c r="O3132">
        <v>13000000</v>
      </c>
      <c r="P3132">
        <f t="shared" si="48"/>
        <v>5004225</v>
      </c>
      <c r="Q3132">
        <v>5.7</v>
      </c>
    </row>
    <row r="3133" spans="1:17" x14ac:dyDescent="0.3">
      <c r="A3133" t="s">
        <v>1744</v>
      </c>
      <c r="B3133">
        <v>107</v>
      </c>
      <c r="C3133">
        <v>7156725</v>
      </c>
      <c r="D3133" t="s">
        <v>1671</v>
      </c>
      <c r="E3133" t="s">
        <v>12038</v>
      </c>
      <c r="L3133" t="s">
        <v>12273</v>
      </c>
      <c r="M3133" t="s">
        <v>37</v>
      </c>
      <c r="N3133" t="s">
        <v>38</v>
      </c>
      <c r="O3133">
        <v>19000000</v>
      </c>
      <c r="P3133">
        <f t="shared" si="48"/>
        <v>-11843275</v>
      </c>
      <c r="Q3133">
        <v>5.5</v>
      </c>
    </row>
    <row r="3134" spans="1:17" x14ac:dyDescent="0.3">
      <c r="A3134" t="s">
        <v>1627</v>
      </c>
      <c r="B3134">
        <v>107</v>
      </c>
      <c r="C3134">
        <v>137340146</v>
      </c>
      <c r="D3134" t="s">
        <v>1671</v>
      </c>
      <c r="E3134" t="s">
        <v>3409</v>
      </c>
      <c r="F3134" t="s">
        <v>1266</v>
      </c>
      <c r="G3134" t="s">
        <v>19711</v>
      </c>
      <c r="L3134" t="s">
        <v>2491</v>
      </c>
      <c r="M3134" t="s">
        <v>37</v>
      </c>
      <c r="N3134" t="s">
        <v>38</v>
      </c>
      <c r="O3134">
        <v>70000000</v>
      </c>
      <c r="P3134">
        <f t="shared" si="48"/>
        <v>67340146</v>
      </c>
      <c r="Q3134">
        <v>6.4</v>
      </c>
    </row>
    <row r="3135" spans="1:17" x14ac:dyDescent="0.3">
      <c r="A3135" t="s">
        <v>4080</v>
      </c>
      <c r="B3135">
        <v>107</v>
      </c>
      <c r="C3135">
        <v>60786269</v>
      </c>
      <c r="D3135" t="s">
        <v>1671</v>
      </c>
      <c r="E3135" t="s">
        <v>3409</v>
      </c>
      <c r="F3135" t="s">
        <v>12038</v>
      </c>
      <c r="G3135" t="s">
        <v>19711</v>
      </c>
      <c r="L3135" t="s">
        <v>5789</v>
      </c>
      <c r="M3135" t="s">
        <v>37</v>
      </c>
      <c r="N3135" t="s">
        <v>38</v>
      </c>
      <c r="O3135">
        <v>45000000</v>
      </c>
      <c r="P3135">
        <f t="shared" si="48"/>
        <v>15786269</v>
      </c>
      <c r="Q3135">
        <v>5.6</v>
      </c>
    </row>
    <row r="3136" spans="1:17" x14ac:dyDescent="0.3">
      <c r="A3136" t="s">
        <v>10145</v>
      </c>
      <c r="B3136">
        <v>107</v>
      </c>
      <c r="C3136">
        <v>141853</v>
      </c>
      <c r="D3136" t="s">
        <v>1671</v>
      </c>
      <c r="E3136" t="s">
        <v>3409</v>
      </c>
      <c r="L3136" t="s">
        <v>14374</v>
      </c>
      <c r="M3136" t="s">
        <v>37</v>
      </c>
      <c r="N3136" t="s">
        <v>370</v>
      </c>
      <c r="O3136">
        <v>12000000</v>
      </c>
      <c r="P3136">
        <f t="shared" si="48"/>
        <v>-11858147</v>
      </c>
      <c r="Q3136">
        <v>6</v>
      </c>
    </row>
    <row r="3137" spans="1:17" x14ac:dyDescent="0.3">
      <c r="A3137" t="s">
        <v>6318</v>
      </c>
      <c r="B3137">
        <v>107</v>
      </c>
      <c r="C3137">
        <v>90353764</v>
      </c>
      <c r="D3137" t="s">
        <v>1671</v>
      </c>
      <c r="E3137" t="s">
        <v>24164</v>
      </c>
      <c r="L3137" t="s">
        <v>6319</v>
      </c>
      <c r="M3137" t="s">
        <v>37</v>
      </c>
      <c r="N3137" t="s">
        <v>38</v>
      </c>
      <c r="O3137">
        <v>40000000</v>
      </c>
      <c r="P3137">
        <f t="shared" si="48"/>
        <v>50353764</v>
      </c>
      <c r="Q3137">
        <v>6</v>
      </c>
    </row>
    <row r="3138" spans="1:17" hidden="1" x14ac:dyDescent="0.3">
      <c r="A3138" t="s">
        <v>487</v>
      </c>
      <c r="B3138">
        <v>110</v>
      </c>
      <c r="D3138" t="s">
        <v>24164</v>
      </c>
      <c r="E3138" t="s">
        <v>3409</v>
      </c>
      <c r="L3138" t="s">
        <v>21526</v>
      </c>
      <c r="M3138" t="s">
        <v>37</v>
      </c>
      <c r="N3138" t="s">
        <v>38</v>
      </c>
      <c r="O3138">
        <v>1300000</v>
      </c>
      <c r="P3138">
        <f t="shared" ref="P3138:P3201" si="49">+C3138-O3138</f>
        <v>-1300000</v>
      </c>
      <c r="Q3138">
        <v>8.3000000000000007</v>
      </c>
    </row>
    <row r="3139" spans="1:17" x14ac:dyDescent="0.3">
      <c r="A3139" t="s">
        <v>4392</v>
      </c>
      <c r="B3139">
        <v>107</v>
      </c>
      <c r="C3139">
        <v>7564000</v>
      </c>
      <c r="D3139" t="s">
        <v>1671</v>
      </c>
      <c r="E3139" t="s">
        <v>24164</v>
      </c>
      <c r="F3139" t="s">
        <v>3409</v>
      </c>
      <c r="G3139" t="s">
        <v>10413</v>
      </c>
      <c r="L3139" t="s">
        <v>6865</v>
      </c>
      <c r="M3139" t="s">
        <v>37</v>
      </c>
      <c r="N3139" t="s">
        <v>38</v>
      </c>
      <c r="O3139">
        <v>20000000</v>
      </c>
      <c r="P3139">
        <f t="shared" si="49"/>
        <v>-12436000</v>
      </c>
      <c r="Q3139">
        <v>6.2</v>
      </c>
    </row>
    <row r="3140" spans="1:17" x14ac:dyDescent="0.3">
      <c r="A3140" t="s">
        <v>4166</v>
      </c>
      <c r="B3140">
        <v>107</v>
      </c>
      <c r="C3140">
        <v>12784713</v>
      </c>
      <c r="D3140" t="s">
        <v>1671</v>
      </c>
      <c r="L3140" t="s">
        <v>10457</v>
      </c>
      <c r="M3140" t="s">
        <v>37</v>
      </c>
      <c r="N3140" t="s">
        <v>38</v>
      </c>
      <c r="O3140">
        <v>22000000</v>
      </c>
      <c r="P3140">
        <f t="shared" si="49"/>
        <v>-9215287</v>
      </c>
      <c r="Q3140">
        <v>6.7</v>
      </c>
    </row>
    <row r="3141" spans="1:17" x14ac:dyDescent="0.3">
      <c r="A3141" t="s">
        <v>4794</v>
      </c>
      <c r="B3141">
        <v>107</v>
      </c>
      <c r="C3141">
        <v>16088610</v>
      </c>
      <c r="D3141" t="s">
        <v>1671</v>
      </c>
      <c r="E3141" t="s">
        <v>3409</v>
      </c>
      <c r="F3141" t="s">
        <v>18089</v>
      </c>
      <c r="G3141" t="s">
        <v>1266</v>
      </c>
      <c r="L3141" t="s">
        <v>4796</v>
      </c>
      <c r="M3141" t="s">
        <v>37</v>
      </c>
      <c r="N3141" t="s">
        <v>38</v>
      </c>
      <c r="O3141">
        <v>55000000</v>
      </c>
      <c r="P3141">
        <f t="shared" si="49"/>
        <v>-38911390</v>
      </c>
      <c r="Q3141">
        <v>5.6</v>
      </c>
    </row>
    <row r="3142" spans="1:17" x14ac:dyDescent="0.3">
      <c r="A3142" t="s">
        <v>13113</v>
      </c>
      <c r="B3142">
        <v>107</v>
      </c>
      <c r="C3142">
        <v>7757130</v>
      </c>
      <c r="D3142" t="s">
        <v>1671</v>
      </c>
      <c r="E3142" t="s">
        <v>24164</v>
      </c>
      <c r="F3142" t="s">
        <v>3409</v>
      </c>
      <c r="L3142" t="s">
        <v>13116</v>
      </c>
      <c r="M3142" t="s">
        <v>37</v>
      </c>
      <c r="N3142" t="s">
        <v>56</v>
      </c>
      <c r="O3142">
        <v>15000000</v>
      </c>
      <c r="P3142">
        <f t="shared" si="49"/>
        <v>-7242870</v>
      </c>
      <c r="Q3142">
        <v>8</v>
      </c>
    </row>
    <row r="3143" spans="1:17" x14ac:dyDescent="0.3">
      <c r="A3143" t="s">
        <v>4777</v>
      </c>
      <c r="B3143">
        <v>107</v>
      </c>
      <c r="C3143">
        <v>16204793</v>
      </c>
      <c r="D3143" t="s">
        <v>1671</v>
      </c>
      <c r="E3143" t="s">
        <v>1266</v>
      </c>
      <c r="F3143" t="s">
        <v>6403</v>
      </c>
      <c r="L3143" t="s">
        <v>12484</v>
      </c>
      <c r="M3143" t="s">
        <v>37</v>
      </c>
      <c r="N3143" t="s">
        <v>38</v>
      </c>
      <c r="O3143">
        <v>16000000</v>
      </c>
      <c r="P3143">
        <f t="shared" si="49"/>
        <v>204793</v>
      </c>
      <c r="Q3143">
        <v>5.0999999999999996</v>
      </c>
    </row>
    <row r="3144" spans="1:17" x14ac:dyDescent="0.3">
      <c r="A3144" t="s">
        <v>22099</v>
      </c>
      <c r="B3144">
        <v>107</v>
      </c>
      <c r="C3144">
        <v>819939</v>
      </c>
      <c r="D3144" t="s">
        <v>1671</v>
      </c>
      <c r="E3144" t="s">
        <v>3409</v>
      </c>
      <c r="F3144" t="s">
        <v>19711</v>
      </c>
      <c r="L3144" t="s">
        <v>22100</v>
      </c>
      <c r="M3144" t="s">
        <v>37</v>
      </c>
      <c r="N3144" t="s">
        <v>38</v>
      </c>
      <c r="O3144">
        <v>850000</v>
      </c>
      <c r="P3144">
        <f t="shared" si="49"/>
        <v>-30061</v>
      </c>
      <c r="Q3144">
        <v>7.2</v>
      </c>
    </row>
    <row r="3145" spans="1:17" x14ac:dyDescent="0.3">
      <c r="A3145" t="s">
        <v>6827</v>
      </c>
      <c r="B3145">
        <v>107</v>
      </c>
      <c r="C3145">
        <v>700000</v>
      </c>
      <c r="D3145" t="s">
        <v>1671</v>
      </c>
      <c r="E3145" t="s">
        <v>1266</v>
      </c>
      <c r="F3145" t="s">
        <v>12332</v>
      </c>
      <c r="L3145" t="s">
        <v>16683</v>
      </c>
      <c r="M3145" t="s">
        <v>1464</v>
      </c>
      <c r="N3145" t="s">
        <v>1465</v>
      </c>
      <c r="O3145">
        <v>50000000</v>
      </c>
      <c r="P3145">
        <f t="shared" si="49"/>
        <v>-49300000</v>
      </c>
      <c r="Q3145">
        <v>7</v>
      </c>
    </row>
    <row r="3146" spans="1:17" hidden="1" x14ac:dyDescent="0.3">
      <c r="A3146" t="s">
        <v>17204</v>
      </c>
      <c r="B3146">
        <v>110</v>
      </c>
      <c r="D3146" t="s">
        <v>953</v>
      </c>
      <c r="E3146" t="s">
        <v>24164</v>
      </c>
      <c r="F3146" t="s">
        <v>3409</v>
      </c>
      <c r="G3146" t="s">
        <v>10413</v>
      </c>
      <c r="L3146" t="s">
        <v>17208</v>
      </c>
      <c r="M3146" t="s">
        <v>37</v>
      </c>
      <c r="N3146" t="s">
        <v>56</v>
      </c>
      <c r="O3146">
        <v>6000000</v>
      </c>
      <c r="P3146">
        <f t="shared" si="49"/>
        <v>-6000000</v>
      </c>
      <c r="Q3146">
        <v>7</v>
      </c>
    </row>
    <row r="3147" spans="1:17" x14ac:dyDescent="0.3">
      <c r="A3147" t="s">
        <v>10377</v>
      </c>
      <c r="B3147">
        <v>107</v>
      </c>
      <c r="C3147">
        <v>26284475</v>
      </c>
      <c r="D3147" t="s">
        <v>1671</v>
      </c>
      <c r="L3147" t="s">
        <v>11887</v>
      </c>
      <c r="M3147" t="s">
        <v>37</v>
      </c>
      <c r="N3147" t="s">
        <v>38</v>
      </c>
      <c r="O3147">
        <v>17000000</v>
      </c>
      <c r="P3147">
        <f t="shared" si="49"/>
        <v>9284475</v>
      </c>
      <c r="Q3147">
        <v>5.7</v>
      </c>
    </row>
    <row r="3148" spans="1:17" hidden="1" x14ac:dyDescent="0.3">
      <c r="A3148" t="s">
        <v>16111</v>
      </c>
      <c r="B3148">
        <v>110</v>
      </c>
      <c r="C3148">
        <v>8880705</v>
      </c>
      <c r="D3148" t="s">
        <v>1671</v>
      </c>
      <c r="E3148" t="s">
        <v>3409</v>
      </c>
      <c r="F3148" t="s">
        <v>19711</v>
      </c>
      <c r="L3148" t="s">
        <v>16112</v>
      </c>
      <c r="M3148" t="s">
        <v>37</v>
      </c>
      <c r="N3148" t="s">
        <v>38</v>
      </c>
      <c r="P3148">
        <f t="shared" si="49"/>
        <v>8880705</v>
      </c>
      <c r="Q3148">
        <v>6.5</v>
      </c>
    </row>
    <row r="3149" spans="1:17" x14ac:dyDescent="0.3">
      <c r="A3149" t="s">
        <v>13125</v>
      </c>
      <c r="B3149">
        <v>107</v>
      </c>
      <c r="C3149">
        <v>54606</v>
      </c>
      <c r="D3149" t="s">
        <v>1671</v>
      </c>
      <c r="E3149" t="s">
        <v>24164</v>
      </c>
      <c r="F3149" t="s">
        <v>19711</v>
      </c>
      <c r="L3149" t="s">
        <v>17247</v>
      </c>
      <c r="M3149" t="s">
        <v>37</v>
      </c>
      <c r="N3149" t="s">
        <v>56</v>
      </c>
      <c r="O3149">
        <v>6000000</v>
      </c>
      <c r="P3149">
        <f t="shared" si="49"/>
        <v>-5945394</v>
      </c>
      <c r="Q3149">
        <v>6.2</v>
      </c>
    </row>
    <row r="3150" spans="1:17" x14ac:dyDescent="0.3">
      <c r="A3150" t="s">
        <v>9516</v>
      </c>
      <c r="B3150">
        <v>107</v>
      </c>
      <c r="C3150">
        <v>63231524</v>
      </c>
      <c r="D3150" t="s">
        <v>1671</v>
      </c>
      <c r="E3150" t="s">
        <v>3409</v>
      </c>
      <c r="F3150" t="s">
        <v>19711</v>
      </c>
      <c r="L3150" t="s">
        <v>14812</v>
      </c>
      <c r="M3150" t="s">
        <v>37</v>
      </c>
      <c r="N3150" t="s">
        <v>38</v>
      </c>
      <c r="O3150">
        <v>6000000</v>
      </c>
      <c r="P3150">
        <f t="shared" si="49"/>
        <v>57231524</v>
      </c>
      <c r="Q3150">
        <v>5</v>
      </c>
    </row>
    <row r="3151" spans="1:17" x14ac:dyDescent="0.3">
      <c r="A3151" t="s">
        <v>14527</v>
      </c>
      <c r="B3151">
        <v>107</v>
      </c>
      <c r="C3151">
        <v>49797148</v>
      </c>
      <c r="D3151" t="s">
        <v>1671</v>
      </c>
      <c r="E3151" t="s">
        <v>24167</v>
      </c>
      <c r="L3151" t="s">
        <v>14528</v>
      </c>
      <c r="M3151" t="s">
        <v>37</v>
      </c>
      <c r="N3151" t="s">
        <v>38</v>
      </c>
      <c r="O3151">
        <v>11000000</v>
      </c>
      <c r="P3151">
        <f t="shared" si="49"/>
        <v>38797148</v>
      </c>
      <c r="Q3151">
        <v>7.2</v>
      </c>
    </row>
    <row r="3152" spans="1:17" x14ac:dyDescent="0.3">
      <c r="A3152" t="s">
        <v>5774</v>
      </c>
      <c r="B3152">
        <v>107</v>
      </c>
      <c r="C3152">
        <v>30993544</v>
      </c>
      <c r="D3152" t="s">
        <v>1671</v>
      </c>
      <c r="E3152" t="s">
        <v>3409</v>
      </c>
      <c r="F3152" t="s">
        <v>19711</v>
      </c>
      <c r="L3152" t="s">
        <v>6629</v>
      </c>
      <c r="M3152" t="s">
        <v>37</v>
      </c>
      <c r="N3152" t="s">
        <v>38</v>
      </c>
      <c r="O3152">
        <v>40000000</v>
      </c>
      <c r="P3152">
        <f t="shared" si="49"/>
        <v>-9006456</v>
      </c>
      <c r="Q3152">
        <v>6.5</v>
      </c>
    </row>
    <row r="3153" spans="1:17" hidden="1" x14ac:dyDescent="0.3">
      <c r="A3153" t="s">
        <v>23096</v>
      </c>
      <c r="B3153">
        <v>110</v>
      </c>
      <c r="C3153">
        <v>1711</v>
      </c>
      <c r="D3153" t="s">
        <v>3409</v>
      </c>
      <c r="E3153" t="s">
        <v>12038</v>
      </c>
      <c r="L3153" t="s">
        <v>23099</v>
      </c>
      <c r="M3153" t="s">
        <v>37</v>
      </c>
      <c r="N3153" t="s">
        <v>38</v>
      </c>
      <c r="P3153">
        <f t="shared" si="49"/>
        <v>1711</v>
      </c>
      <c r="Q3153">
        <v>6.6</v>
      </c>
    </row>
    <row r="3154" spans="1:17" x14ac:dyDescent="0.3">
      <c r="A3154" t="s">
        <v>5418</v>
      </c>
      <c r="B3154">
        <v>107</v>
      </c>
      <c r="C3154">
        <v>6998324</v>
      </c>
      <c r="D3154" t="s">
        <v>1671</v>
      </c>
      <c r="E3154" t="s">
        <v>3409</v>
      </c>
      <c r="L3154" t="s">
        <v>9011</v>
      </c>
      <c r="M3154" t="s">
        <v>37</v>
      </c>
      <c r="N3154" t="s">
        <v>38</v>
      </c>
      <c r="O3154">
        <v>28000000</v>
      </c>
      <c r="P3154">
        <f t="shared" si="49"/>
        <v>-21001676</v>
      </c>
      <c r="Q3154">
        <v>6.1</v>
      </c>
    </row>
    <row r="3155" spans="1:17" x14ac:dyDescent="0.3">
      <c r="A3155" t="s">
        <v>4099</v>
      </c>
      <c r="B3155">
        <v>107</v>
      </c>
      <c r="C3155">
        <v>12372410</v>
      </c>
      <c r="D3155" t="s">
        <v>1671</v>
      </c>
      <c r="E3155" t="s">
        <v>24167</v>
      </c>
      <c r="L3155" t="s">
        <v>10154</v>
      </c>
      <c r="M3155" t="s">
        <v>37</v>
      </c>
      <c r="N3155" t="s">
        <v>38</v>
      </c>
      <c r="O3155">
        <v>24000000</v>
      </c>
      <c r="P3155">
        <f t="shared" si="49"/>
        <v>-11627590</v>
      </c>
      <c r="Q3155">
        <v>5.3</v>
      </c>
    </row>
    <row r="3156" spans="1:17" x14ac:dyDescent="0.3">
      <c r="A3156" t="s">
        <v>3494</v>
      </c>
      <c r="B3156">
        <v>107</v>
      </c>
      <c r="C3156">
        <v>176483808</v>
      </c>
      <c r="D3156" t="s">
        <v>1671</v>
      </c>
      <c r="E3156" t="s">
        <v>19711</v>
      </c>
      <c r="L3156" t="s">
        <v>10342</v>
      </c>
      <c r="M3156" t="s">
        <v>37</v>
      </c>
      <c r="N3156" t="s">
        <v>38</v>
      </c>
      <c r="O3156">
        <v>23000000</v>
      </c>
      <c r="P3156">
        <f t="shared" si="49"/>
        <v>153483808</v>
      </c>
      <c r="Q3156">
        <v>7.1</v>
      </c>
    </row>
    <row r="3157" spans="1:17" hidden="1" x14ac:dyDescent="0.3">
      <c r="A3157" t="s">
        <v>19962</v>
      </c>
      <c r="B3157">
        <v>110</v>
      </c>
      <c r="D3157" t="s">
        <v>24164</v>
      </c>
      <c r="E3157" t="s">
        <v>3409</v>
      </c>
      <c r="L3157" t="s">
        <v>19964</v>
      </c>
      <c r="M3157" t="s">
        <v>37</v>
      </c>
      <c r="N3157" t="s">
        <v>56</v>
      </c>
      <c r="O3157">
        <v>2500000</v>
      </c>
      <c r="P3157">
        <f t="shared" si="49"/>
        <v>-2500000</v>
      </c>
      <c r="Q3157">
        <v>5</v>
      </c>
    </row>
    <row r="3158" spans="1:17" x14ac:dyDescent="0.3">
      <c r="A3158" t="s">
        <v>6176</v>
      </c>
      <c r="B3158">
        <v>107</v>
      </c>
      <c r="C3158">
        <v>101470202</v>
      </c>
      <c r="D3158" t="s">
        <v>1671</v>
      </c>
      <c r="E3158" t="s">
        <v>1266</v>
      </c>
      <c r="L3158" t="s">
        <v>7916</v>
      </c>
      <c r="M3158" t="s">
        <v>37</v>
      </c>
      <c r="N3158" t="s">
        <v>38</v>
      </c>
      <c r="O3158">
        <v>32000000</v>
      </c>
      <c r="P3158">
        <f t="shared" si="49"/>
        <v>69470202</v>
      </c>
      <c r="Q3158">
        <v>6.7</v>
      </c>
    </row>
    <row r="3159" spans="1:17" x14ac:dyDescent="0.3">
      <c r="A3159" t="s">
        <v>2698</v>
      </c>
      <c r="B3159">
        <v>107</v>
      </c>
      <c r="C3159">
        <v>111936400</v>
      </c>
      <c r="D3159" t="s">
        <v>1671</v>
      </c>
      <c r="E3159" t="s">
        <v>24164</v>
      </c>
      <c r="L3159" t="s">
        <v>12674</v>
      </c>
      <c r="M3159" t="s">
        <v>37</v>
      </c>
      <c r="N3159" t="s">
        <v>38</v>
      </c>
      <c r="O3159">
        <v>15000000</v>
      </c>
      <c r="P3159">
        <f t="shared" si="49"/>
        <v>96936400</v>
      </c>
      <c r="Q3159">
        <v>6</v>
      </c>
    </row>
    <row r="3160" spans="1:17" x14ac:dyDescent="0.3">
      <c r="A3160" t="s">
        <v>4914</v>
      </c>
      <c r="B3160">
        <v>107</v>
      </c>
      <c r="C3160">
        <v>19389454</v>
      </c>
      <c r="D3160" t="s">
        <v>1671</v>
      </c>
      <c r="E3160" t="s">
        <v>3409</v>
      </c>
      <c r="L3160" t="s">
        <v>7561</v>
      </c>
      <c r="M3160" t="s">
        <v>37</v>
      </c>
      <c r="N3160" t="s">
        <v>38</v>
      </c>
      <c r="O3160">
        <v>55000000</v>
      </c>
      <c r="P3160">
        <f t="shared" si="49"/>
        <v>-35610546</v>
      </c>
      <c r="Q3160">
        <v>7.4</v>
      </c>
    </row>
    <row r="3161" spans="1:17" x14ac:dyDescent="0.3">
      <c r="A3161" t="s">
        <v>16011</v>
      </c>
      <c r="B3161">
        <v>108</v>
      </c>
      <c r="C3161">
        <v>34746109</v>
      </c>
      <c r="D3161" t="s">
        <v>1671</v>
      </c>
      <c r="E3161" t="s">
        <v>24164</v>
      </c>
      <c r="F3161" t="s">
        <v>3409</v>
      </c>
      <c r="G3161" t="s">
        <v>19711</v>
      </c>
      <c r="H3161" t="s">
        <v>10413</v>
      </c>
      <c r="L3161" t="s">
        <v>16013</v>
      </c>
      <c r="M3161" t="s">
        <v>37</v>
      </c>
      <c r="N3161" t="s">
        <v>38</v>
      </c>
      <c r="O3161">
        <v>8000000</v>
      </c>
      <c r="P3161">
        <f t="shared" si="49"/>
        <v>26746109</v>
      </c>
      <c r="Q3161">
        <v>5.6</v>
      </c>
    </row>
    <row r="3162" spans="1:17" x14ac:dyDescent="0.3">
      <c r="A3162" t="s">
        <v>8092</v>
      </c>
      <c r="B3162">
        <v>108</v>
      </c>
      <c r="C3162">
        <v>145096820</v>
      </c>
      <c r="D3162" t="s">
        <v>1671</v>
      </c>
      <c r="L3162" t="s">
        <v>8093</v>
      </c>
      <c r="M3162" t="s">
        <v>37</v>
      </c>
      <c r="N3162" t="s">
        <v>38</v>
      </c>
      <c r="O3162">
        <v>30000000</v>
      </c>
      <c r="P3162">
        <f t="shared" si="49"/>
        <v>115096820</v>
      </c>
      <c r="Q3162">
        <v>6.4</v>
      </c>
    </row>
    <row r="3163" spans="1:17" x14ac:dyDescent="0.3">
      <c r="A3163" t="s">
        <v>4003</v>
      </c>
      <c r="B3163">
        <v>108</v>
      </c>
      <c r="C3163">
        <v>3203044</v>
      </c>
      <c r="D3163" t="s">
        <v>1671</v>
      </c>
      <c r="E3163" t="s">
        <v>19711</v>
      </c>
      <c r="L3163" t="s">
        <v>12005</v>
      </c>
      <c r="M3163" t="s">
        <v>37</v>
      </c>
      <c r="N3163" t="s">
        <v>38</v>
      </c>
      <c r="O3163">
        <v>18000000</v>
      </c>
      <c r="P3163">
        <f t="shared" si="49"/>
        <v>-14796956</v>
      </c>
      <c r="Q3163">
        <v>6.4</v>
      </c>
    </row>
    <row r="3164" spans="1:17" x14ac:dyDescent="0.3">
      <c r="A3164" t="s">
        <v>21340</v>
      </c>
      <c r="B3164">
        <v>108</v>
      </c>
      <c r="C3164">
        <v>594904</v>
      </c>
      <c r="D3164" t="s">
        <v>1671</v>
      </c>
      <c r="E3164" t="s">
        <v>3409</v>
      </c>
      <c r="L3164" t="s">
        <v>21342</v>
      </c>
      <c r="M3164" t="s">
        <v>37</v>
      </c>
      <c r="N3164" t="s">
        <v>38</v>
      </c>
      <c r="O3164">
        <v>1200000</v>
      </c>
      <c r="P3164">
        <f t="shared" si="49"/>
        <v>-605096</v>
      </c>
      <c r="Q3164">
        <v>6</v>
      </c>
    </row>
    <row r="3165" spans="1:17" x14ac:dyDescent="0.3">
      <c r="A3165" t="s">
        <v>5268</v>
      </c>
      <c r="B3165">
        <v>108</v>
      </c>
      <c r="C3165">
        <v>40203020</v>
      </c>
      <c r="D3165" t="s">
        <v>1671</v>
      </c>
      <c r="E3165" t="s">
        <v>3409</v>
      </c>
      <c r="F3165" t="s">
        <v>19711</v>
      </c>
      <c r="L3165" t="s">
        <v>5269</v>
      </c>
      <c r="M3165" t="s">
        <v>37</v>
      </c>
      <c r="N3165" t="s">
        <v>56</v>
      </c>
      <c r="O3165">
        <v>40000000</v>
      </c>
      <c r="P3165">
        <f t="shared" si="49"/>
        <v>203020</v>
      </c>
      <c r="Q3165">
        <v>5.9</v>
      </c>
    </row>
    <row r="3166" spans="1:17" x14ac:dyDescent="0.3">
      <c r="A3166" t="s">
        <v>1680</v>
      </c>
      <c r="B3166">
        <v>108</v>
      </c>
      <c r="C3166">
        <v>26525834</v>
      </c>
      <c r="D3166" t="s">
        <v>1671</v>
      </c>
      <c r="E3166" t="s">
        <v>3409</v>
      </c>
      <c r="F3166" t="s">
        <v>19711</v>
      </c>
      <c r="L3166" t="s">
        <v>8467</v>
      </c>
      <c r="M3166" t="s">
        <v>37</v>
      </c>
      <c r="N3166" t="s">
        <v>38</v>
      </c>
      <c r="O3166">
        <v>30000000</v>
      </c>
      <c r="P3166">
        <f t="shared" si="49"/>
        <v>-3474166</v>
      </c>
      <c r="Q3166">
        <v>6.8</v>
      </c>
    </row>
    <row r="3167" spans="1:17" x14ac:dyDescent="0.3">
      <c r="A3167" t="s">
        <v>3657</v>
      </c>
      <c r="B3167">
        <v>108</v>
      </c>
      <c r="C3167">
        <v>8054280</v>
      </c>
      <c r="D3167" t="s">
        <v>1671</v>
      </c>
      <c r="E3167" t="s">
        <v>24164</v>
      </c>
      <c r="F3167" t="s">
        <v>12038</v>
      </c>
      <c r="L3167" t="s">
        <v>11279</v>
      </c>
      <c r="M3167" t="s">
        <v>37</v>
      </c>
      <c r="N3167" t="s">
        <v>38</v>
      </c>
      <c r="O3167">
        <v>20000000</v>
      </c>
      <c r="P3167">
        <f t="shared" si="49"/>
        <v>-11945720</v>
      </c>
      <c r="Q3167">
        <v>6.3</v>
      </c>
    </row>
    <row r="3168" spans="1:17" hidden="1" x14ac:dyDescent="0.3">
      <c r="A3168" t="s">
        <v>8737</v>
      </c>
      <c r="B3168">
        <v>110</v>
      </c>
      <c r="D3168" t="s">
        <v>3409</v>
      </c>
      <c r="E3168" t="s">
        <v>22704</v>
      </c>
      <c r="F3168" t="s">
        <v>24167</v>
      </c>
      <c r="L3168" t="s">
        <v>8738</v>
      </c>
      <c r="M3168" t="s">
        <v>37</v>
      </c>
      <c r="N3168" t="s">
        <v>1465</v>
      </c>
      <c r="O3168">
        <v>24000000</v>
      </c>
      <c r="P3168">
        <f t="shared" si="49"/>
        <v>-24000000</v>
      </c>
      <c r="Q3168">
        <v>2</v>
      </c>
    </row>
    <row r="3169" spans="1:17" x14ac:dyDescent="0.3">
      <c r="A3169" t="s">
        <v>5076</v>
      </c>
      <c r="B3169">
        <v>108</v>
      </c>
      <c r="C3169">
        <v>4903000</v>
      </c>
      <c r="D3169" t="s">
        <v>1671</v>
      </c>
      <c r="E3169" t="s">
        <v>3409</v>
      </c>
      <c r="L3169" t="s">
        <v>14292</v>
      </c>
      <c r="M3169" t="s">
        <v>37</v>
      </c>
      <c r="N3169" t="s">
        <v>38</v>
      </c>
      <c r="O3169">
        <v>12000000</v>
      </c>
      <c r="P3169">
        <f t="shared" si="49"/>
        <v>-7097000</v>
      </c>
      <c r="Q3169">
        <v>5</v>
      </c>
    </row>
    <row r="3170" spans="1:17" x14ac:dyDescent="0.3">
      <c r="A3170" t="s">
        <v>4931</v>
      </c>
      <c r="B3170">
        <v>108</v>
      </c>
      <c r="C3170">
        <v>143704210</v>
      </c>
      <c r="D3170" t="s">
        <v>1671</v>
      </c>
      <c r="E3170" t="s">
        <v>18089</v>
      </c>
      <c r="F3170" t="s">
        <v>17378</v>
      </c>
      <c r="G3170" t="s">
        <v>19711</v>
      </c>
      <c r="L3170" t="s">
        <v>4933</v>
      </c>
      <c r="M3170" t="s">
        <v>37</v>
      </c>
      <c r="N3170" t="s">
        <v>38</v>
      </c>
      <c r="O3170">
        <v>52000000</v>
      </c>
      <c r="P3170">
        <f t="shared" si="49"/>
        <v>91704210</v>
      </c>
      <c r="Q3170">
        <v>6.3</v>
      </c>
    </row>
    <row r="3171" spans="1:17" x14ac:dyDescent="0.3">
      <c r="A3171" t="s">
        <v>1965</v>
      </c>
      <c r="B3171">
        <v>108</v>
      </c>
      <c r="C3171">
        <v>166225040</v>
      </c>
      <c r="D3171" t="s">
        <v>1671</v>
      </c>
      <c r="L3171" t="s">
        <v>4571</v>
      </c>
      <c r="M3171" t="s">
        <v>37</v>
      </c>
      <c r="N3171" t="s">
        <v>38</v>
      </c>
      <c r="O3171">
        <v>55000000</v>
      </c>
      <c r="P3171">
        <f t="shared" si="49"/>
        <v>111225040</v>
      </c>
      <c r="Q3171">
        <v>7</v>
      </c>
    </row>
    <row r="3172" spans="1:17" hidden="1" x14ac:dyDescent="0.3">
      <c r="A3172" t="s">
        <v>15358</v>
      </c>
      <c r="B3172">
        <v>110</v>
      </c>
      <c r="C3172">
        <v>152857</v>
      </c>
      <c r="D3172" t="s">
        <v>3409</v>
      </c>
      <c r="L3172" t="s">
        <v>15359</v>
      </c>
      <c r="M3172" t="s">
        <v>37</v>
      </c>
      <c r="N3172" t="s">
        <v>56</v>
      </c>
      <c r="P3172">
        <f t="shared" si="49"/>
        <v>152857</v>
      </c>
      <c r="Q3172">
        <v>7</v>
      </c>
    </row>
    <row r="3173" spans="1:17" x14ac:dyDescent="0.3">
      <c r="A3173" t="s">
        <v>2698</v>
      </c>
      <c r="B3173">
        <v>108</v>
      </c>
      <c r="C3173">
        <v>70625986</v>
      </c>
      <c r="D3173" t="s">
        <v>1671</v>
      </c>
      <c r="E3173" t="s">
        <v>19711</v>
      </c>
      <c r="L3173" t="s">
        <v>9480</v>
      </c>
      <c r="M3173" t="s">
        <v>37</v>
      </c>
      <c r="N3173" t="s">
        <v>38</v>
      </c>
      <c r="O3173">
        <v>25000000</v>
      </c>
      <c r="P3173">
        <f t="shared" si="49"/>
        <v>45625986</v>
      </c>
      <c r="Q3173">
        <v>6.2</v>
      </c>
    </row>
    <row r="3174" spans="1:17" x14ac:dyDescent="0.3">
      <c r="A3174" t="s">
        <v>13792</v>
      </c>
      <c r="B3174">
        <v>108</v>
      </c>
      <c r="C3174">
        <v>180483</v>
      </c>
      <c r="D3174" t="s">
        <v>1671</v>
      </c>
      <c r="E3174" t="s">
        <v>24164</v>
      </c>
      <c r="F3174" t="s">
        <v>6403</v>
      </c>
      <c r="L3174" t="s">
        <v>24057</v>
      </c>
      <c r="M3174" t="s">
        <v>37</v>
      </c>
      <c r="N3174" t="s">
        <v>38</v>
      </c>
      <c r="O3174">
        <v>10000</v>
      </c>
      <c r="P3174">
        <f t="shared" si="49"/>
        <v>170483</v>
      </c>
      <c r="Q3174">
        <v>6.1</v>
      </c>
    </row>
    <row r="3175" spans="1:17" hidden="1" x14ac:dyDescent="0.3">
      <c r="A3175" t="s">
        <v>12596</v>
      </c>
      <c r="B3175">
        <v>110</v>
      </c>
      <c r="D3175" t="s">
        <v>24164</v>
      </c>
      <c r="E3175" t="s">
        <v>3409</v>
      </c>
      <c r="F3175" t="s">
        <v>10413</v>
      </c>
      <c r="L3175" t="s">
        <v>12598</v>
      </c>
      <c r="M3175" t="s">
        <v>37</v>
      </c>
      <c r="N3175" t="s">
        <v>1465</v>
      </c>
      <c r="O3175">
        <v>16000000</v>
      </c>
      <c r="P3175">
        <f t="shared" si="49"/>
        <v>-16000000</v>
      </c>
      <c r="Q3175">
        <v>6.7</v>
      </c>
    </row>
    <row r="3176" spans="1:17" x14ac:dyDescent="0.3">
      <c r="A3176" t="s">
        <v>2542</v>
      </c>
      <c r="B3176">
        <v>108</v>
      </c>
      <c r="C3176">
        <v>17803796</v>
      </c>
      <c r="D3176" t="s">
        <v>1671</v>
      </c>
      <c r="L3176" t="s">
        <v>11073</v>
      </c>
      <c r="M3176" t="s">
        <v>37</v>
      </c>
      <c r="N3176" t="s">
        <v>38</v>
      </c>
      <c r="O3176">
        <v>20000000</v>
      </c>
      <c r="P3176">
        <f t="shared" si="49"/>
        <v>-2196204</v>
      </c>
      <c r="Q3176">
        <v>5.9</v>
      </c>
    </row>
    <row r="3177" spans="1:17" x14ac:dyDescent="0.3">
      <c r="A3177" t="s">
        <v>9162</v>
      </c>
      <c r="B3177">
        <v>108</v>
      </c>
      <c r="C3177">
        <v>81257845</v>
      </c>
      <c r="D3177" t="s">
        <v>1671</v>
      </c>
      <c r="E3177" t="s">
        <v>12038</v>
      </c>
      <c r="L3177" t="s">
        <v>10695</v>
      </c>
      <c r="M3177" t="s">
        <v>37</v>
      </c>
      <c r="N3177" t="s">
        <v>38</v>
      </c>
      <c r="O3177">
        <v>35000000</v>
      </c>
      <c r="P3177">
        <f t="shared" si="49"/>
        <v>46257845</v>
      </c>
      <c r="Q3177">
        <v>7.1</v>
      </c>
    </row>
    <row r="3178" spans="1:17" x14ac:dyDescent="0.3">
      <c r="A3178" t="s">
        <v>7352</v>
      </c>
      <c r="B3178">
        <v>108</v>
      </c>
      <c r="C3178">
        <v>19693891</v>
      </c>
      <c r="D3178" t="s">
        <v>1671</v>
      </c>
      <c r="E3178" t="s">
        <v>3409</v>
      </c>
      <c r="F3178" t="s">
        <v>19711</v>
      </c>
      <c r="G3178" t="s">
        <v>24167</v>
      </c>
      <c r="L3178" t="s">
        <v>12230</v>
      </c>
      <c r="M3178" t="s">
        <v>37</v>
      </c>
      <c r="N3178" t="s">
        <v>38</v>
      </c>
      <c r="O3178">
        <v>34000000</v>
      </c>
      <c r="P3178">
        <f t="shared" si="49"/>
        <v>-14306109</v>
      </c>
      <c r="Q3178">
        <v>4.9000000000000004</v>
      </c>
    </row>
    <row r="3179" spans="1:17" hidden="1" x14ac:dyDescent="0.3">
      <c r="A3179" t="s">
        <v>22005</v>
      </c>
      <c r="B3179">
        <v>111</v>
      </c>
      <c r="D3179" t="s">
        <v>3409</v>
      </c>
      <c r="L3179" t="s">
        <v>22007</v>
      </c>
      <c r="M3179" t="s">
        <v>65</v>
      </c>
      <c r="N3179" t="s">
        <v>38</v>
      </c>
      <c r="O3179">
        <v>1000000</v>
      </c>
      <c r="P3179">
        <f t="shared" si="49"/>
        <v>-1000000</v>
      </c>
      <c r="Q3179">
        <v>5.3</v>
      </c>
    </row>
    <row r="3180" spans="1:17" x14ac:dyDescent="0.3">
      <c r="A3180" t="s">
        <v>3136</v>
      </c>
      <c r="B3180">
        <v>108</v>
      </c>
      <c r="C3180">
        <v>127214072</v>
      </c>
      <c r="D3180" t="s">
        <v>1671</v>
      </c>
      <c r="E3180" t="s">
        <v>19711</v>
      </c>
      <c r="L3180" t="s">
        <v>6955</v>
      </c>
      <c r="M3180" t="s">
        <v>37</v>
      </c>
      <c r="N3180" t="s">
        <v>38</v>
      </c>
      <c r="O3180">
        <v>38000000</v>
      </c>
      <c r="P3180">
        <f t="shared" si="49"/>
        <v>89214072</v>
      </c>
      <c r="Q3180">
        <v>6.1</v>
      </c>
    </row>
    <row r="3181" spans="1:17" x14ac:dyDescent="0.3">
      <c r="A3181" t="s">
        <v>12365</v>
      </c>
      <c r="B3181">
        <v>108</v>
      </c>
      <c r="C3181">
        <v>11702090</v>
      </c>
      <c r="D3181" t="s">
        <v>1671</v>
      </c>
      <c r="E3181" t="s">
        <v>19711</v>
      </c>
      <c r="L3181" t="s">
        <v>12367</v>
      </c>
      <c r="M3181" t="s">
        <v>37</v>
      </c>
      <c r="N3181" t="s">
        <v>38</v>
      </c>
      <c r="O3181">
        <v>16500000</v>
      </c>
      <c r="P3181">
        <f t="shared" si="49"/>
        <v>-4797910</v>
      </c>
      <c r="Q3181">
        <v>6.3</v>
      </c>
    </row>
    <row r="3182" spans="1:17" hidden="1" x14ac:dyDescent="0.3">
      <c r="A3182" t="s">
        <v>10505</v>
      </c>
      <c r="B3182">
        <v>111</v>
      </c>
      <c r="D3182" t="s">
        <v>24164</v>
      </c>
      <c r="E3182" t="s">
        <v>3409</v>
      </c>
      <c r="F3182" t="s">
        <v>10413</v>
      </c>
      <c r="L3182" t="s">
        <v>14676</v>
      </c>
      <c r="M3182" t="s">
        <v>37</v>
      </c>
      <c r="N3182" t="s">
        <v>56</v>
      </c>
      <c r="O3182">
        <v>12000000</v>
      </c>
      <c r="P3182">
        <f t="shared" si="49"/>
        <v>-12000000</v>
      </c>
      <c r="Q3182">
        <v>5.7</v>
      </c>
    </row>
    <row r="3183" spans="1:17" x14ac:dyDescent="0.3">
      <c r="A3183" t="s">
        <v>16804</v>
      </c>
      <c r="B3183">
        <v>108</v>
      </c>
      <c r="C3183">
        <v>49526</v>
      </c>
      <c r="D3183" t="s">
        <v>1671</v>
      </c>
      <c r="E3183" t="s">
        <v>3409</v>
      </c>
      <c r="L3183" t="s">
        <v>16805</v>
      </c>
      <c r="M3183" t="s">
        <v>37</v>
      </c>
      <c r="N3183" t="s">
        <v>38</v>
      </c>
      <c r="O3183">
        <v>6800000</v>
      </c>
      <c r="P3183">
        <f t="shared" si="49"/>
        <v>-6750474</v>
      </c>
      <c r="Q3183">
        <v>7</v>
      </c>
    </row>
    <row r="3184" spans="1:17" x14ac:dyDescent="0.3">
      <c r="A3184" t="s">
        <v>16722</v>
      </c>
      <c r="B3184">
        <v>108</v>
      </c>
      <c r="C3184">
        <v>453079</v>
      </c>
      <c r="D3184" t="s">
        <v>1671</v>
      </c>
      <c r="L3184" t="s">
        <v>16723</v>
      </c>
      <c r="M3184" t="s">
        <v>37</v>
      </c>
      <c r="N3184" t="s">
        <v>38</v>
      </c>
      <c r="O3184">
        <v>7000000</v>
      </c>
      <c r="P3184">
        <f t="shared" si="49"/>
        <v>-6546921</v>
      </c>
      <c r="Q3184">
        <v>5.9</v>
      </c>
    </row>
    <row r="3185" spans="1:17" x14ac:dyDescent="0.3">
      <c r="A3185" t="s">
        <v>2542</v>
      </c>
      <c r="B3185">
        <v>108</v>
      </c>
      <c r="C3185">
        <v>277313371</v>
      </c>
      <c r="D3185" t="s">
        <v>1671</v>
      </c>
      <c r="L3185" t="s">
        <v>7231</v>
      </c>
      <c r="M3185" t="s">
        <v>37</v>
      </c>
      <c r="N3185" t="s">
        <v>38</v>
      </c>
      <c r="O3185">
        <v>35000000</v>
      </c>
      <c r="P3185">
        <f t="shared" si="49"/>
        <v>242313371</v>
      </c>
      <c r="Q3185">
        <v>7.8</v>
      </c>
    </row>
    <row r="3186" spans="1:17" hidden="1" x14ac:dyDescent="0.3">
      <c r="A3186" t="s">
        <v>23876</v>
      </c>
      <c r="B3186">
        <v>111</v>
      </c>
      <c r="D3186" t="s">
        <v>68</v>
      </c>
      <c r="L3186" t="s">
        <v>23877</v>
      </c>
      <c r="M3186" t="s">
        <v>37</v>
      </c>
      <c r="N3186" t="s">
        <v>38</v>
      </c>
      <c r="O3186">
        <v>50000</v>
      </c>
      <c r="P3186">
        <f t="shared" si="49"/>
        <v>-50000</v>
      </c>
      <c r="Q3186">
        <v>6</v>
      </c>
    </row>
    <row r="3187" spans="1:17" x14ac:dyDescent="0.3">
      <c r="A3187" t="s">
        <v>1526</v>
      </c>
      <c r="B3187">
        <v>108</v>
      </c>
      <c r="C3187">
        <v>33313582</v>
      </c>
      <c r="D3187" t="s">
        <v>1671</v>
      </c>
      <c r="E3187" t="s">
        <v>24164</v>
      </c>
      <c r="F3187" t="s">
        <v>3409</v>
      </c>
      <c r="G3187" t="s">
        <v>10413</v>
      </c>
      <c r="L3187" t="s">
        <v>10394</v>
      </c>
      <c r="M3187" t="s">
        <v>37</v>
      </c>
      <c r="N3187" t="s">
        <v>38</v>
      </c>
      <c r="O3187">
        <v>21000000</v>
      </c>
      <c r="P3187">
        <f t="shared" si="49"/>
        <v>12313582</v>
      </c>
      <c r="Q3187">
        <v>6.5</v>
      </c>
    </row>
    <row r="3188" spans="1:17" x14ac:dyDescent="0.3">
      <c r="A3188" t="s">
        <v>6244</v>
      </c>
      <c r="B3188">
        <v>108</v>
      </c>
      <c r="C3188">
        <v>163947053</v>
      </c>
      <c r="D3188" t="s">
        <v>1671</v>
      </c>
      <c r="E3188" t="s">
        <v>3409</v>
      </c>
      <c r="F3188" t="s">
        <v>19711</v>
      </c>
      <c r="L3188" t="s">
        <v>6245</v>
      </c>
      <c r="M3188" t="s">
        <v>37</v>
      </c>
      <c r="N3188" t="s">
        <v>38</v>
      </c>
      <c r="O3188">
        <v>40000000</v>
      </c>
      <c r="P3188">
        <f t="shared" si="49"/>
        <v>123947053</v>
      </c>
      <c r="Q3188">
        <v>6.7</v>
      </c>
    </row>
    <row r="3189" spans="1:17" x14ac:dyDescent="0.3">
      <c r="A3189" t="s">
        <v>20880</v>
      </c>
      <c r="B3189">
        <v>108</v>
      </c>
      <c r="C3189">
        <v>19067631</v>
      </c>
      <c r="D3189" t="s">
        <v>1671</v>
      </c>
      <c r="E3189" t="s">
        <v>3409</v>
      </c>
      <c r="F3189" t="s">
        <v>19711</v>
      </c>
      <c r="L3189" t="s">
        <v>20881</v>
      </c>
      <c r="M3189" t="s">
        <v>37</v>
      </c>
      <c r="N3189" t="s">
        <v>38</v>
      </c>
      <c r="O3189">
        <v>2000000</v>
      </c>
      <c r="P3189">
        <f t="shared" si="49"/>
        <v>17067631</v>
      </c>
      <c r="Q3189">
        <v>7.1</v>
      </c>
    </row>
    <row r="3190" spans="1:17" x14ac:dyDescent="0.3">
      <c r="A3190" t="s">
        <v>5245</v>
      </c>
      <c r="B3190">
        <v>109</v>
      </c>
      <c r="C3190">
        <v>141600000</v>
      </c>
      <c r="D3190" t="s">
        <v>1671</v>
      </c>
      <c r="L3190" t="s">
        <v>19155</v>
      </c>
      <c r="M3190" t="s">
        <v>37</v>
      </c>
      <c r="N3190" t="s">
        <v>38</v>
      </c>
      <c r="O3190">
        <v>3000000</v>
      </c>
      <c r="P3190">
        <f t="shared" si="49"/>
        <v>138600000</v>
      </c>
      <c r="Q3190">
        <v>7.6</v>
      </c>
    </row>
    <row r="3191" spans="1:17" hidden="1" x14ac:dyDescent="0.3">
      <c r="A3191" t="s">
        <v>20745</v>
      </c>
      <c r="B3191">
        <v>111</v>
      </c>
      <c r="D3191" t="s">
        <v>1671</v>
      </c>
      <c r="E3191" t="s">
        <v>3409</v>
      </c>
      <c r="L3191" t="s">
        <v>20747</v>
      </c>
      <c r="M3191" t="s">
        <v>37</v>
      </c>
      <c r="N3191" t="s">
        <v>38</v>
      </c>
      <c r="O3191">
        <v>1800000</v>
      </c>
      <c r="P3191">
        <f t="shared" si="49"/>
        <v>-1800000</v>
      </c>
      <c r="Q3191">
        <v>5.4</v>
      </c>
    </row>
    <row r="3192" spans="1:17" x14ac:dyDescent="0.3">
      <c r="A3192" t="s">
        <v>21578</v>
      </c>
      <c r="B3192">
        <v>109</v>
      </c>
      <c r="C3192">
        <v>9000000</v>
      </c>
      <c r="D3192" t="s">
        <v>1671</v>
      </c>
      <c r="E3192" t="s">
        <v>3409</v>
      </c>
      <c r="F3192" t="s">
        <v>12038</v>
      </c>
      <c r="L3192" t="s">
        <v>21580</v>
      </c>
      <c r="M3192" t="s">
        <v>37</v>
      </c>
      <c r="N3192" t="s">
        <v>38</v>
      </c>
      <c r="O3192">
        <v>900000</v>
      </c>
      <c r="P3192">
        <f t="shared" si="49"/>
        <v>8100000</v>
      </c>
      <c r="Q3192">
        <v>6.2</v>
      </c>
    </row>
    <row r="3193" spans="1:17" hidden="1" x14ac:dyDescent="0.3">
      <c r="A3193" t="s">
        <v>7504</v>
      </c>
      <c r="B3193">
        <v>111</v>
      </c>
      <c r="D3193" t="s">
        <v>1325</v>
      </c>
      <c r="E3193" t="s">
        <v>953</v>
      </c>
      <c r="F3193" t="s">
        <v>12332</v>
      </c>
      <c r="L3193" t="s">
        <v>7505</v>
      </c>
      <c r="M3193" t="s">
        <v>37</v>
      </c>
      <c r="N3193" t="s">
        <v>56</v>
      </c>
      <c r="O3193">
        <v>20000000</v>
      </c>
      <c r="P3193">
        <f t="shared" si="49"/>
        <v>-20000000</v>
      </c>
      <c r="Q3193">
        <v>6.4</v>
      </c>
    </row>
    <row r="3194" spans="1:17" x14ac:dyDescent="0.3">
      <c r="A3194" t="s">
        <v>13454</v>
      </c>
      <c r="B3194">
        <v>109</v>
      </c>
      <c r="C3194">
        <v>27362712</v>
      </c>
      <c r="D3194" t="s">
        <v>1671</v>
      </c>
      <c r="E3194" t="s">
        <v>3409</v>
      </c>
      <c r="F3194" t="s">
        <v>12038</v>
      </c>
      <c r="G3194" t="s">
        <v>19711</v>
      </c>
      <c r="L3194" t="s">
        <v>16008</v>
      </c>
      <c r="M3194" t="s">
        <v>37</v>
      </c>
      <c r="N3194" t="s">
        <v>38</v>
      </c>
      <c r="O3194">
        <v>8000000</v>
      </c>
      <c r="P3194">
        <f t="shared" si="49"/>
        <v>19362712</v>
      </c>
      <c r="Q3194">
        <v>6.5</v>
      </c>
    </row>
    <row r="3195" spans="1:17" x14ac:dyDescent="0.3">
      <c r="A3195" t="s">
        <v>5469</v>
      </c>
      <c r="B3195">
        <v>109</v>
      </c>
      <c r="C3195">
        <v>8355815</v>
      </c>
      <c r="D3195" t="s">
        <v>1671</v>
      </c>
      <c r="E3195" t="s">
        <v>24164</v>
      </c>
      <c r="F3195" t="s">
        <v>3409</v>
      </c>
      <c r="G3195" t="s">
        <v>10413</v>
      </c>
      <c r="L3195" t="s">
        <v>5470</v>
      </c>
      <c r="M3195" t="s">
        <v>37</v>
      </c>
      <c r="N3195" t="s">
        <v>56</v>
      </c>
      <c r="O3195">
        <v>55000000</v>
      </c>
      <c r="P3195">
        <f t="shared" si="49"/>
        <v>-46644185</v>
      </c>
      <c r="Q3195">
        <v>6.4</v>
      </c>
    </row>
    <row r="3196" spans="1:17" x14ac:dyDescent="0.3">
      <c r="A3196" t="s">
        <v>14487</v>
      </c>
      <c r="B3196">
        <v>109</v>
      </c>
      <c r="C3196">
        <v>35537564</v>
      </c>
      <c r="D3196" t="s">
        <v>1671</v>
      </c>
      <c r="L3196" t="s">
        <v>14488</v>
      </c>
      <c r="M3196" t="s">
        <v>37</v>
      </c>
      <c r="N3196" t="s">
        <v>38</v>
      </c>
      <c r="O3196">
        <v>11500000</v>
      </c>
      <c r="P3196">
        <f t="shared" si="49"/>
        <v>24037564</v>
      </c>
      <c r="Q3196">
        <v>6</v>
      </c>
    </row>
    <row r="3197" spans="1:17" x14ac:dyDescent="0.3">
      <c r="A3197" t="s">
        <v>3494</v>
      </c>
      <c r="B3197">
        <v>109</v>
      </c>
      <c r="C3197">
        <v>86208010</v>
      </c>
      <c r="D3197" t="s">
        <v>1671</v>
      </c>
      <c r="L3197" t="s">
        <v>6336</v>
      </c>
      <c r="M3197" t="s">
        <v>37</v>
      </c>
      <c r="N3197" t="s">
        <v>38</v>
      </c>
      <c r="O3197">
        <v>35000000</v>
      </c>
      <c r="P3197">
        <f t="shared" si="49"/>
        <v>51208010</v>
      </c>
      <c r="Q3197">
        <v>5.7</v>
      </c>
    </row>
    <row r="3198" spans="1:17" hidden="1" x14ac:dyDescent="0.3">
      <c r="A3198" t="s">
        <v>4066</v>
      </c>
      <c r="B3198">
        <v>111</v>
      </c>
      <c r="D3198" t="s">
        <v>1671</v>
      </c>
      <c r="E3198" t="s">
        <v>3409</v>
      </c>
      <c r="F3198" t="s">
        <v>18089</v>
      </c>
      <c r="G3198" t="s">
        <v>12038</v>
      </c>
      <c r="H3198" t="s">
        <v>17378</v>
      </c>
      <c r="I3198" t="s">
        <v>19711</v>
      </c>
      <c r="L3198" t="s">
        <v>16781</v>
      </c>
      <c r="M3198" t="s">
        <v>37</v>
      </c>
      <c r="N3198" t="s">
        <v>38</v>
      </c>
      <c r="O3198">
        <v>7000000</v>
      </c>
      <c r="P3198">
        <f t="shared" si="49"/>
        <v>-7000000</v>
      </c>
      <c r="Q3198">
        <v>4.8</v>
      </c>
    </row>
    <row r="3199" spans="1:17" x14ac:dyDescent="0.3">
      <c r="A3199" t="s">
        <v>3732</v>
      </c>
      <c r="B3199">
        <v>109</v>
      </c>
      <c r="C3199">
        <v>55802754</v>
      </c>
      <c r="D3199" t="s">
        <v>1671</v>
      </c>
      <c r="E3199" t="s">
        <v>19711</v>
      </c>
      <c r="L3199" t="s">
        <v>7356</v>
      </c>
      <c r="M3199" t="s">
        <v>37</v>
      </c>
      <c r="N3199" t="s">
        <v>38</v>
      </c>
      <c r="O3199">
        <v>35000000</v>
      </c>
      <c r="P3199">
        <f t="shared" si="49"/>
        <v>20802754</v>
      </c>
      <c r="Q3199">
        <v>6.6</v>
      </c>
    </row>
    <row r="3200" spans="1:17" x14ac:dyDescent="0.3">
      <c r="A3200" t="s">
        <v>1744</v>
      </c>
      <c r="B3200">
        <v>109</v>
      </c>
      <c r="C3200">
        <v>45489752</v>
      </c>
      <c r="D3200" t="s">
        <v>1671</v>
      </c>
      <c r="E3200" t="s">
        <v>3409</v>
      </c>
      <c r="F3200" t="s">
        <v>19711</v>
      </c>
      <c r="L3200" t="s">
        <v>9287</v>
      </c>
      <c r="M3200" t="s">
        <v>37</v>
      </c>
      <c r="N3200" t="s">
        <v>38</v>
      </c>
      <c r="O3200">
        <v>26000000</v>
      </c>
      <c r="P3200">
        <f t="shared" si="49"/>
        <v>19489752</v>
      </c>
      <c r="Q3200">
        <v>6.5</v>
      </c>
    </row>
    <row r="3201" spans="1:17" x14ac:dyDescent="0.3">
      <c r="A3201" t="s">
        <v>7525</v>
      </c>
      <c r="B3201">
        <v>109</v>
      </c>
      <c r="C3201">
        <v>28995450</v>
      </c>
      <c r="D3201" t="s">
        <v>1671</v>
      </c>
      <c r="E3201" t="s">
        <v>18089</v>
      </c>
      <c r="F3201" t="s">
        <v>1266</v>
      </c>
      <c r="L3201" t="s">
        <v>7527</v>
      </c>
      <c r="M3201" t="s">
        <v>37</v>
      </c>
      <c r="N3201" t="s">
        <v>56</v>
      </c>
      <c r="O3201">
        <v>35000000</v>
      </c>
      <c r="P3201">
        <f t="shared" si="49"/>
        <v>-6004550</v>
      </c>
      <c r="Q3201">
        <v>6.1</v>
      </c>
    </row>
    <row r="3202" spans="1:17" x14ac:dyDescent="0.3">
      <c r="A3202" t="s">
        <v>2467</v>
      </c>
      <c r="B3202">
        <v>109</v>
      </c>
      <c r="C3202">
        <v>123307945</v>
      </c>
      <c r="D3202" t="s">
        <v>1671</v>
      </c>
      <c r="E3202" t="s">
        <v>19711</v>
      </c>
      <c r="F3202" t="s">
        <v>12332</v>
      </c>
      <c r="L3202" t="s">
        <v>2471</v>
      </c>
      <c r="M3202" t="s">
        <v>37</v>
      </c>
      <c r="N3202" t="s">
        <v>38</v>
      </c>
      <c r="O3202">
        <v>65000000</v>
      </c>
      <c r="P3202">
        <f t="shared" ref="P3202:P3265" si="50">+C3202-O3202</f>
        <v>58307945</v>
      </c>
      <c r="Q3202">
        <v>4.3</v>
      </c>
    </row>
    <row r="3203" spans="1:17" x14ac:dyDescent="0.3">
      <c r="A3203" t="s">
        <v>12344</v>
      </c>
      <c r="B3203">
        <v>109</v>
      </c>
      <c r="C3203">
        <v>69800000</v>
      </c>
      <c r="D3203" t="s">
        <v>1671</v>
      </c>
      <c r="E3203" t="s">
        <v>24163</v>
      </c>
      <c r="L3203" t="s">
        <v>12707</v>
      </c>
      <c r="M3203" t="s">
        <v>37</v>
      </c>
      <c r="N3203" t="s">
        <v>38</v>
      </c>
      <c r="O3203">
        <v>10000000</v>
      </c>
      <c r="P3203">
        <f t="shared" si="50"/>
        <v>59800000</v>
      </c>
      <c r="Q3203">
        <v>6.1</v>
      </c>
    </row>
    <row r="3204" spans="1:17" x14ac:dyDescent="0.3">
      <c r="A3204" t="s">
        <v>3930</v>
      </c>
      <c r="B3204">
        <v>109</v>
      </c>
      <c r="C3204">
        <v>124732962</v>
      </c>
      <c r="D3204" t="s">
        <v>1671</v>
      </c>
      <c r="E3204" t="s">
        <v>3409</v>
      </c>
      <c r="F3204" t="s">
        <v>19711</v>
      </c>
      <c r="L3204" t="s">
        <v>7277</v>
      </c>
      <c r="M3204" t="s">
        <v>37</v>
      </c>
      <c r="N3204" t="s">
        <v>38</v>
      </c>
      <c r="O3204">
        <v>35000000</v>
      </c>
      <c r="P3204">
        <f t="shared" si="50"/>
        <v>89732962</v>
      </c>
      <c r="Q3204">
        <v>6.8</v>
      </c>
    </row>
    <row r="3205" spans="1:17" x14ac:dyDescent="0.3">
      <c r="A3205" t="s">
        <v>11881</v>
      </c>
      <c r="B3205">
        <v>109</v>
      </c>
      <c r="C3205">
        <v>2706659</v>
      </c>
      <c r="D3205" t="s">
        <v>1671</v>
      </c>
      <c r="E3205" t="s">
        <v>3409</v>
      </c>
      <c r="L3205" t="s">
        <v>18849</v>
      </c>
      <c r="M3205" t="s">
        <v>37</v>
      </c>
      <c r="N3205" t="s">
        <v>56</v>
      </c>
      <c r="O3205">
        <v>2000000</v>
      </c>
      <c r="P3205">
        <f t="shared" si="50"/>
        <v>706659</v>
      </c>
      <c r="Q3205">
        <v>6.9</v>
      </c>
    </row>
    <row r="3206" spans="1:17" x14ac:dyDescent="0.3">
      <c r="A3206" t="s">
        <v>16351</v>
      </c>
      <c r="B3206">
        <v>109</v>
      </c>
      <c r="C3206">
        <v>5100000</v>
      </c>
      <c r="D3206" t="s">
        <v>1671</v>
      </c>
      <c r="E3206" t="s">
        <v>3409</v>
      </c>
      <c r="F3206" t="s">
        <v>19711</v>
      </c>
      <c r="L3206" t="s">
        <v>16352</v>
      </c>
      <c r="M3206" t="s">
        <v>37</v>
      </c>
      <c r="N3206" t="s">
        <v>56</v>
      </c>
      <c r="O3206">
        <v>7500000</v>
      </c>
      <c r="P3206">
        <f t="shared" si="50"/>
        <v>-2400000</v>
      </c>
      <c r="Q3206">
        <v>6</v>
      </c>
    </row>
    <row r="3207" spans="1:17" x14ac:dyDescent="0.3">
      <c r="A3207" t="s">
        <v>6396</v>
      </c>
      <c r="B3207">
        <v>109</v>
      </c>
      <c r="C3207">
        <v>83906114</v>
      </c>
      <c r="D3207" t="s">
        <v>1671</v>
      </c>
      <c r="E3207" t="s">
        <v>19711</v>
      </c>
      <c r="L3207" t="s">
        <v>6398</v>
      </c>
      <c r="M3207" t="s">
        <v>37</v>
      </c>
      <c r="N3207" t="s">
        <v>38</v>
      </c>
      <c r="O3207">
        <v>40000000</v>
      </c>
      <c r="P3207">
        <f t="shared" si="50"/>
        <v>43906114</v>
      </c>
      <c r="Q3207">
        <v>6</v>
      </c>
    </row>
    <row r="3208" spans="1:17" x14ac:dyDescent="0.3">
      <c r="A3208" t="s">
        <v>16212</v>
      </c>
      <c r="B3208">
        <v>109</v>
      </c>
      <c r="C3208">
        <v>336456</v>
      </c>
      <c r="D3208" t="s">
        <v>1671</v>
      </c>
      <c r="E3208" t="s">
        <v>24164</v>
      </c>
      <c r="F3208" t="s">
        <v>17378</v>
      </c>
      <c r="G3208" t="s">
        <v>24165</v>
      </c>
      <c r="L3208" t="s">
        <v>16214</v>
      </c>
      <c r="M3208" t="s">
        <v>37</v>
      </c>
      <c r="N3208" t="s">
        <v>38</v>
      </c>
      <c r="O3208">
        <v>8000000</v>
      </c>
      <c r="P3208">
        <f t="shared" si="50"/>
        <v>-7663544</v>
      </c>
      <c r="Q3208">
        <v>5.6</v>
      </c>
    </row>
    <row r="3209" spans="1:17" x14ac:dyDescent="0.3">
      <c r="A3209" t="s">
        <v>3880</v>
      </c>
      <c r="B3209">
        <v>109</v>
      </c>
      <c r="C3209">
        <v>69148997</v>
      </c>
      <c r="D3209" t="s">
        <v>1671</v>
      </c>
      <c r="E3209" t="s">
        <v>24164</v>
      </c>
      <c r="L3209" t="s">
        <v>10702</v>
      </c>
      <c r="M3209" t="s">
        <v>37</v>
      </c>
      <c r="N3209" t="s">
        <v>38</v>
      </c>
      <c r="O3209">
        <v>37000000</v>
      </c>
      <c r="P3209">
        <f t="shared" si="50"/>
        <v>32148997</v>
      </c>
      <c r="Q3209">
        <v>5.4</v>
      </c>
    </row>
    <row r="3210" spans="1:17" x14ac:dyDescent="0.3">
      <c r="A3210" t="s">
        <v>4939</v>
      </c>
      <c r="B3210">
        <v>110</v>
      </c>
      <c r="C3210">
        <v>19179969</v>
      </c>
      <c r="D3210" t="s">
        <v>1671</v>
      </c>
      <c r="L3210" t="s">
        <v>12167</v>
      </c>
      <c r="M3210" t="s">
        <v>37</v>
      </c>
      <c r="N3210" t="s">
        <v>38</v>
      </c>
      <c r="O3210">
        <v>17500000</v>
      </c>
      <c r="P3210">
        <f t="shared" si="50"/>
        <v>1679969</v>
      </c>
      <c r="Q3210">
        <v>6.3</v>
      </c>
    </row>
    <row r="3211" spans="1:17" x14ac:dyDescent="0.3">
      <c r="A3211" t="s">
        <v>6997</v>
      </c>
      <c r="B3211">
        <v>110</v>
      </c>
      <c r="C3211">
        <v>4357000</v>
      </c>
      <c r="D3211" t="s">
        <v>1671</v>
      </c>
      <c r="E3211" t="s">
        <v>18089</v>
      </c>
      <c r="F3211" t="s">
        <v>1266</v>
      </c>
      <c r="L3211" t="s">
        <v>8002</v>
      </c>
      <c r="M3211" t="s">
        <v>37</v>
      </c>
      <c r="N3211" t="s">
        <v>38</v>
      </c>
      <c r="O3211">
        <v>30000000</v>
      </c>
      <c r="P3211">
        <f t="shared" si="50"/>
        <v>-25643000</v>
      </c>
      <c r="Q3211">
        <v>5.3</v>
      </c>
    </row>
    <row r="3212" spans="1:17" x14ac:dyDescent="0.3">
      <c r="A3212" t="s">
        <v>17874</v>
      </c>
      <c r="B3212">
        <v>110</v>
      </c>
      <c r="C3212">
        <v>4040588</v>
      </c>
      <c r="D3212" t="s">
        <v>1671</v>
      </c>
      <c r="E3212" t="s">
        <v>3409</v>
      </c>
      <c r="L3212" t="s">
        <v>17875</v>
      </c>
      <c r="M3212" t="s">
        <v>37</v>
      </c>
      <c r="N3212" t="s">
        <v>38</v>
      </c>
      <c r="O3212">
        <v>5000000</v>
      </c>
      <c r="P3212">
        <f t="shared" si="50"/>
        <v>-959412</v>
      </c>
      <c r="Q3212">
        <v>6.8</v>
      </c>
    </row>
    <row r="3213" spans="1:17" x14ac:dyDescent="0.3">
      <c r="A3213" t="s">
        <v>14395</v>
      </c>
      <c r="B3213">
        <v>110</v>
      </c>
      <c r="C3213">
        <v>175370</v>
      </c>
      <c r="D3213" t="s">
        <v>1671</v>
      </c>
      <c r="L3213" t="s">
        <v>14396</v>
      </c>
      <c r="M3213" t="s">
        <v>37</v>
      </c>
      <c r="N3213" t="s">
        <v>38</v>
      </c>
      <c r="O3213">
        <v>12000000</v>
      </c>
      <c r="P3213">
        <f t="shared" si="50"/>
        <v>-11824630</v>
      </c>
      <c r="Q3213">
        <v>4.5999999999999996</v>
      </c>
    </row>
    <row r="3214" spans="1:17" x14ac:dyDescent="0.3">
      <c r="A3214" t="s">
        <v>13975</v>
      </c>
      <c r="B3214">
        <v>110</v>
      </c>
      <c r="C3214">
        <v>2365931</v>
      </c>
      <c r="D3214" t="s">
        <v>1671</v>
      </c>
      <c r="E3214" t="s">
        <v>24164</v>
      </c>
      <c r="F3214" t="s">
        <v>3409</v>
      </c>
      <c r="G3214" t="s">
        <v>19711</v>
      </c>
      <c r="L3214" t="s">
        <v>20925</v>
      </c>
      <c r="M3214" t="s">
        <v>37</v>
      </c>
      <c r="N3214" t="s">
        <v>38</v>
      </c>
      <c r="O3214">
        <v>1500000</v>
      </c>
      <c r="P3214">
        <f t="shared" si="50"/>
        <v>865931</v>
      </c>
      <c r="Q3214">
        <v>7.5</v>
      </c>
    </row>
    <row r="3215" spans="1:17" x14ac:dyDescent="0.3">
      <c r="A3215" t="s">
        <v>3122</v>
      </c>
      <c r="B3215">
        <v>110</v>
      </c>
      <c r="C3215">
        <v>14100000</v>
      </c>
      <c r="D3215" t="s">
        <v>1671</v>
      </c>
      <c r="E3215" t="s">
        <v>3409</v>
      </c>
      <c r="L3215" t="s">
        <v>17746</v>
      </c>
      <c r="M3215" t="s">
        <v>37</v>
      </c>
      <c r="N3215" t="s">
        <v>38</v>
      </c>
      <c r="O3215">
        <v>5000000</v>
      </c>
      <c r="P3215">
        <f t="shared" si="50"/>
        <v>9100000</v>
      </c>
      <c r="Q3215">
        <v>7.2</v>
      </c>
    </row>
    <row r="3216" spans="1:17" hidden="1" x14ac:dyDescent="0.3">
      <c r="A3216" t="s">
        <v>11148</v>
      </c>
      <c r="B3216">
        <v>111</v>
      </c>
      <c r="D3216" t="s">
        <v>24164</v>
      </c>
      <c r="E3216" t="s">
        <v>3409</v>
      </c>
      <c r="F3216" t="s">
        <v>24165</v>
      </c>
      <c r="G3216" t="s">
        <v>10413</v>
      </c>
      <c r="L3216" t="s">
        <v>11149</v>
      </c>
      <c r="M3216" t="s">
        <v>37</v>
      </c>
      <c r="N3216" t="s">
        <v>38</v>
      </c>
      <c r="O3216">
        <v>19500000</v>
      </c>
      <c r="P3216">
        <f t="shared" si="50"/>
        <v>-19500000</v>
      </c>
      <c r="Q3216">
        <v>6.2</v>
      </c>
    </row>
    <row r="3217" spans="1:17" hidden="1" x14ac:dyDescent="0.3">
      <c r="A3217" t="s">
        <v>13676</v>
      </c>
      <c r="B3217">
        <v>111</v>
      </c>
      <c r="C3217">
        <v>1066555</v>
      </c>
      <c r="D3217" t="s">
        <v>3409</v>
      </c>
      <c r="E3217" t="s">
        <v>22704</v>
      </c>
      <c r="F3217" t="s">
        <v>19711</v>
      </c>
      <c r="G3217" t="s">
        <v>15011</v>
      </c>
      <c r="L3217" t="s">
        <v>14764</v>
      </c>
      <c r="M3217" t="s">
        <v>65</v>
      </c>
      <c r="N3217" t="s">
        <v>38</v>
      </c>
      <c r="O3217">
        <v>11000000</v>
      </c>
      <c r="P3217">
        <f t="shared" si="50"/>
        <v>-9933445</v>
      </c>
      <c r="Q3217">
        <v>5.8</v>
      </c>
    </row>
    <row r="3218" spans="1:17" x14ac:dyDescent="0.3">
      <c r="A3218" t="s">
        <v>18565</v>
      </c>
      <c r="B3218">
        <v>110</v>
      </c>
      <c r="C3218">
        <v>4301331</v>
      </c>
      <c r="D3218" t="s">
        <v>1671</v>
      </c>
      <c r="E3218" t="s">
        <v>1266</v>
      </c>
      <c r="L3218" t="s">
        <v>18566</v>
      </c>
      <c r="M3218" t="s">
        <v>37</v>
      </c>
      <c r="N3218" t="s">
        <v>38</v>
      </c>
      <c r="O3218">
        <v>4000000</v>
      </c>
      <c r="P3218">
        <f t="shared" si="50"/>
        <v>301331</v>
      </c>
      <c r="Q3218">
        <v>6.7</v>
      </c>
    </row>
    <row r="3219" spans="1:17" x14ac:dyDescent="0.3">
      <c r="A3219" t="s">
        <v>850</v>
      </c>
      <c r="B3219">
        <v>110</v>
      </c>
      <c r="C3219">
        <v>260031035</v>
      </c>
      <c r="D3219" t="s">
        <v>1671</v>
      </c>
      <c r="E3219" t="s">
        <v>18089</v>
      </c>
      <c r="F3219" t="s">
        <v>1266</v>
      </c>
      <c r="L3219" t="s">
        <v>1333</v>
      </c>
      <c r="M3219" t="s">
        <v>37</v>
      </c>
      <c r="N3219" t="s">
        <v>38</v>
      </c>
      <c r="O3219">
        <v>123000000</v>
      </c>
      <c r="P3219">
        <f t="shared" si="50"/>
        <v>137031035</v>
      </c>
      <c r="Q3219">
        <v>6</v>
      </c>
    </row>
    <row r="3220" spans="1:17" x14ac:dyDescent="0.3">
      <c r="A3220" t="s">
        <v>7138</v>
      </c>
      <c r="B3220">
        <v>110</v>
      </c>
      <c r="C3220">
        <v>46813366</v>
      </c>
      <c r="D3220" t="s">
        <v>1671</v>
      </c>
      <c r="E3220" t="s">
        <v>19711</v>
      </c>
      <c r="L3220" t="s">
        <v>7139</v>
      </c>
      <c r="M3220" t="s">
        <v>37</v>
      </c>
      <c r="N3220" t="s">
        <v>38</v>
      </c>
      <c r="O3220">
        <v>38000000</v>
      </c>
      <c r="P3220">
        <f t="shared" si="50"/>
        <v>8813366</v>
      </c>
      <c r="Q3220">
        <v>6.1</v>
      </c>
    </row>
    <row r="3221" spans="1:17" x14ac:dyDescent="0.3">
      <c r="A3221" t="s">
        <v>9025</v>
      </c>
      <c r="B3221">
        <v>110</v>
      </c>
      <c r="C3221">
        <v>2775593</v>
      </c>
      <c r="D3221" t="s">
        <v>1671</v>
      </c>
      <c r="E3221" t="s">
        <v>3409</v>
      </c>
      <c r="F3221" t="s">
        <v>19711</v>
      </c>
      <c r="L3221" t="s">
        <v>9027</v>
      </c>
      <c r="M3221" t="s">
        <v>37</v>
      </c>
      <c r="N3221" t="s">
        <v>56</v>
      </c>
      <c r="O3221">
        <v>27000000</v>
      </c>
      <c r="P3221">
        <f t="shared" si="50"/>
        <v>-24224407</v>
      </c>
      <c r="Q3221">
        <v>6.5</v>
      </c>
    </row>
    <row r="3222" spans="1:17" x14ac:dyDescent="0.3">
      <c r="A3222" t="s">
        <v>1526</v>
      </c>
      <c r="B3222">
        <v>110</v>
      </c>
      <c r="C3222">
        <v>113709992</v>
      </c>
      <c r="D3222" t="s">
        <v>1671</v>
      </c>
      <c r="E3222" t="s">
        <v>3409</v>
      </c>
      <c r="L3222" t="s">
        <v>16471</v>
      </c>
      <c r="M3222" t="s">
        <v>37</v>
      </c>
      <c r="N3222" t="s">
        <v>38</v>
      </c>
      <c r="O3222">
        <v>7000000</v>
      </c>
      <c r="P3222">
        <f t="shared" si="50"/>
        <v>106709992</v>
      </c>
      <c r="Q3222">
        <v>6.1</v>
      </c>
    </row>
    <row r="3223" spans="1:17" x14ac:dyDescent="0.3">
      <c r="A3223" t="s">
        <v>10122</v>
      </c>
      <c r="B3223">
        <v>110</v>
      </c>
      <c r="C3223">
        <v>25167270</v>
      </c>
      <c r="D3223" t="s">
        <v>1671</v>
      </c>
      <c r="E3223" t="s">
        <v>24164</v>
      </c>
      <c r="F3223" t="s">
        <v>3409</v>
      </c>
      <c r="L3223" t="s">
        <v>10123</v>
      </c>
      <c r="M3223" t="s">
        <v>37</v>
      </c>
      <c r="N3223" t="s">
        <v>767</v>
      </c>
      <c r="O3223">
        <v>24000000</v>
      </c>
      <c r="P3223">
        <f t="shared" si="50"/>
        <v>1167270</v>
      </c>
      <c r="Q3223">
        <v>6.3</v>
      </c>
    </row>
    <row r="3224" spans="1:17" x14ac:dyDescent="0.3">
      <c r="A3224" t="s">
        <v>13113</v>
      </c>
      <c r="B3224">
        <v>110</v>
      </c>
      <c r="C3224">
        <v>14989761</v>
      </c>
      <c r="D3224" t="s">
        <v>1671</v>
      </c>
      <c r="E3224" t="s">
        <v>24164</v>
      </c>
      <c r="L3224" t="s">
        <v>13612</v>
      </c>
      <c r="M3224" t="s">
        <v>37</v>
      </c>
      <c r="N3224" t="s">
        <v>56</v>
      </c>
      <c r="O3224">
        <v>15000000</v>
      </c>
      <c r="P3224">
        <f t="shared" si="50"/>
        <v>-10239</v>
      </c>
      <c r="Q3224">
        <v>7.2</v>
      </c>
    </row>
    <row r="3225" spans="1:17" x14ac:dyDescent="0.3">
      <c r="A3225" t="s">
        <v>5133</v>
      </c>
      <c r="B3225">
        <v>110</v>
      </c>
      <c r="C3225">
        <v>90636983</v>
      </c>
      <c r="D3225" t="s">
        <v>1671</v>
      </c>
      <c r="E3225" t="s">
        <v>18089</v>
      </c>
      <c r="F3225" t="s">
        <v>24167</v>
      </c>
      <c r="L3225" t="s">
        <v>10352</v>
      </c>
      <c r="M3225" t="s">
        <v>37</v>
      </c>
      <c r="N3225" t="s">
        <v>38</v>
      </c>
      <c r="O3225">
        <v>22000000</v>
      </c>
      <c r="P3225">
        <f t="shared" si="50"/>
        <v>68636983</v>
      </c>
      <c r="Q3225">
        <v>6.2</v>
      </c>
    </row>
    <row r="3226" spans="1:17" x14ac:dyDescent="0.3">
      <c r="A3226" t="s">
        <v>7427</v>
      </c>
      <c r="B3226">
        <v>110</v>
      </c>
      <c r="C3226">
        <v>14589444</v>
      </c>
      <c r="D3226" t="s">
        <v>1671</v>
      </c>
      <c r="E3226" t="s">
        <v>3409</v>
      </c>
      <c r="F3226" t="s">
        <v>19711</v>
      </c>
      <c r="L3226" t="s">
        <v>9824</v>
      </c>
      <c r="M3226" t="s">
        <v>37</v>
      </c>
      <c r="N3226" t="s">
        <v>38</v>
      </c>
      <c r="O3226">
        <v>25000000</v>
      </c>
      <c r="P3226">
        <f t="shared" si="50"/>
        <v>-10410556</v>
      </c>
      <c r="Q3226">
        <v>6.8</v>
      </c>
    </row>
    <row r="3227" spans="1:17" hidden="1" x14ac:dyDescent="0.3">
      <c r="A3227" t="s">
        <v>7083</v>
      </c>
      <c r="B3227">
        <v>111</v>
      </c>
      <c r="C3227">
        <v>146083</v>
      </c>
      <c r="D3227" t="s">
        <v>3409</v>
      </c>
      <c r="E3227" t="s">
        <v>19711</v>
      </c>
      <c r="F3227" t="s">
        <v>24163</v>
      </c>
      <c r="L3227" t="s">
        <v>16217</v>
      </c>
      <c r="M3227" t="s">
        <v>37</v>
      </c>
      <c r="N3227" t="s">
        <v>56</v>
      </c>
      <c r="P3227">
        <f t="shared" si="50"/>
        <v>146083</v>
      </c>
      <c r="Q3227">
        <v>6.3</v>
      </c>
    </row>
    <row r="3228" spans="1:17" x14ac:dyDescent="0.3">
      <c r="A3228" t="s">
        <v>21367</v>
      </c>
      <c r="B3228">
        <v>110</v>
      </c>
      <c r="C3228">
        <v>3830</v>
      </c>
      <c r="D3228" t="s">
        <v>1671</v>
      </c>
      <c r="E3228" t="s">
        <v>3409</v>
      </c>
      <c r="L3228" t="s">
        <v>21370</v>
      </c>
      <c r="M3228" t="s">
        <v>2778</v>
      </c>
      <c r="N3228" t="s">
        <v>38</v>
      </c>
      <c r="O3228">
        <v>1200000</v>
      </c>
      <c r="P3228">
        <f t="shared" si="50"/>
        <v>-1196170</v>
      </c>
      <c r="Q3228">
        <v>7.2</v>
      </c>
    </row>
    <row r="3229" spans="1:17" hidden="1" x14ac:dyDescent="0.3">
      <c r="A3229" t="s">
        <v>8450</v>
      </c>
      <c r="B3229">
        <v>111</v>
      </c>
      <c r="C3229">
        <v>28165882</v>
      </c>
      <c r="D3229" t="s">
        <v>1671</v>
      </c>
      <c r="E3229" t="s">
        <v>18089</v>
      </c>
      <c r="F3229" t="s">
        <v>19711</v>
      </c>
      <c r="L3229" t="s">
        <v>8451</v>
      </c>
      <c r="M3229" t="s">
        <v>37</v>
      </c>
      <c r="N3229" t="s">
        <v>38</v>
      </c>
      <c r="P3229">
        <f t="shared" si="50"/>
        <v>28165882</v>
      </c>
      <c r="Q3229">
        <v>5.9</v>
      </c>
    </row>
    <row r="3230" spans="1:17" x14ac:dyDescent="0.3">
      <c r="A3230" t="s">
        <v>5382</v>
      </c>
      <c r="B3230">
        <v>110</v>
      </c>
      <c r="C3230">
        <v>52353636</v>
      </c>
      <c r="D3230" t="s">
        <v>1671</v>
      </c>
      <c r="E3230" t="s">
        <v>3409</v>
      </c>
      <c r="L3230" t="s">
        <v>8892</v>
      </c>
      <c r="M3230" t="s">
        <v>37</v>
      </c>
      <c r="N3230" t="s">
        <v>38</v>
      </c>
      <c r="O3230">
        <v>21000000</v>
      </c>
      <c r="P3230">
        <f t="shared" si="50"/>
        <v>31353636</v>
      </c>
      <c r="Q3230">
        <v>7.6</v>
      </c>
    </row>
    <row r="3231" spans="1:17" x14ac:dyDescent="0.3">
      <c r="A3231" t="s">
        <v>18553</v>
      </c>
      <c r="B3231">
        <v>110</v>
      </c>
      <c r="C3231">
        <v>6525762</v>
      </c>
      <c r="D3231" t="s">
        <v>1671</v>
      </c>
      <c r="E3231" t="s">
        <v>3409</v>
      </c>
      <c r="F3231" t="s">
        <v>19711</v>
      </c>
      <c r="L3231" t="s">
        <v>18554</v>
      </c>
      <c r="M3231" t="s">
        <v>37</v>
      </c>
      <c r="N3231" t="s">
        <v>38</v>
      </c>
      <c r="O3231">
        <v>4000000</v>
      </c>
      <c r="P3231">
        <f t="shared" si="50"/>
        <v>2525762</v>
      </c>
      <c r="Q3231">
        <v>6.7</v>
      </c>
    </row>
    <row r="3232" spans="1:17" x14ac:dyDescent="0.3">
      <c r="A3232" t="s">
        <v>5882</v>
      </c>
      <c r="B3232">
        <v>110</v>
      </c>
      <c r="C3232">
        <v>263365</v>
      </c>
      <c r="D3232" t="s">
        <v>1671</v>
      </c>
      <c r="E3232" t="s">
        <v>3409</v>
      </c>
      <c r="F3232" t="s">
        <v>1266</v>
      </c>
      <c r="G3232" t="s">
        <v>19711</v>
      </c>
      <c r="L3232" t="s">
        <v>11488</v>
      </c>
      <c r="M3232" t="s">
        <v>37</v>
      </c>
      <c r="N3232" t="s">
        <v>38</v>
      </c>
      <c r="O3232">
        <v>20000000</v>
      </c>
      <c r="P3232">
        <f t="shared" si="50"/>
        <v>-19736635</v>
      </c>
      <c r="Q3232">
        <v>5.4</v>
      </c>
    </row>
    <row r="3233" spans="1:17" x14ac:dyDescent="0.3">
      <c r="A3233" t="s">
        <v>4239</v>
      </c>
      <c r="B3233">
        <v>110</v>
      </c>
      <c r="C3233">
        <v>14469428</v>
      </c>
      <c r="D3233" t="s">
        <v>1671</v>
      </c>
      <c r="E3233" t="s">
        <v>19711</v>
      </c>
      <c r="L3233" t="s">
        <v>9324</v>
      </c>
      <c r="M3233" t="s">
        <v>37</v>
      </c>
      <c r="N3233" t="s">
        <v>38</v>
      </c>
      <c r="O3233">
        <v>26000000</v>
      </c>
      <c r="P3233">
        <f t="shared" si="50"/>
        <v>-11530572</v>
      </c>
      <c r="Q3233">
        <v>5.2</v>
      </c>
    </row>
    <row r="3234" spans="1:17" x14ac:dyDescent="0.3">
      <c r="A3234" t="s">
        <v>7109</v>
      </c>
      <c r="B3234">
        <v>110</v>
      </c>
      <c r="C3234">
        <v>41102171</v>
      </c>
      <c r="D3234" t="s">
        <v>1671</v>
      </c>
      <c r="E3234" t="s">
        <v>3409</v>
      </c>
      <c r="F3234" t="s">
        <v>19711</v>
      </c>
      <c r="L3234" t="s">
        <v>7110</v>
      </c>
      <c r="M3234" t="s">
        <v>37</v>
      </c>
      <c r="N3234" t="s">
        <v>38</v>
      </c>
      <c r="O3234">
        <v>40000000</v>
      </c>
      <c r="P3234">
        <f t="shared" si="50"/>
        <v>1102171</v>
      </c>
      <c r="Q3234">
        <v>5.7</v>
      </c>
    </row>
    <row r="3235" spans="1:17" x14ac:dyDescent="0.3">
      <c r="A3235" t="s">
        <v>220</v>
      </c>
      <c r="B3235">
        <v>110</v>
      </c>
      <c r="C3235">
        <v>75604320</v>
      </c>
      <c r="D3235" t="s">
        <v>1671</v>
      </c>
      <c r="E3235" t="s">
        <v>19711</v>
      </c>
      <c r="L3235" t="s">
        <v>4859</v>
      </c>
      <c r="M3235" t="s">
        <v>37</v>
      </c>
      <c r="N3235" t="s">
        <v>38</v>
      </c>
      <c r="O3235">
        <v>54000000</v>
      </c>
      <c r="P3235">
        <f t="shared" si="50"/>
        <v>21604320</v>
      </c>
      <c r="Q3235">
        <v>5.6</v>
      </c>
    </row>
    <row r="3236" spans="1:17" x14ac:dyDescent="0.3">
      <c r="A3236" t="s">
        <v>6244</v>
      </c>
      <c r="B3236">
        <v>111</v>
      </c>
      <c r="C3236">
        <v>76806312</v>
      </c>
      <c r="D3236" t="s">
        <v>1671</v>
      </c>
      <c r="E3236" t="s">
        <v>19711</v>
      </c>
      <c r="L3236" t="s">
        <v>8166</v>
      </c>
      <c r="M3236" t="s">
        <v>37</v>
      </c>
      <c r="N3236" t="s">
        <v>38</v>
      </c>
      <c r="O3236">
        <v>30000000</v>
      </c>
      <c r="P3236">
        <f t="shared" si="50"/>
        <v>46806312</v>
      </c>
      <c r="Q3236">
        <v>6.1</v>
      </c>
    </row>
    <row r="3237" spans="1:17" x14ac:dyDescent="0.3">
      <c r="A3237" t="s">
        <v>16148</v>
      </c>
      <c r="B3237">
        <v>111</v>
      </c>
      <c r="C3237">
        <v>3076425</v>
      </c>
      <c r="D3237" t="s">
        <v>1671</v>
      </c>
      <c r="E3237" t="s">
        <v>24164</v>
      </c>
      <c r="F3237" t="s">
        <v>17378</v>
      </c>
      <c r="G3237" t="s">
        <v>19711</v>
      </c>
      <c r="L3237" t="s">
        <v>16150</v>
      </c>
      <c r="M3237" t="s">
        <v>1464</v>
      </c>
      <c r="N3237" t="s">
        <v>1465</v>
      </c>
      <c r="O3237">
        <v>8000000</v>
      </c>
      <c r="P3237">
        <f t="shared" si="50"/>
        <v>-4923575</v>
      </c>
      <c r="Q3237">
        <v>7.1</v>
      </c>
    </row>
    <row r="3238" spans="1:17" x14ac:dyDescent="0.3">
      <c r="A3238" t="s">
        <v>3405</v>
      </c>
      <c r="B3238">
        <v>111</v>
      </c>
      <c r="C3238">
        <v>5205343</v>
      </c>
      <c r="D3238" t="s">
        <v>1671</v>
      </c>
      <c r="E3238" t="s">
        <v>3409</v>
      </c>
      <c r="F3238" t="s">
        <v>18089</v>
      </c>
      <c r="G3238" t="s">
        <v>12038</v>
      </c>
      <c r="H3238" t="s">
        <v>19711</v>
      </c>
      <c r="L3238" t="s">
        <v>11353</v>
      </c>
      <c r="M3238" t="s">
        <v>37</v>
      </c>
      <c r="N3238" t="s">
        <v>38</v>
      </c>
      <c r="O3238">
        <v>20000000</v>
      </c>
      <c r="P3238">
        <f t="shared" si="50"/>
        <v>-14794657</v>
      </c>
      <c r="Q3238">
        <v>6.4</v>
      </c>
    </row>
    <row r="3239" spans="1:17" hidden="1" x14ac:dyDescent="0.3">
      <c r="A3239" t="s">
        <v>4267</v>
      </c>
      <c r="B3239">
        <v>111</v>
      </c>
      <c r="C3239">
        <v>35754555</v>
      </c>
      <c r="D3239" t="s">
        <v>3409</v>
      </c>
      <c r="E3239" t="s">
        <v>24167</v>
      </c>
      <c r="L3239" t="s">
        <v>4269</v>
      </c>
      <c r="M3239" t="s">
        <v>37</v>
      </c>
      <c r="N3239" t="s">
        <v>38</v>
      </c>
      <c r="P3239">
        <f t="shared" si="50"/>
        <v>35754555</v>
      </c>
      <c r="Q3239">
        <v>6.8</v>
      </c>
    </row>
    <row r="3240" spans="1:17" x14ac:dyDescent="0.3">
      <c r="A3240" t="s">
        <v>13191</v>
      </c>
      <c r="B3240">
        <v>111</v>
      </c>
      <c r="C3240">
        <v>1954202</v>
      </c>
      <c r="D3240" t="s">
        <v>1671</v>
      </c>
      <c r="E3240" t="s">
        <v>24164</v>
      </c>
      <c r="F3240" t="s">
        <v>3409</v>
      </c>
      <c r="L3240" t="s">
        <v>13192</v>
      </c>
      <c r="M3240" t="s">
        <v>37</v>
      </c>
      <c r="N3240" t="s">
        <v>38</v>
      </c>
      <c r="O3240">
        <v>15000000</v>
      </c>
      <c r="P3240">
        <f t="shared" si="50"/>
        <v>-13045798</v>
      </c>
      <c r="Q3240">
        <v>6.3</v>
      </c>
    </row>
    <row r="3241" spans="1:17" x14ac:dyDescent="0.3">
      <c r="A3241" t="s">
        <v>11761</v>
      </c>
      <c r="B3241">
        <v>111</v>
      </c>
      <c r="C3241">
        <v>6200756</v>
      </c>
      <c r="D3241" t="s">
        <v>1671</v>
      </c>
      <c r="E3241" t="s">
        <v>3409</v>
      </c>
      <c r="L3241" t="s">
        <v>17407</v>
      </c>
      <c r="M3241" t="s">
        <v>37</v>
      </c>
      <c r="N3241" t="s">
        <v>38</v>
      </c>
      <c r="O3241">
        <v>7000000</v>
      </c>
      <c r="P3241">
        <f t="shared" si="50"/>
        <v>-799244</v>
      </c>
      <c r="Q3241">
        <v>7.4</v>
      </c>
    </row>
    <row r="3242" spans="1:17" x14ac:dyDescent="0.3">
      <c r="A3242" t="s">
        <v>3494</v>
      </c>
      <c r="B3242">
        <v>111</v>
      </c>
      <c r="C3242">
        <v>45045037</v>
      </c>
      <c r="D3242" t="s">
        <v>1671</v>
      </c>
      <c r="E3242" t="s">
        <v>19711</v>
      </c>
      <c r="L3242" t="s">
        <v>3577</v>
      </c>
      <c r="M3242" t="s">
        <v>37</v>
      </c>
      <c r="N3242" t="s">
        <v>38</v>
      </c>
      <c r="O3242">
        <v>36000000</v>
      </c>
      <c r="P3242">
        <f t="shared" si="50"/>
        <v>9045037</v>
      </c>
      <c r="Q3242">
        <v>5.9</v>
      </c>
    </row>
    <row r="3243" spans="1:17" hidden="1" x14ac:dyDescent="0.3">
      <c r="A3243" t="s">
        <v>13928</v>
      </c>
      <c r="B3243">
        <v>111</v>
      </c>
      <c r="D3243" t="s">
        <v>3409</v>
      </c>
      <c r="E3243" t="s">
        <v>19711</v>
      </c>
      <c r="F3243" t="s">
        <v>12332</v>
      </c>
      <c r="L3243" t="s">
        <v>13929</v>
      </c>
      <c r="M3243" t="s">
        <v>37</v>
      </c>
      <c r="N3243" t="s">
        <v>767</v>
      </c>
      <c r="O3243">
        <v>3660000</v>
      </c>
      <c r="P3243">
        <f t="shared" si="50"/>
        <v>-3660000</v>
      </c>
      <c r="Q3243">
        <v>6.4</v>
      </c>
    </row>
    <row r="3244" spans="1:17" x14ac:dyDescent="0.3">
      <c r="A3244" t="s">
        <v>15334</v>
      </c>
      <c r="B3244">
        <v>111</v>
      </c>
      <c r="C3244">
        <v>228524</v>
      </c>
      <c r="D3244" t="s">
        <v>1671</v>
      </c>
      <c r="E3244" t="s">
        <v>3409</v>
      </c>
      <c r="L3244" t="s">
        <v>15336</v>
      </c>
      <c r="M3244" t="s">
        <v>37</v>
      </c>
      <c r="N3244" t="s">
        <v>38</v>
      </c>
      <c r="O3244">
        <v>4000000</v>
      </c>
      <c r="P3244">
        <f t="shared" si="50"/>
        <v>-3771476</v>
      </c>
      <c r="Q3244">
        <v>7.3</v>
      </c>
    </row>
    <row r="3245" spans="1:17" hidden="1" x14ac:dyDescent="0.3">
      <c r="A3245" t="s">
        <v>5815</v>
      </c>
      <c r="B3245">
        <v>111</v>
      </c>
      <c r="D3245" t="s">
        <v>1671</v>
      </c>
      <c r="E3245" t="s">
        <v>18089</v>
      </c>
      <c r="L3245" t="s">
        <v>5818</v>
      </c>
      <c r="M3245" t="s">
        <v>37</v>
      </c>
      <c r="N3245" t="s">
        <v>38</v>
      </c>
      <c r="O3245">
        <v>2500000</v>
      </c>
      <c r="P3245">
        <f t="shared" si="50"/>
        <v>-2500000</v>
      </c>
      <c r="Q3245">
        <v>7.2</v>
      </c>
    </row>
    <row r="3246" spans="1:17" x14ac:dyDescent="0.3">
      <c r="A3246" t="s">
        <v>17301</v>
      </c>
      <c r="B3246">
        <v>111</v>
      </c>
      <c r="C3246">
        <v>3895664</v>
      </c>
      <c r="D3246" t="s">
        <v>1671</v>
      </c>
      <c r="E3246" t="s">
        <v>3409</v>
      </c>
      <c r="L3246" t="s">
        <v>17302</v>
      </c>
      <c r="M3246" t="s">
        <v>1464</v>
      </c>
      <c r="N3246" t="s">
        <v>1465</v>
      </c>
      <c r="O3246">
        <v>5300000</v>
      </c>
      <c r="P3246">
        <f t="shared" si="50"/>
        <v>-1404336</v>
      </c>
      <c r="Q3246">
        <v>7.3</v>
      </c>
    </row>
    <row r="3247" spans="1:17" x14ac:dyDescent="0.3">
      <c r="A3247" t="s">
        <v>857</v>
      </c>
      <c r="B3247">
        <v>111</v>
      </c>
      <c r="C3247">
        <v>22551000</v>
      </c>
      <c r="D3247" t="s">
        <v>1671</v>
      </c>
      <c r="E3247" t="s">
        <v>3409</v>
      </c>
      <c r="F3247" t="s">
        <v>19711</v>
      </c>
      <c r="L3247" t="s">
        <v>16043</v>
      </c>
      <c r="M3247" t="s">
        <v>37</v>
      </c>
      <c r="N3247" t="s">
        <v>56</v>
      </c>
      <c r="O3247">
        <v>8000000</v>
      </c>
      <c r="P3247">
        <f t="shared" si="50"/>
        <v>14551000</v>
      </c>
      <c r="Q3247">
        <v>7.4</v>
      </c>
    </row>
    <row r="3248" spans="1:17" x14ac:dyDescent="0.3">
      <c r="A3248" t="s">
        <v>8355</v>
      </c>
      <c r="B3248">
        <v>111</v>
      </c>
      <c r="C3248">
        <v>41407470</v>
      </c>
      <c r="D3248" t="s">
        <v>1671</v>
      </c>
      <c r="E3248" t="s">
        <v>3409</v>
      </c>
      <c r="F3248" t="s">
        <v>18089</v>
      </c>
      <c r="L3248" t="s">
        <v>8356</v>
      </c>
      <c r="M3248" t="s">
        <v>37</v>
      </c>
      <c r="N3248" t="s">
        <v>38</v>
      </c>
      <c r="O3248">
        <v>30000000</v>
      </c>
      <c r="P3248">
        <f t="shared" si="50"/>
        <v>11407470</v>
      </c>
      <c r="Q3248">
        <v>7.6</v>
      </c>
    </row>
    <row r="3249" spans="1:17" hidden="1" x14ac:dyDescent="0.3">
      <c r="A3249" t="s">
        <v>16067</v>
      </c>
      <c r="B3249">
        <v>112</v>
      </c>
      <c r="C3249">
        <v>18811135</v>
      </c>
      <c r="D3249" t="s">
        <v>3409</v>
      </c>
      <c r="L3249" t="s">
        <v>16069</v>
      </c>
      <c r="M3249" t="s">
        <v>37</v>
      </c>
      <c r="N3249" t="s">
        <v>38</v>
      </c>
      <c r="P3249">
        <f t="shared" si="50"/>
        <v>18811135</v>
      </c>
      <c r="Q3249">
        <v>7.5</v>
      </c>
    </row>
    <row r="3250" spans="1:17" x14ac:dyDescent="0.3">
      <c r="A3250" t="s">
        <v>850</v>
      </c>
      <c r="B3250">
        <v>111</v>
      </c>
      <c r="C3250">
        <v>69800000</v>
      </c>
      <c r="D3250" t="s">
        <v>1671</v>
      </c>
      <c r="E3250" t="s">
        <v>1266</v>
      </c>
      <c r="F3250" t="s">
        <v>19711</v>
      </c>
      <c r="L3250" t="s">
        <v>15977</v>
      </c>
      <c r="M3250" t="s">
        <v>37</v>
      </c>
      <c r="N3250" t="s">
        <v>38</v>
      </c>
      <c r="O3250">
        <v>8000000</v>
      </c>
      <c r="P3250">
        <f t="shared" si="50"/>
        <v>61800000</v>
      </c>
      <c r="Q3250">
        <v>6.2</v>
      </c>
    </row>
    <row r="3251" spans="1:17" x14ac:dyDescent="0.3">
      <c r="A3251" t="s">
        <v>850</v>
      </c>
      <c r="B3251">
        <v>111</v>
      </c>
      <c r="C3251">
        <v>48430355</v>
      </c>
      <c r="D3251" t="s">
        <v>1671</v>
      </c>
      <c r="E3251" t="s">
        <v>3409</v>
      </c>
      <c r="L3251" t="s">
        <v>3435</v>
      </c>
      <c r="M3251" t="s">
        <v>37</v>
      </c>
      <c r="N3251" t="s">
        <v>38</v>
      </c>
      <c r="O3251">
        <v>70000000</v>
      </c>
      <c r="P3251">
        <f t="shared" si="50"/>
        <v>-21569645</v>
      </c>
      <c r="Q3251">
        <v>5.3</v>
      </c>
    </row>
    <row r="3252" spans="1:17" x14ac:dyDescent="0.3">
      <c r="A3252" t="s">
        <v>4260</v>
      </c>
      <c r="B3252">
        <v>111</v>
      </c>
      <c r="C3252">
        <v>2869369</v>
      </c>
      <c r="D3252" t="s">
        <v>1671</v>
      </c>
      <c r="E3252" t="s">
        <v>1266</v>
      </c>
      <c r="L3252" t="s">
        <v>6876</v>
      </c>
      <c r="M3252" t="s">
        <v>37</v>
      </c>
      <c r="N3252" t="s">
        <v>56</v>
      </c>
      <c r="O3252">
        <v>30000000</v>
      </c>
      <c r="P3252">
        <f t="shared" si="50"/>
        <v>-27130631</v>
      </c>
      <c r="Q3252">
        <v>7.3</v>
      </c>
    </row>
    <row r="3253" spans="1:17" x14ac:dyDescent="0.3">
      <c r="A3253" t="s">
        <v>11881</v>
      </c>
      <c r="B3253">
        <v>111</v>
      </c>
      <c r="C3253">
        <v>29106737</v>
      </c>
      <c r="D3253" t="s">
        <v>1671</v>
      </c>
      <c r="E3253" t="s">
        <v>3409</v>
      </c>
      <c r="F3253" t="s">
        <v>19711</v>
      </c>
      <c r="L3253" t="s">
        <v>12859</v>
      </c>
      <c r="M3253" t="s">
        <v>37</v>
      </c>
      <c r="N3253" t="s">
        <v>38</v>
      </c>
      <c r="O3253">
        <v>15000000</v>
      </c>
      <c r="P3253">
        <f t="shared" si="50"/>
        <v>14106737</v>
      </c>
      <c r="Q3253">
        <v>6</v>
      </c>
    </row>
    <row r="3254" spans="1:17" x14ac:dyDescent="0.3">
      <c r="A3254" t="s">
        <v>3303</v>
      </c>
      <c r="B3254">
        <v>111</v>
      </c>
      <c r="C3254">
        <v>108244774</v>
      </c>
      <c r="D3254" t="s">
        <v>1671</v>
      </c>
      <c r="E3254" t="s">
        <v>18089</v>
      </c>
      <c r="F3254" t="s">
        <v>19711</v>
      </c>
      <c r="L3254" t="s">
        <v>8131</v>
      </c>
      <c r="M3254" t="s">
        <v>37</v>
      </c>
      <c r="N3254" t="s">
        <v>38</v>
      </c>
      <c r="O3254">
        <v>37000000</v>
      </c>
      <c r="P3254">
        <f t="shared" si="50"/>
        <v>71244774</v>
      </c>
      <c r="Q3254">
        <v>6.2</v>
      </c>
    </row>
    <row r="3255" spans="1:17" x14ac:dyDescent="0.3">
      <c r="A3255" t="s">
        <v>1432</v>
      </c>
      <c r="B3255">
        <v>112</v>
      </c>
      <c r="C3255">
        <v>115000000</v>
      </c>
      <c r="D3255" t="s">
        <v>1671</v>
      </c>
      <c r="E3255" t="s">
        <v>3409</v>
      </c>
      <c r="F3255" t="s">
        <v>12038</v>
      </c>
      <c r="L3255" t="s">
        <v>22229</v>
      </c>
      <c r="M3255" t="s">
        <v>37</v>
      </c>
      <c r="N3255" t="s">
        <v>38</v>
      </c>
      <c r="O3255">
        <v>777000</v>
      </c>
      <c r="P3255">
        <f t="shared" si="50"/>
        <v>114223000</v>
      </c>
      <c r="Q3255">
        <v>7.5</v>
      </c>
    </row>
    <row r="3256" spans="1:17" x14ac:dyDescent="0.3">
      <c r="A3256" t="s">
        <v>1800</v>
      </c>
      <c r="B3256">
        <v>112</v>
      </c>
      <c r="C3256">
        <v>22858926</v>
      </c>
      <c r="D3256" t="s">
        <v>1671</v>
      </c>
      <c r="E3256" t="s">
        <v>3409</v>
      </c>
      <c r="F3256" t="s">
        <v>1266</v>
      </c>
      <c r="L3256" t="s">
        <v>13753</v>
      </c>
      <c r="M3256" t="s">
        <v>37</v>
      </c>
      <c r="N3256" t="s">
        <v>38</v>
      </c>
      <c r="O3256">
        <v>13000000</v>
      </c>
      <c r="P3256">
        <f t="shared" si="50"/>
        <v>9858926</v>
      </c>
      <c r="Q3256">
        <v>7.8</v>
      </c>
    </row>
    <row r="3257" spans="1:17" hidden="1" x14ac:dyDescent="0.3">
      <c r="A3257" t="s">
        <v>18394</v>
      </c>
      <c r="B3257">
        <v>112</v>
      </c>
      <c r="D3257" t="s">
        <v>24165</v>
      </c>
      <c r="E3257" t="s">
        <v>12332</v>
      </c>
      <c r="F3257" t="s">
        <v>10413</v>
      </c>
      <c r="L3257" t="s">
        <v>18397</v>
      </c>
      <c r="M3257" t="s">
        <v>8731</v>
      </c>
      <c r="N3257" t="s">
        <v>8746</v>
      </c>
      <c r="O3257">
        <v>4500000</v>
      </c>
      <c r="P3257">
        <f t="shared" si="50"/>
        <v>-4500000</v>
      </c>
      <c r="Q3257">
        <v>6.2</v>
      </c>
    </row>
    <row r="3258" spans="1:17" hidden="1" x14ac:dyDescent="0.3">
      <c r="A3258" t="s">
        <v>21068</v>
      </c>
      <c r="B3258">
        <v>112</v>
      </c>
      <c r="D3258" t="s">
        <v>1671</v>
      </c>
      <c r="E3258" t="s">
        <v>3409</v>
      </c>
      <c r="L3258" t="s">
        <v>21071</v>
      </c>
      <c r="M3258" t="s">
        <v>37</v>
      </c>
      <c r="N3258" t="s">
        <v>8819</v>
      </c>
      <c r="O3258">
        <v>5000000</v>
      </c>
      <c r="P3258">
        <f t="shared" si="50"/>
        <v>-5000000</v>
      </c>
      <c r="Q3258">
        <v>7.1</v>
      </c>
    </row>
    <row r="3259" spans="1:17" x14ac:dyDescent="0.3">
      <c r="A3259" t="s">
        <v>15467</v>
      </c>
      <c r="B3259">
        <v>112</v>
      </c>
      <c r="C3259">
        <v>32541719</v>
      </c>
      <c r="D3259" t="s">
        <v>1671</v>
      </c>
      <c r="E3259" t="s">
        <v>3409</v>
      </c>
      <c r="F3259" t="s">
        <v>19711</v>
      </c>
      <c r="G3259" t="s">
        <v>24167</v>
      </c>
      <c r="L3259" t="s">
        <v>17350</v>
      </c>
      <c r="M3259" t="s">
        <v>37</v>
      </c>
      <c r="N3259" t="s">
        <v>56</v>
      </c>
      <c r="O3259">
        <v>3500159</v>
      </c>
      <c r="P3259">
        <f t="shared" si="50"/>
        <v>29041560</v>
      </c>
      <c r="Q3259">
        <v>6.7</v>
      </c>
    </row>
    <row r="3260" spans="1:17" x14ac:dyDescent="0.3">
      <c r="A3260" t="s">
        <v>7498</v>
      </c>
      <c r="B3260">
        <v>112</v>
      </c>
      <c r="C3260">
        <v>26494611</v>
      </c>
      <c r="D3260" t="s">
        <v>1671</v>
      </c>
      <c r="E3260" t="s">
        <v>3409</v>
      </c>
      <c r="F3260" t="s">
        <v>19711</v>
      </c>
      <c r="G3260" t="s">
        <v>12332</v>
      </c>
      <c r="L3260" t="s">
        <v>7500</v>
      </c>
      <c r="M3260" t="s">
        <v>37</v>
      </c>
      <c r="N3260" t="s">
        <v>38</v>
      </c>
      <c r="O3260">
        <v>35000000</v>
      </c>
      <c r="P3260">
        <f t="shared" si="50"/>
        <v>-8505389</v>
      </c>
      <c r="Q3260">
        <v>6.6</v>
      </c>
    </row>
    <row r="3261" spans="1:17" hidden="1" x14ac:dyDescent="0.3">
      <c r="A3261" t="s">
        <v>16487</v>
      </c>
      <c r="B3261">
        <v>112</v>
      </c>
      <c r="C3261">
        <v>31973840</v>
      </c>
      <c r="D3261" t="s">
        <v>1671</v>
      </c>
      <c r="E3261" t="s">
        <v>3409</v>
      </c>
      <c r="F3261" t="s">
        <v>19711</v>
      </c>
      <c r="L3261" t="s">
        <v>16489</v>
      </c>
      <c r="M3261" t="s">
        <v>37</v>
      </c>
      <c r="N3261" t="s">
        <v>767</v>
      </c>
      <c r="P3261">
        <f t="shared" si="50"/>
        <v>31973840</v>
      </c>
      <c r="Q3261">
        <v>7.2</v>
      </c>
    </row>
    <row r="3262" spans="1:17" x14ac:dyDescent="0.3">
      <c r="A3262" t="s">
        <v>12530</v>
      </c>
      <c r="B3262">
        <v>112</v>
      </c>
      <c r="C3262">
        <v>4734235</v>
      </c>
      <c r="D3262" t="s">
        <v>1671</v>
      </c>
      <c r="E3262" t="s">
        <v>3409</v>
      </c>
      <c r="F3262" t="s">
        <v>12038</v>
      </c>
      <c r="L3262" t="s">
        <v>12531</v>
      </c>
      <c r="M3262" t="s">
        <v>37</v>
      </c>
      <c r="N3262" t="s">
        <v>38</v>
      </c>
      <c r="O3262">
        <v>15000000</v>
      </c>
      <c r="P3262">
        <f t="shared" si="50"/>
        <v>-10265765</v>
      </c>
      <c r="Q3262">
        <v>6</v>
      </c>
    </row>
    <row r="3263" spans="1:17" x14ac:dyDescent="0.3">
      <c r="A3263" t="s">
        <v>1324</v>
      </c>
      <c r="B3263">
        <v>112</v>
      </c>
      <c r="C3263">
        <v>4485485</v>
      </c>
      <c r="D3263" t="s">
        <v>1671</v>
      </c>
      <c r="E3263" t="s">
        <v>24164</v>
      </c>
      <c r="F3263" t="s">
        <v>3409</v>
      </c>
      <c r="L3263" t="s">
        <v>9194</v>
      </c>
      <c r="M3263" t="s">
        <v>37</v>
      </c>
      <c r="N3263" t="s">
        <v>38</v>
      </c>
      <c r="O3263">
        <v>15000000</v>
      </c>
      <c r="P3263">
        <f t="shared" si="50"/>
        <v>-10514515</v>
      </c>
      <c r="Q3263">
        <v>6.4</v>
      </c>
    </row>
    <row r="3264" spans="1:17" x14ac:dyDescent="0.3">
      <c r="A3264" t="s">
        <v>4066</v>
      </c>
      <c r="B3264">
        <v>112</v>
      </c>
      <c r="C3264">
        <v>90556401</v>
      </c>
      <c r="D3264" t="s">
        <v>1671</v>
      </c>
      <c r="E3264" t="s">
        <v>3409</v>
      </c>
      <c r="F3264" t="s">
        <v>18089</v>
      </c>
      <c r="G3264" t="s">
        <v>12038</v>
      </c>
      <c r="H3264" t="s">
        <v>17378</v>
      </c>
      <c r="I3264" t="s">
        <v>19711</v>
      </c>
      <c r="L3264" t="s">
        <v>14504</v>
      </c>
      <c r="M3264" t="s">
        <v>37</v>
      </c>
      <c r="N3264" t="s">
        <v>38</v>
      </c>
      <c r="O3264">
        <v>11000000</v>
      </c>
      <c r="P3264">
        <f t="shared" si="50"/>
        <v>79556401</v>
      </c>
      <c r="Q3264">
        <v>4.5</v>
      </c>
    </row>
    <row r="3265" spans="1:17" x14ac:dyDescent="0.3">
      <c r="A3265" t="s">
        <v>4003</v>
      </c>
      <c r="B3265">
        <v>112</v>
      </c>
      <c r="C3265">
        <v>4839383</v>
      </c>
      <c r="D3265" t="s">
        <v>1671</v>
      </c>
      <c r="E3265" t="s">
        <v>19711</v>
      </c>
      <c r="L3265" t="s">
        <v>12534</v>
      </c>
      <c r="M3265" t="s">
        <v>37</v>
      </c>
      <c r="N3265" t="s">
        <v>38</v>
      </c>
      <c r="O3265">
        <v>16000000</v>
      </c>
      <c r="P3265">
        <f t="shared" si="50"/>
        <v>-11160617</v>
      </c>
      <c r="Q3265">
        <v>6.6</v>
      </c>
    </row>
    <row r="3266" spans="1:17" x14ac:dyDescent="0.3">
      <c r="A3266" t="s">
        <v>14946</v>
      </c>
      <c r="B3266">
        <v>112</v>
      </c>
      <c r="C3266">
        <v>37295394</v>
      </c>
      <c r="D3266" t="s">
        <v>1671</v>
      </c>
      <c r="E3266" t="s">
        <v>3409</v>
      </c>
      <c r="L3266" t="s">
        <v>16493</v>
      </c>
      <c r="M3266" t="s">
        <v>37</v>
      </c>
      <c r="N3266" t="s">
        <v>38</v>
      </c>
      <c r="O3266">
        <v>6600000</v>
      </c>
      <c r="P3266">
        <f t="shared" ref="P3266:P3329" si="51">+C3266-O3266</f>
        <v>30695394</v>
      </c>
      <c r="Q3266">
        <v>5.7</v>
      </c>
    </row>
    <row r="3267" spans="1:17" x14ac:dyDescent="0.3">
      <c r="A3267" t="s">
        <v>1015</v>
      </c>
      <c r="B3267">
        <v>112</v>
      </c>
      <c r="C3267">
        <v>32357532</v>
      </c>
      <c r="D3267" t="s">
        <v>1671</v>
      </c>
      <c r="E3267" t="s">
        <v>3409</v>
      </c>
      <c r="F3267" t="s">
        <v>19711</v>
      </c>
      <c r="L3267" t="s">
        <v>8540</v>
      </c>
      <c r="M3267" t="s">
        <v>37</v>
      </c>
      <c r="N3267" t="s">
        <v>38</v>
      </c>
      <c r="O3267">
        <v>30000000</v>
      </c>
      <c r="P3267">
        <f t="shared" si="51"/>
        <v>2357532</v>
      </c>
      <c r="Q3267">
        <v>6.7</v>
      </c>
    </row>
    <row r="3268" spans="1:17" x14ac:dyDescent="0.3">
      <c r="A3268" t="s">
        <v>3639</v>
      </c>
      <c r="B3268">
        <v>112</v>
      </c>
      <c r="C3268">
        <v>4554569</v>
      </c>
      <c r="D3268" t="s">
        <v>1671</v>
      </c>
      <c r="E3268" t="s">
        <v>3409</v>
      </c>
      <c r="L3268" t="s">
        <v>8811</v>
      </c>
      <c r="M3268" t="s">
        <v>37</v>
      </c>
      <c r="N3268" t="s">
        <v>38</v>
      </c>
      <c r="O3268">
        <v>28000000</v>
      </c>
      <c r="P3268">
        <f t="shared" si="51"/>
        <v>-23445431</v>
      </c>
      <c r="Q3268">
        <v>6.9</v>
      </c>
    </row>
    <row r="3269" spans="1:17" x14ac:dyDescent="0.3">
      <c r="A3269" t="s">
        <v>5225</v>
      </c>
      <c r="B3269">
        <v>112</v>
      </c>
      <c r="C3269">
        <v>19151864</v>
      </c>
      <c r="D3269" t="s">
        <v>1671</v>
      </c>
      <c r="E3269" t="s">
        <v>19711</v>
      </c>
      <c r="L3269" t="s">
        <v>11039</v>
      </c>
      <c r="M3269" t="s">
        <v>37</v>
      </c>
      <c r="N3269" t="s">
        <v>38</v>
      </c>
      <c r="O3269">
        <v>40000000</v>
      </c>
      <c r="P3269">
        <f t="shared" si="51"/>
        <v>-20848136</v>
      </c>
      <c r="Q3269">
        <v>5.9</v>
      </c>
    </row>
    <row r="3270" spans="1:17" x14ac:dyDescent="0.3">
      <c r="A3270" t="s">
        <v>12225</v>
      </c>
      <c r="B3270">
        <v>112</v>
      </c>
      <c r="C3270">
        <v>64998368</v>
      </c>
      <c r="D3270" t="s">
        <v>1671</v>
      </c>
      <c r="E3270" t="s">
        <v>12038</v>
      </c>
      <c r="F3270" t="s">
        <v>19711</v>
      </c>
      <c r="L3270" t="s">
        <v>12226</v>
      </c>
      <c r="M3270" t="s">
        <v>37</v>
      </c>
      <c r="N3270" t="s">
        <v>38</v>
      </c>
      <c r="O3270">
        <v>17000000</v>
      </c>
      <c r="P3270">
        <f t="shared" si="51"/>
        <v>47998368</v>
      </c>
      <c r="Q3270">
        <v>7.2</v>
      </c>
    </row>
    <row r="3271" spans="1:17" x14ac:dyDescent="0.3">
      <c r="A3271" t="s">
        <v>7427</v>
      </c>
      <c r="B3271">
        <v>112</v>
      </c>
      <c r="C3271">
        <v>39026186</v>
      </c>
      <c r="D3271" t="s">
        <v>1671</v>
      </c>
      <c r="E3271" t="s">
        <v>3409</v>
      </c>
      <c r="F3271" t="s">
        <v>19711</v>
      </c>
      <c r="L3271" t="s">
        <v>7430</v>
      </c>
      <c r="M3271" t="s">
        <v>37</v>
      </c>
      <c r="N3271" t="s">
        <v>38</v>
      </c>
      <c r="O3271">
        <v>35000000</v>
      </c>
      <c r="P3271">
        <f t="shared" si="51"/>
        <v>4026186</v>
      </c>
      <c r="Q3271">
        <v>5.9</v>
      </c>
    </row>
    <row r="3272" spans="1:17" hidden="1" x14ac:dyDescent="0.3">
      <c r="A3272" t="s">
        <v>14660</v>
      </c>
      <c r="B3272">
        <v>112</v>
      </c>
      <c r="D3272" t="s">
        <v>3409</v>
      </c>
      <c r="L3272" t="s">
        <v>19822</v>
      </c>
      <c r="M3272" t="s">
        <v>37</v>
      </c>
      <c r="N3272" t="s">
        <v>38</v>
      </c>
      <c r="O3272">
        <v>2500000</v>
      </c>
      <c r="P3272">
        <f t="shared" si="51"/>
        <v>-2500000</v>
      </c>
      <c r="Q3272">
        <v>7.9</v>
      </c>
    </row>
    <row r="3273" spans="1:17" x14ac:dyDescent="0.3">
      <c r="A3273" t="s">
        <v>2513</v>
      </c>
      <c r="B3273">
        <v>112</v>
      </c>
      <c r="C3273">
        <v>218628680</v>
      </c>
      <c r="D3273" t="s">
        <v>1671</v>
      </c>
      <c r="E3273" t="s">
        <v>1266</v>
      </c>
      <c r="L3273" t="s">
        <v>5014</v>
      </c>
      <c r="M3273" t="s">
        <v>37</v>
      </c>
      <c r="N3273" t="s">
        <v>38</v>
      </c>
      <c r="O3273">
        <v>50000000</v>
      </c>
      <c r="P3273">
        <f t="shared" si="51"/>
        <v>168628680</v>
      </c>
      <c r="Q3273">
        <v>7</v>
      </c>
    </row>
    <row r="3274" spans="1:17" x14ac:dyDescent="0.3">
      <c r="A3274" t="s">
        <v>17810</v>
      </c>
      <c r="B3274">
        <v>112</v>
      </c>
      <c r="C3274">
        <v>3432342</v>
      </c>
      <c r="D3274" t="s">
        <v>1671</v>
      </c>
      <c r="E3274" t="s">
        <v>24164</v>
      </c>
      <c r="F3274" t="s">
        <v>3409</v>
      </c>
      <c r="G3274" t="s">
        <v>24165</v>
      </c>
      <c r="H3274" t="s">
        <v>19711</v>
      </c>
      <c r="L3274" t="s">
        <v>17812</v>
      </c>
      <c r="M3274" t="s">
        <v>1464</v>
      </c>
      <c r="N3274" t="s">
        <v>268</v>
      </c>
      <c r="O3274">
        <v>6000000</v>
      </c>
      <c r="P3274">
        <f t="shared" si="51"/>
        <v>-2567658</v>
      </c>
      <c r="Q3274">
        <v>7.7</v>
      </c>
    </row>
    <row r="3275" spans="1:17" x14ac:dyDescent="0.3">
      <c r="A3275" t="s">
        <v>6176</v>
      </c>
      <c r="B3275">
        <v>112</v>
      </c>
      <c r="C3275">
        <v>6105175</v>
      </c>
      <c r="D3275" t="s">
        <v>1671</v>
      </c>
      <c r="L3275" t="s">
        <v>6178</v>
      </c>
      <c r="M3275" t="s">
        <v>37</v>
      </c>
      <c r="N3275" t="s">
        <v>38</v>
      </c>
      <c r="O3275">
        <v>44000000</v>
      </c>
      <c r="P3275">
        <f t="shared" si="51"/>
        <v>-37894825</v>
      </c>
      <c r="Q3275">
        <v>6.6</v>
      </c>
    </row>
    <row r="3276" spans="1:17" x14ac:dyDescent="0.3">
      <c r="A3276" t="s">
        <v>21333</v>
      </c>
      <c r="B3276">
        <v>112</v>
      </c>
      <c r="C3276">
        <v>375723</v>
      </c>
      <c r="D3276" t="s">
        <v>1671</v>
      </c>
      <c r="E3276" t="s">
        <v>3409</v>
      </c>
      <c r="L3276" t="s">
        <v>21336</v>
      </c>
      <c r="M3276" t="s">
        <v>14503</v>
      </c>
      <c r="N3276" t="s">
        <v>16841</v>
      </c>
      <c r="O3276">
        <v>4000000</v>
      </c>
      <c r="P3276">
        <f t="shared" si="51"/>
        <v>-3624277</v>
      </c>
      <c r="Q3276">
        <v>7.9</v>
      </c>
    </row>
    <row r="3277" spans="1:17" hidden="1" x14ac:dyDescent="0.3">
      <c r="A3277" t="s">
        <v>20766</v>
      </c>
      <c r="B3277">
        <v>112</v>
      </c>
      <c r="D3277" t="s">
        <v>6403</v>
      </c>
      <c r="L3277" t="s">
        <v>20769</v>
      </c>
      <c r="M3277" t="s">
        <v>37</v>
      </c>
      <c r="N3277" t="s">
        <v>38</v>
      </c>
      <c r="O3277">
        <v>1750000</v>
      </c>
      <c r="P3277">
        <f t="shared" si="51"/>
        <v>-1750000</v>
      </c>
      <c r="Q3277">
        <v>6.3</v>
      </c>
    </row>
    <row r="3278" spans="1:17" x14ac:dyDescent="0.3">
      <c r="A3278" t="s">
        <v>4003</v>
      </c>
      <c r="B3278">
        <v>112</v>
      </c>
      <c r="C3278">
        <v>16684352</v>
      </c>
      <c r="D3278" t="s">
        <v>1671</v>
      </c>
      <c r="E3278" t="s">
        <v>19711</v>
      </c>
      <c r="L3278" t="s">
        <v>10549</v>
      </c>
      <c r="M3278" t="s">
        <v>37</v>
      </c>
      <c r="N3278" t="s">
        <v>38</v>
      </c>
      <c r="O3278">
        <v>17000000</v>
      </c>
      <c r="P3278">
        <f t="shared" si="51"/>
        <v>-315648</v>
      </c>
      <c r="Q3278">
        <v>6.3</v>
      </c>
    </row>
    <row r="3279" spans="1:17" hidden="1" x14ac:dyDescent="0.3">
      <c r="A3279" t="s">
        <v>3722</v>
      </c>
      <c r="B3279">
        <v>112</v>
      </c>
      <c r="C3279">
        <v>533344</v>
      </c>
      <c r="D3279" t="s">
        <v>1671</v>
      </c>
      <c r="E3279" t="s">
        <v>3409</v>
      </c>
      <c r="F3279" t="s">
        <v>12038</v>
      </c>
      <c r="L3279" t="s">
        <v>16376</v>
      </c>
      <c r="M3279" t="s">
        <v>37</v>
      </c>
      <c r="N3279" t="s">
        <v>38</v>
      </c>
      <c r="P3279">
        <f t="shared" si="51"/>
        <v>533344</v>
      </c>
      <c r="Q3279">
        <v>5.5</v>
      </c>
    </row>
    <row r="3280" spans="1:17" x14ac:dyDescent="0.3">
      <c r="A3280" t="s">
        <v>5230</v>
      </c>
      <c r="B3280">
        <v>113</v>
      </c>
      <c r="C3280">
        <v>56724080</v>
      </c>
      <c r="D3280" t="s">
        <v>1671</v>
      </c>
      <c r="L3280" t="s">
        <v>5232</v>
      </c>
      <c r="M3280" t="s">
        <v>37</v>
      </c>
      <c r="N3280" t="s">
        <v>38</v>
      </c>
      <c r="O3280">
        <v>50000000</v>
      </c>
      <c r="P3280">
        <f t="shared" si="51"/>
        <v>6724080</v>
      </c>
      <c r="Q3280">
        <v>6.7</v>
      </c>
    </row>
    <row r="3281" spans="1:17" x14ac:dyDescent="0.3">
      <c r="A3281" t="s">
        <v>4003</v>
      </c>
      <c r="B3281">
        <v>113</v>
      </c>
      <c r="C3281">
        <v>5032496</v>
      </c>
      <c r="D3281" t="s">
        <v>1671</v>
      </c>
      <c r="E3281" t="s">
        <v>3409</v>
      </c>
      <c r="L3281" t="s">
        <v>14280</v>
      </c>
      <c r="M3281" t="s">
        <v>37</v>
      </c>
      <c r="N3281" t="s">
        <v>38</v>
      </c>
      <c r="O3281">
        <v>12000000</v>
      </c>
      <c r="P3281">
        <f t="shared" si="51"/>
        <v>-6967504</v>
      </c>
      <c r="Q3281">
        <v>6.3</v>
      </c>
    </row>
    <row r="3282" spans="1:17" x14ac:dyDescent="0.3">
      <c r="A3282" t="s">
        <v>7134</v>
      </c>
      <c r="B3282">
        <v>113</v>
      </c>
      <c r="C3282">
        <v>12006514</v>
      </c>
      <c r="D3282" t="s">
        <v>1671</v>
      </c>
      <c r="E3282" t="s">
        <v>3409</v>
      </c>
      <c r="F3282" t="s">
        <v>19711</v>
      </c>
      <c r="L3282" t="s">
        <v>23146</v>
      </c>
      <c r="M3282" t="s">
        <v>37</v>
      </c>
      <c r="N3282" t="s">
        <v>38</v>
      </c>
      <c r="O3282">
        <v>250000</v>
      </c>
      <c r="P3282">
        <f t="shared" si="51"/>
        <v>11756514</v>
      </c>
      <c r="Q3282">
        <v>7.3</v>
      </c>
    </row>
    <row r="3283" spans="1:17" x14ac:dyDescent="0.3">
      <c r="A3283" t="s">
        <v>157</v>
      </c>
      <c r="B3283">
        <v>113</v>
      </c>
      <c r="C3283">
        <v>170684505</v>
      </c>
      <c r="D3283" t="s">
        <v>1671</v>
      </c>
      <c r="E3283" t="s">
        <v>24164</v>
      </c>
      <c r="F3283" t="s">
        <v>17378</v>
      </c>
      <c r="L3283" t="s">
        <v>8084</v>
      </c>
      <c r="M3283" t="s">
        <v>37</v>
      </c>
      <c r="N3283" t="s">
        <v>38</v>
      </c>
      <c r="O3283">
        <v>45000000</v>
      </c>
      <c r="P3283">
        <f t="shared" si="51"/>
        <v>125684505</v>
      </c>
      <c r="Q3283">
        <v>7.2</v>
      </c>
    </row>
    <row r="3284" spans="1:17" x14ac:dyDescent="0.3">
      <c r="A3284" t="s">
        <v>4008</v>
      </c>
      <c r="B3284">
        <v>113</v>
      </c>
      <c r="C3284">
        <v>109176215</v>
      </c>
      <c r="D3284" t="s">
        <v>1671</v>
      </c>
      <c r="L3284" t="s">
        <v>4009</v>
      </c>
      <c r="M3284" t="s">
        <v>37</v>
      </c>
      <c r="N3284" t="s">
        <v>38</v>
      </c>
      <c r="O3284">
        <v>60000000</v>
      </c>
      <c r="P3284">
        <f t="shared" si="51"/>
        <v>49176215</v>
      </c>
      <c r="Q3284">
        <v>5.5</v>
      </c>
    </row>
    <row r="3285" spans="1:17" x14ac:dyDescent="0.3">
      <c r="A3285" t="s">
        <v>255</v>
      </c>
      <c r="B3285">
        <v>113</v>
      </c>
      <c r="C3285">
        <v>79711678</v>
      </c>
      <c r="D3285" t="s">
        <v>1671</v>
      </c>
      <c r="E3285" t="s">
        <v>1266</v>
      </c>
      <c r="F3285" t="s">
        <v>6403</v>
      </c>
      <c r="L3285" t="s">
        <v>883</v>
      </c>
      <c r="M3285" t="s">
        <v>37</v>
      </c>
      <c r="N3285" t="s">
        <v>38</v>
      </c>
      <c r="O3285">
        <v>100000000</v>
      </c>
      <c r="P3285">
        <f t="shared" si="51"/>
        <v>-20288322</v>
      </c>
      <c r="Q3285">
        <v>6.2</v>
      </c>
    </row>
    <row r="3286" spans="1:17" x14ac:dyDescent="0.3">
      <c r="A3286" t="s">
        <v>12378</v>
      </c>
      <c r="B3286">
        <v>113</v>
      </c>
      <c r="C3286">
        <v>127175354</v>
      </c>
      <c r="D3286" t="s">
        <v>1671</v>
      </c>
      <c r="L3286" t="s">
        <v>12379</v>
      </c>
      <c r="M3286" t="s">
        <v>37</v>
      </c>
      <c r="N3286" t="s">
        <v>38</v>
      </c>
      <c r="O3286">
        <v>16000000</v>
      </c>
      <c r="P3286">
        <f t="shared" si="51"/>
        <v>111175354</v>
      </c>
      <c r="Q3286">
        <v>7.3</v>
      </c>
    </row>
    <row r="3287" spans="1:17" x14ac:dyDescent="0.3">
      <c r="A3287" t="s">
        <v>3303</v>
      </c>
      <c r="B3287">
        <v>113</v>
      </c>
      <c r="C3287">
        <v>18882880</v>
      </c>
      <c r="D3287" t="s">
        <v>1671</v>
      </c>
      <c r="E3287" t="s">
        <v>3409</v>
      </c>
      <c r="L3287" t="s">
        <v>11047</v>
      </c>
      <c r="M3287" t="s">
        <v>37</v>
      </c>
      <c r="N3287" t="s">
        <v>38</v>
      </c>
      <c r="O3287">
        <v>20000000</v>
      </c>
      <c r="P3287">
        <f t="shared" si="51"/>
        <v>-1117120</v>
      </c>
      <c r="Q3287">
        <v>5.9</v>
      </c>
    </row>
    <row r="3288" spans="1:17" x14ac:dyDescent="0.3">
      <c r="A3288" t="s">
        <v>2467</v>
      </c>
      <c r="B3288">
        <v>113</v>
      </c>
      <c r="C3288">
        <v>29802761</v>
      </c>
      <c r="D3288" t="s">
        <v>1671</v>
      </c>
      <c r="E3288" t="s">
        <v>24167</v>
      </c>
      <c r="L3288" t="s">
        <v>6947</v>
      </c>
      <c r="M3288" t="s">
        <v>37</v>
      </c>
      <c r="N3288" t="s">
        <v>38</v>
      </c>
      <c r="O3288">
        <v>40000000</v>
      </c>
      <c r="P3288">
        <f t="shared" si="51"/>
        <v>-10197239</v>
      </c>
      <c r="Q3288">
        <v>6.4</v>
      </c>
    </row>
    <row r="3289" spans="1:17" x14ac:dyDescent="0.3">
      <c r="A3289" t="s">
        <v>5647</v>
      </c>
      <c r="B3289">
        <v>113</v>
      </c>
      <c r="C3289">
        <v>27277055</v>
      </c>
      <c r="D3289" t="s">
        <v>1671</v>
      </c>
      <c r="E3289" t="s">
        <v>3409</v>
      </c>
      <c r="F3289" t="s">
        <v>12038</v>
      </c>
      <c r="G3289" t="s">
        <v>19711</v>
      </c>
      <c r="L3289" t="s">
        <v>10928</v>
      </c>
      <c r="M3289" t="s">
        <v>37</v>
      </c>
      <c r="N3289" t="s">
        <v>56</v>
      </c>
      <c r="O3289">
        <v>20000000</v>
      </c>
      <c r="P3289">
        <f t="shared" si="51"/>
        <v>7277055</v>
      </c>
      <c r="Q3289">
        <v>7.6</v>
      </c>
    </row>
    <row r="3290" spans="1:17" x14ac:dyDescent="0.3">
      <c r="A3290" t="s">
        <v>9516</v>
      </c>
      <c r="B3290">
        <v>113</v>
      </c>
      <c r="C3290">
        <v>51697449</v>
      </c>
      <c r="D3290" t="s">
        <v>1671</v>
      </c>
      <c r="E3290" t="s">
        <v>3409</v>
      </c>
      <c r="L3290" t="s">
        <v>11590</v>
      </c>
      <c r="M3290" t="s">
        <v>37</v>
      </c>
      <c r="N3290" t="s">
        <v>38</v>
      </c>
      <c r="O3290">
        <v>13000000</v>
      </c>
      <c r="P3290">
        <f t="shared" si="51"/>
        <v>38697449</v>
      </c>
      <c r="Q3290">
        <v>4.0999999999999996</v>
      </c>
    </row>
    <row r="3291" spans="1:17" x14ac:dyDescent="0.3">
      <c r="A3291" t="s">
        <v>18103</v>
      </c>
      <c r="B3291">
        <v>113</v>
      </c>
      <c r="C3291">
        <v>617228</v>
      </c>
      <c r="D3291" t="s">
        <v>1671</v>
      </c>
      <c r="E3291" t="s">
        <v>3409</v>
      </c>
      <c r="F3291" t="s">
        <v>19711</v>
      </c>
      <c r="G3291" t="s">
        <v>24163</v>
      </c>
      <c r="L3291" t="s">
        <v>18107</v>
      </c>
      <c r="M3291" t="s">
        <v>18111</v>
      </c>
      <c r="N3291" t="s">
        <v>5560</v>
      </c>
      <c r="O3291">
        <v>84450000</v>
      </c>
      <c r="P3291">
        <f t="shared" si="51"/>
        <v>-83832772</v>
      </c>
      <c r="Q3291">
        <v>7.4</v>
      </c>
    </row>
    <row r="3292" spans="1:17" x14ac:dyDescent="0.3">
      <c r="A3292" t="s">
        <v>18688</v>
      </c>
      <c r="B3292">
        <v>113</v>
      </c>
      <c r="C3292">
        <v>146402</v>
      </c>
      <c r="D3292" t="s">
        <v>1671</v>
      </c>
      <c r="E3292" t="s">
        <v>3409</v>
      </c>
      <c r="L3292" t="s">
        <v>18690</v>
      </c>
      <c r="M3292" t="s">
        <v>2778</v>
      </c>
      <c r="N3292" t="s">
        <v>3571</v>
      </c>
      <c r="O3292">
        <v>4000000</v>
      </c>
      <c r="P3292">
        <f t="shared" si="51"/>
        <v>-3853598</v>
      </c>
      <c r="Q3292">
        <v>7.7</v>
      </c>
    </row>
    <row r="3293" spans="1:17" x14ac:dyDescent="0.3">
      <c r="A3293" t="s">
        <v>3303</v>
      </c>
      <c r="B3293">
        <v>113</v>
      </c>
      <c r="C3293">
        <v>54540525</v>
      </c>
      <c r="D3293" t="s">
        <v>1671</v>
      </c>
      <c r="E3293" t="s">
        <v>19711</v>
      </c>
      <c r="L3293" t="s">
        <v>9310</v>
      </c>
      <c r="M3293" t="s">
        <v>37</v>
      </c>
      <c r="N3293" t="s">
        <v>38</v>
      </c>
      <c r="O3293">
        <v>56000000</v>
      </c>
      <c r="P3293">
        <f t="shared" si="51"/>
        <v>-1459475</v>
      </c>
      <c r="Q3293">
        <v>5.7</v>
      </c>
    </row>
    <row r="3294" spans="1:17" hidden="1" x14ac:dyDescent="0.3">
      <c r="A3294" t="s">
        <v>6800</v>
      </c>
      <c r="B3294">
        <v>112</v>
      </c>
      <c r="C3294">
        <v>17378977</v>
      </c>
      <c r="D3294" t="s">
        <v>1671</v>
      </c>
      <c r="E3294" t="s">
        <v>3409</v>
      </c>
      <c r="F3294" t="s">
        <v>12038</v>
      </c>
      <c r="G3294" t="s">
        <v>19711</v>
      </c>
      <c r="L3294" t="s">
        <v>14971</v>
      </c>
      <c r="M3294" t="s">
        <v>37</v>
      </c>
      <c r="N3294" t="s">
        <v>38</v>
      </c>
      <c r="P3294">
        <f t="shared" si="51"/>
        <v>17378977</v>
      </c>
      <c r="Q3294">
        <v>6</v>
      </c>
    </row>
    <row r="3295" spans="1:17" x14ac:dyDescent="0.3">
      <c r="A3295" t="s">
        <v>125</v>
      </c>
      <c r="B3295">
        <v>113</v>
      </c>
      <c r="C3295">
        <v>40137776</v>
      </c>
      <c r="D3295" t="s">
        <v>1671</v>
      </c>
      <c r="E3295" t="s">
        <v>3409</v>
      </c>
      <c r="F3295" t="s">
        <v>1266</v>
      </c>
      <c r="G3295" t="s">
        <v>19711</v>
      </c>
      <c r="L3295" t="s">
        <v>8369</v>
      </c>
      <c r="M3295" t="s">
        <v>37</v>
      </c>
      <c r="N3295" t="s">
        <v>38</v>
      </c>
      <c r="O3295">
        <v>38000000</v>
      </c>
      <c r="P3295">
        <f t="shared" si="51"/>
        <v>2137776</v>
      </c>
      <c r="Q3295">
        <v>7.6</v>
      </c>
    </row>
    <row r="3296" spans="1:17" x14ac:dyDescent="0.3">
      <c r="A3296" t="s">
        <v>2467</v>
      </c>
      <c r="B3296">
        <v>113</v>
      </c>
      <c r="C3296">
        <v>158115031</v>
      </c>
      <c r="D3296" t="s">
        <v>1671</v>
      </c>
      <c r="E3296" t="s">
        <v>24164</v>
      </c>
      <c r="F3296" t="s">
        <v>24167</v>
      </c>
      <c r="L3296" t="s">
        <v>2576</v>
      </c>
      <c r="M3296" t="s">
        <v>37</v>
      </c>
      <c r="N3296" t="s">
        <v>38</v>
      </c>
      <c r="O3296">
        <v>82000000</v>
      </c>
      <c r="P3296">
        <f t="shared" si="51"/>
        <v>76115031</v>
      </c>
      <c r="Q3296">
        <v>6.4</v>
      </c>
    </row>
    <row r="3297" spans="1:17" x14ac:dyDescent="0.3">
      <c r="A3297" t="s">
        <v>10306</v>
      </c>
      <c r="B3297">
        <v>113</v>
      </c>
      <c r="C3297">
        <v>2832826</v>
      </c>
      <c r="D3297" t="s">
        <v>1671</v>
      </c>
      <c r="E3297" t="s">
        <v>3409</v>
      </c>
      <c r="F3297" t="s">
        <v>19711</v>
      </c>
      <c r="L3297" t="s">
        <v>14644</v>
      </c>
      <c r="M3297" t="s">
        <v>37</v>
      </c>
      <c r="N3297" t="s">
        <v>38</v>
      </c>
      <c r="O3297">
        <v>11000000</v>
      </c>
      <c r="P3297">
        <f t="shared" si="51"/>
        <v>-8167174</v>
      </c>
      <c r="Q3297">
        <v>6.2</v>
      </c>
    </row>
    <row r="3298" spans="1:17" x14ac:dyDescent="0.3">
      <c r="A3298" t="s">
        <v>3303</v>
      </c>
      <c r="B3298">
        <v>113</v>
      </c>
      <c r="C3298">
        <v>95149435</v>
      </c>
      <c r="D3298" t="s">
        <v>1671</v>
      </c>
      <c r="E3298" t="s">
        <v>18089</v>
      </c>
      <c r="F3298" t="s">
        <v>19711</v>
      </c>
      <c r="L3298" t="s">
        <v>5721</v>
      </c>
      <c r="M3298" t="s">
        <v>37</v>
      </c>
      <c r="N3298" t="s">
        <v>38</v>
      </c>
      <c r="O3298">
        <v>40000000</v>
      </c>
      <c r="P3298">
        <f t="shared" si="51"/>
        <v>55149435</v>
      </c>
      <c r="Q3298">
        <v>5.7</v>
      </c>
    </row>
    <row r="3299" spans="1:17" x14ac:dyDescent="0.3">
      <c r="A3299" t="s">
        <v>11792</v>
      </c>
      <c r="B3299">
        <v>113</v>
      </c>
      <c r="C3299">
        <v>43601508</v>
      </c>
      <c r="D3299" t="s">
        <v>1671</v>
      </c>
      <c r="E3299" t="s">
        <v>3409</v>
      </c>
      <c r="F3299" t="s">
        <v>19711</v>
      </c>
      <c r="L3299" t="s">
        <v>11794</v>
      </c>
      <c r="M3299" t="s">
        <v>37</v>
      </c>
      <c r="N3299" t="s">
        <v>38</v>
      </c>
      <c r="O3299">
        <v>18000000</v>
      </c>
      <c r="P3299">
        <f t="shared" si="51"/>
        <v>25601508</v>
      </c>
      <c r="Q3299">
        <v>6.7</v>
      </c>
    </row>
    <row r="3300" spans="1:17" hidden="1" x14ac:dyDescent="0.3">
      <c r="A3300" t="s">
        <v>15401</v>
      </c>
      <c r="B3300">
        <v>112</v>
      </c>
      <c r="D3300" t="s">
        <v>3409</v>
      </c>
      <c r="E3300" t="s">
        <v>24165</v>
      </c>
      <c r="F3300" t="s">
        <v>10413</v>
      </c>
      <c r="L3300" t="s">
        <v>15404</v>
      </c>
      <c r="M3300" t="s">
        <v>37</v>
      </c>
      <c r="N3300" t="s">
        <v>370</v>
      </c>
      <c r="O3300">
        <v>10000000</v>
      </c>
      <c r="P3300">
        <f t="shared" si="51"/>
        <v>-10000000</v>
      </c>
      <c r="Q3300">
        <v>5.2</v>
      </c>
    </row>
    <row r="3301" spans="1:17" x14ac:dyDescent="0.3">
      <c r="A3301" t="s">
        <v>9516</v>
      </c>
      <c r="B3301">
        <v>113</v>
      </c>
      <c r="C3301">
        <v>55184721</v>
      </c>
      <c r="D3301" t="s">
        <v>1671</v>
      </c>
      <c r="E3301" t="s">
        <v>3409</v>
      </c>
      <c r="L3301" t="s">
        <v>12740</v>
      </c>
      <c r="M3301" t="s">
        <v>37</v>
      </c>
      <c r="N3301" t="s">
        <v>38</v>
      </c>
      <c r="O3301">
        <v>15000000</v>
      </c>
      <c r="P3301">
        <f t="shared" si="51"/>
        <v>40184721</v>
      </c>
      <c r="Q3301">
        <v>5.6</v>
      </c>
    </row>
    <row r="3302" spans="1:17" x14ac:dyDescent="0.3">
      <c r="A3302" t="s">
        <v>4619</v>
      </c>
      <c r="B3302">
        <v>114</v>
      </c>
      <c r="C3302">
        <v>18653615</v>
      </c>
      <c r="D3302" t="s">
        <v>1671</v>
      </c>
      <c r="E3302" t="s">
        <v>3409</v>
      </c>
      <c r="L3302" t="s">
        <v>10247</v>
      </c>
      <c r="M3302" t="s">
        <v>37</v>
      </c>
      <c r="N3302" t="s">
        <v>38</v>
      </c>
      <c r="O3302">
        <v>23000000</v>
      </c>
      <c r="P3302">
        <f t="shared" si="51"/>
        <v>-4346385</v>
      </c>
      <c r="Q3302">
        <v>6.1</v>
      </c>
    </row>
    <row r="3303" spans="1:17" x14ac:dyDescent="0.3">
      <c r="A3303" t="s">
        <v>7721</v>
      </c>
      <c r="B3303">
        <v>114</v>
      </c>
      <c r="C3303">
        <v>2353728</v>
      </c>
      <c r="D3303" t="s">
        <v>1671</v>
      </c>
      <c r="E3303" t="s">
        <v>3409</v>
      </c>
      <c r="F3303" t="s">
        <v>24165</v>
      </c>
      <c r="G3303" t="s">
        <v>19711</v>
      </c>
      <c r="H3303" t="s">
        <v>10413</v>
      </c>
      <c r="I3303" t="s">
        <v>24163</v>
      </c>
      <c r="L3303" t="s">
        <v>11397</v>
      </c>
      <c r="M3303" t="s">
        <v>1464</v>
      </c>
      <c r="N3303" t="s">
        <v>1465</v>
      </c>
      <c r="O3303">
        <v>20000000</v>
      </c>
      <c r="P3303">
        <f t="shared" si="51"/>
        <v>-17646272</v>
      </c>
      <c r="Q3303">
        <v>6.9</v>
      </c>
    </row>
    <row r="3304" spans="1:17" x14ac:dyDescent="0.3">
      <c r="A3304" t="s">
        <v>4437</v>
      </c>
      <c r="B3304">
        <v>114</v>
      </c>
      <c r="C3304">
        <v>12065985</v>
      </c>
      <c r="D3304" t="s">
        <v>1671</v>
      </c>
      <c r="E3304" t="s">
        <v>3409</v>
      </c>
      <c r="L3304" t="s">
        <v>4439</v>
      </c>
      <c r="M3304" t="s">
        <v>37</v>
      </c>
      <c r="N3304" t="s">
        <v>38</v>
      </c>
      <c r="O3304">
        <v>60000000</v>
      </c>
      <c r="P3304">
        <f t="shared" si="51"/>
        <v>-47934015</v>
      </c>
      <c r="Q3304">
        <v>4.9000000000000004</v>
      </c>
    </row>
    <row r="3305" spans="1:17" x14ac:dyDescent="0.3">
      <c r="A3305" t="s">
        <v>3401</v>
      </c>
      <c r="B3305">
        <v>114</v>
      </c>
      <c r="C3305">
        <v>31199215</v>
      </c>
      <c r="D3305" t="s">
        <v>1671</v>
      </c>
      <c r="E3305" t="s">
        <v>3409</v>
      </c>
      <c r="F3305" t="s">
        <v>19711</v>
      </c>
      <c r="G3305" t="s">
        <v>24167</v>
      </c>
      <c r="L3305" t="s">
        <v>4481</v>
      </c>
      <c r="M3305" t="s">
        <v>37</v>
      </c>
      <c r="N3305" t="s">
        <v>38</v>
      </c>
      <c r="O3305">
        <v>58000000</v>
      </c>
      <c r="P3305">
        <f t="shared" si="51"/>
        <v>-26800785</v>
      </c>
      <c r="Q3305">
        <v>6</v>
      </c>
    </row>
    <row r="3306" spans="1:17" x14ac:dyDescent="0.3">
      <c r="A3306" t="s">
        <v>9516</v>
      </c>
      <c r="B3306">
        <v>114</v>
      </c>
      <c r="C3306">
        <v>65623128</v>
      </c>
      <c r="D3306" t="s">
        <v>1671</v>
      </c>
      <c r="E3306" t="s">
        <v>24164</v>
      </c>
      <c r="F3306" t="s">
        <v>3409</v>
      </c>
      <c r="L3306" t="s">
        <v>10743</v>
      </c>
      <c r="M3306" t="s">
        <v>37</v>
      </c>
      <c r="N3306" t="s">
        <v>38</v>
      </c>
      <c r="O3306">
        <v>20000000</v>
      </c>
      <c r="P3306">
        <f t="shared" si="51"/>
        <v>45623128</v>
      </c>
      <c r="Q3306">
        <v>4.8</v>
      </c>
    </row>
    <row r="3307" spans="1:17" x14ac:dyDescent="0.3">
      <c r="A3307" t="s">
        <v>10306</v>
      </c>
      <c r="B3307">
        <v>114</v>
      </c>
      <c r="C3307">
        <v>13876974</v>
      </c>
      <c r="D3307" t="s">
        <v>1671</v>
      </c>
      <c r="E3307" t="s">
        <v>3409</v>
      </c>
      <c r="F3307" t="s">
        <v>19711</v>
      </c>
      <c r="L3307" t="s">
        <v>21301</v>
      </c>
      <c r="M3307" t="s">
        <v>5611</v>
      </c>
      <c r="N3307" t="s">
        <v>5612</v>
      </c>
      <c r="O3307">
        <v>7000000</v>
      </c>
      <c r="P3307">
        <f t="shared" si="51"/>
        <v>6876974</v>
      </c>
      <c r="Q3307">
        <v>7.4</v>
      </c>
    </row>
    <row r="3308" spans="1:17" x14ac:dyDescent="0.3">
      <c r="A3308" t="s">
        <v>3494</v>
      </c>
      <c r="B3308">
        <v>114</v>
      </c>
      <c r="C3308">
        <v>70836296</v>
      </c>
      <c r="D3308" t="s">
        <v>1671</v>
      </c>
      <c r="E3308" t="s">
        <v>3409</v>
      </c>
      <c r="F3308" t="s">
        <v>1266</v>
      </c>
      <c r="G3308" t="s">
        <v>19711</v>
      </c>
      <c r="L3308" t="s">
        <v>6372</v>
      </c>
      <c r="M3308" t="s">
        <v>37</v>
      </c>
      <c r="N3308" t="s">
        <v>38</v>
      </c>
      <c r="O3308">
        <v>40000000</v>
      </c>
      <c r="P3308">
        <f t="shared" si="51"/>
        <v>30836296</v>
      </c>
      <c r="Q3308">
        <v>5.9</v>
      </c>
    </row>
    <row r="3309" spans="1:17" x14ac:dyDescent="0.3">
      <c r="A3309" t="s">
        <v>1362</v>
      </c>
      <c r="B3309">
        <v>114</v>
      </c>
      <c r="C3309">
        <v>18252684</v>
      </c>
      <c r="D3309" t="s">
        <v>1671</v>
      </c>
      <c r="E3309" t="s">
        <v>3409</v>
      </c>
      <c r="F3309" t="s">
        <v>18089</v>
      </c>
      <c r="L3309" t="s">
        <v>11062</v>
      </c>
      <c r="M3309" t="s">
        <v>37</v>
      </c>
      <c r="N3309" t="s">
        <v>38</v>
      </c>
      <c r="O3309">
        <v>30000000</v>
      </c>
      <c r="P3309">
        <f t="shared" si="51"/>
        <v>-11747316</v>
      </c>
      <c r="Q3309">
        <v>6.9</v>
      </c>
    </row>
    <row r="3310" spans="1:17" hidden="1" x14ac:dyDescent="0.3">
      <c r="A3310" t="s">
        <v>13503</v>
      </c>
      <c r="B3310">
        <v>112</v>
      </c>
      <c r="C3310">
        <v>5990075</v>
      </c>
      <c r="D3310" t="s">
        <v>13307</v>
      </c>
      <c r="E3310" t="s">
        <v>3409</v>
      </c>
      <c r="L3310" t="s">
        <v>13505</v>
      </c>
      <c r="M3310" t="s">
        <v>1464</v>
      </c>
      <c r="N3310" t="s">
        <v>1465</v>
      </c>
      <c r="P3310">
        <f t="shared" si="51"/>
        <v>5990075</v>
      </c>
      <c r="Q3310">
        <v>8</v>
      </c>
    </row>
    <row r="3311" spans="1:17" x14ac:dyDescent="0.3">
      <c r="A3311" t="s">
        <v>3891</v>
      </c>
      <c r="B3311">
        <v>114</v>
      </c>
      <c r="C3311">
        <v>65000000</v>
      </c>
      <c r="D3311" t="s">
        <v>1671</v>
      </c>
      <c r="E3311" t="s">
        <v>3409</v>
      </c>
      <c r="F3311" t="s">
        <v>19711</v>
      </c>
      <c r="L3311" t="s">
        <v>3893</v>
      </c>
      <c r="M3311" t="s">
        <v>37</v>
      </c>
      <c r="N3311" t="s">
        <v>38</v>
      </c>
      <c r="O3311">
        <v>62000000</v>
      </c>
      <c r="P3311">
        <f t="shared" si="51"/>
        <v>3000000</v>
      </c>
      <c r="Q3311">
        <v>6.8</v>
      </c>
    </row>
    <row r="3312" spans="1:17" x14ac:dyDescent="0.3">
      <c r="A3312" t="s">
        <v>10627</v>
      </c>
      <c r="B3312">
        <v>114</v>
      </c>
      <c r="C3312">
        <v>69700000</v>
      </c>
      <c r="D3312" t="s">
        <v>1671</v>
      </c>
      <c r="E3312" t="s">
        <v>17378</v>
      </c>
      <c r="L3312" t="s">
        <v>10628</v>
      </c>
      <c r="M3312" t="s">
        <v>37</v>
      </c>
      <c r="N3312" t="s">
        <v>38</v>
      </c>
      <c r="O3312">
        <v>35000000</v>
      </c>
      <c r="P3312">
        <f t="shared" si="51"/>
        <v>34700000</v>
      </c>
      <c r="Q3312">
        <v>5.8</v>
      </c>
    </row>
    <row r="3313" spans="1:17" x14ac:dyDescent="0.3">
      <c r="A3313" t="s">
        <v>12460</v>
      </c>
      <c r="B3313">
        <v>114</v>
      </c>
      <c r="C3313">
        <v>26896744</v>
      </c>
      <c r="D3313" t="s">
        <v>1671</v>
      </c>
      <c r="E3313" t="s">
        <v>3409</v>
      </c>
      <c r="L3313" t="s">
        <v>12461</v>
      </c>
      <c r="M3313" t="s">
        <v>37</v>
      </c>
      <c r="N3313" t="s">
        <v>38</v>
      </c>
      <c r="O3313">
        <v>16500000</v>
      </c>
      <c r="P3313">
        <f t="shared" si="51"/>
        <v>10396744</v>
      </c>
      <c r="Q3313">
        <v>4.9000000000000004</v>
      </c>
    </row>
    <row r="3314" spans="1:17" x14ac:dyDescent="0.3">
      <c r="A3314" t="s">
        <v>6800</v>
      </c>
      <c r="B3314">
        <v>114</v>
      </c>
      <c r="C3314">
        <v>42168445</v>
      </c>
      <c r="D3314" t="s">
        <v>1671</v>
      </c>
      <c r="E3314" t="s">
        <v>3409</v>
      </c>
      <c r="F3314" t="s">
        <v>19711</v>
      </c>
      <c r="L3314" t="s">
        <v>9062</v>
      </c>
      <c r="M3314" t="s">
        <v>37</v>
      </c>
      <c r="N3314" t="s">
        <v>38</v>
      </c>
      <c r="O3314">
        <v>35000000</v>
      </c>
      <c r="P3314">
        <f t="shared" si="51"/>
        <v>7168445</v>
      </c>
      <c r="Q3314">
        <v>5.3</v>
      </c>
    </row>
    <row r="3315" spans="1:17" x14ac:dyDescent="0.3">
      <c r="A3315" t="s">
        <v>5076</v>
      </c>
      <c r="B3315">
        <v>115</v>
      </c>
      <c r="C3315">
        <v>13640000</v>
      </c>
      <c r="D3315" t="s">
        <v>1671</v>
      </c>
      <c r="E3315" t="s">
        <v>3409</v>
      </c>
      <c r="L3315" t="s">
        <v>13476</v>
      </c>
      <c r="M3315" t="s">
        <v>37</v>
      </c>
      <c r="N3315" t="s">
        <v>38</v>
      </c>
      <c r="O3315">
        <v>14000000</v>
      </c>
      <c r="P3315">
        <f t="shared" si="51"/>
        <v>-360000</v>
      </c>
      <c r="Q3315">
        <v>6.9</v>
      </c>
    </row>
    <row r="3316" spans="1:17" x14ac:dyDescent="0.3">
      <c r="A3316" t="s">
        <v>17558</v>
      </c>
      <c r="B3316">
        <v>115</v>
      </c>
      <c r="C3316">
        <v>44456509</v>
      </c>
      <c r="D3316" t="s">
        <v>1671</v>
      </c>
      <c r="E3316" t="s">
        <v>3409</v>
      </c>
      <c r="L3316" t="s">
        <v>17560</v>
      </c>
      <c r="M3316" t="s">
        <v>2778</v>
      </c>
      <c r="N3316" t="s">
        <v>2913</v>
      </c>
      <c r="O3316">
        <v>5000000</v>
      </c>
      <c r="P3316">
        <f t="shared" si="51"/>
        <v>39456509</v>
      </c>
      <c r="Q3316">
        <v>7.6</v>
      </c>
    </row>
    <row r="3317" spans="1:17" x14ac:dyDescent="0.3">
      <c r="A3317" t="s">
        <v>13325</v>
      </c>
      <c r="B3317">
        <v>115</v>
      </c>
      <c r="C3317">
        <v>66009973</v>
      </c>
      <c r="D3317" t="s">
        <v>1671</v>
      </c>
      <c r="E3317" t="s">
        <v>3409</v>
      </c>
      <c r="F3317" t="s">
        <v>12038</v>
      </c>
      <c r="L3317" t="s">
        <v>13326</v>
      </c>
      <c r="M3317" t="s">
        <v>37</v>
      </c>
      <c r="N3317" t="s">
        <v>38</v>
      </c>
      <c r="O3317">
        <v>14800000</v>
      </c>
      <c r="P3317">
        <f t="shared" si="51"/>
        <v>51209973</v>
      </c>
      <c r="Q3317">
        <v>5.7</v>
      </c>
    </row>
    <row r="3318" spans="1:17" x14ac:dyDescent="0.3">
      <c r="A3318" t="s">
        <v>3122</v>
      </c>
      <c r="B3318">
        <v>115</v>
      </c>
      <c r="C3318">
        <v>37442180</v>
      </c>
      <c r="D3318" t="s">
        <v>1671</v>
      </c>
      <c r="E3318" t="s">
        <v>3409</v>
      </c>
      <c r="F3318" t="s">
        <v>19711</v>
      </c>
      <c r="G3318" t="s">
        <v>10413</v>
      </c>
      <c r="L3318" t="s">
        <v>10832</v>
      </c>
      <c r="M3318" t="s">
        <v>37</v>
      </c>
      <c r="N3318" t="s">
        <v>38</v>
      </c>
      <c r="O3318">
        <v>20000000</v>
      </c>
      <c r="P3318">
        <f t="shared" si="51"/>
        <v>17442180</v>
      </c>
      <c r="Q3318">
        <v>6.2</v>
      </c>
    </row>
    <row r="3319" spans="1:17" x14ac:dyDescent="0.3">
      <c r="A3319" t="s">
        <v>3930</v>
      </c>
      <c r="B3319">
        <v>115</v>
      </c>
      <c r="C3319">
        <v>143151473</v>
      </c>
      <c r="D3319" t="s">
        <v>1671</v>
      </c>
      <c r="E3319" t="s">
        <v>3409</v>
      </c>
      <c r="F3319" t="s">
        <v>18089</v>
      </c>
      <c r="L3319" t="s">
        <v>3934</v>
      </c>
      <c r="M3319" t="s">
        <v>37</v>
      </c>
      <c r="N3319" t="s">
        <v>38</v>
      </c>
      <c r="O3319">
        <v>60000000</v>
      </c>
      <c r="P3319">
        <f t="shared" si="51"/>
        <v>83151473</v>
      </c>
      <c r="Q3319">
        <v>7.1</v>
      </c>
    </row>
    <row r="3320" spans="1:17" x14ac:dyDescent="0.3">
      <c r="A3320" t="s">
        <v>8764</v>
      </c>
      <c r="B3320">
        <v>115</v>
      </c>
      <c r="C3320">
        <v>183436380</v>
      </c>
      <c r="D3320" t="s">
        <v>1671</v>
      </c>
      <c r="E3320" t="s">
        <v>12038</v>
      </c>
      <c r="L3320" t="s">
        <v>8766</v>
      </c>
      <c r="M3320" t="s">
        <v>37</v>
      </c>
      <c r="N3320" t="s">
        <v>38</v>
      </c>
      <c r="O3320">
        <v>29000000</v>
      </c>
      <c r="P3320">
        <f t="shared" si="51"/>
        <v>154436380</v>
      </c>
      <c r="Q3320">
        <v>6.5</v>
      </c>
    </row>
    <row r="3321" spans="1:17" x14ac:dyDescent="0.3">
      <c r="A3321" t="s">
        <v>5011</v>
      </c>
      <c r="B3321">
        <v>115</v>
      </c>
      <c r="C3321">
        <v>32662299</v>
      </c>
      <c r="D3321" t="s">
        <v>1671</v>
      </c>
      <c r="E3321" t="s">
        <v>3409</v>
      </c>
      <c r="F3321" t="s">
        <v>19711</v>
      </c>
      <c r="L3321" t="s">
        <v>10114</v>
      </c>
      <c r="M3321" t="s">
        <v>37</v>
      </c>
      <c r="N3321" t="s">
        <v>38</v>
      </c>
      <c r="O3321">
        <v>24000000</v>
      </c>
      <c r="P3321">
        <f t="shared" si="51"/>
        <v>8662299</v>
      </c>
      <c r="Q3321">
        <v>6.9</v>
      </c>
    </row>
    <row r="3322" spans="1:17" x14ac:dyDescent="0.3">
      <c r="A3322" t="s">
        <v>7785</v>
      </c>
      <c r="B3322">
        <v>115</v>
      </c>
      <c r="C3322">
        <v>43490057</v>
      </c>
      <c r="D3322" t="s">
        <v>1671</v>
      </c>
      <c r="E3322" t="s">
        <v>3409</v>
      </c>
      <c r="L3322" t="s">
        <v>16318</v>
      </c>
      <c r="M3322" t="s">
        <v>37</v>
      </c>
      <c r="N3322" t="s">
        <v>38</v>
      </c>
      <c r="O3322">
        <v>7500000</v>
      </c>
      <c r="P3322">
        <f t="shared" si="51"/>
        <v>35990057</v>
      </c>
      <c r="Q3322">
        <v>6.9</v>
      </c>
    </row>
    <row r="3323" spans="1:17" hidden="1" x14ac:dyDescent="0.3">
      <c r="A3323" t="s">
        <v>23017</v>
      </c>
      <c r="B3323">
        <v>112</v>
      </c>
      <c r="C3323">
        <v>7707563</v>
      </c>
      <c r="D3323" t="s">
        <v>13307</v>
      </c>
      <c r="E3323" t="s">
        <v>68</v>
      </c>
      <c r="F3323" t="s">
        <v>12038</v>
      </c>
      <c r="L3323" t="s">
        <v>23019</v>
      </c>
      <c r="M3323" t="s">
        <v>37</v>
      </c>
      <c r="N3323" t="s">
        <v>38</v>
      </c>
      <c r="P3323">
        <f t="shared" si="51"/>
        <v>7707563</v>
      </c>
      <c r="Q3323">
        <v>8</v>
      </c>
    </row>
    <row r="3324" spans="1:17" x14ac:dyDescent="0.3">
      <c r="A3324" t="s">
        <v>8191</v>
      </c>
      <c r="B3324">
        <v>115</v>
      </c>
      <c r="C3324">
        <v>82624961</v>
      </c>
      <c r="D3324" t="s">
        <v>1671</v>
      </c>
      <c r="E3324" t="s">
        <v>3409</v>
      </c>
      <c r="L3324" t="s">
        <v>10707</v>
      </c>
      <c r="M3324" t="s">
        <v>37</v>
      </c>
      <c r="N3324" t="s">
        <v>38</v>
      </c>
      <c r="O3324">
        <v>20000000</v>
      </c>
      <c r="P3324">
        <f t="shared" si="51"/>
        <v>62624961</v>
      </c>
      <c r="Q3324">
        <v>7.3</v>
      </c>
    </row>
    <row r="3325" spans="1:17" x14ac:dyDescent="0.3">
      <c r="A3325" t="s">
        <v>2392</v>
      </c>
      <c r="B3325">
        <v>115</v>
      </c>
      <c r="C3325">
        <v>183088</v>
      </c>
      <c r="D3325" t="s">
        <v>1671</v>
      </c>
      <c r="E3325" t="s">
        <v>3409</v>
      </c>
      <c r="F3325" t="s">
        <v>24163</v>
      </c>
      <c r="L3325" t="s">
        <v>13570</v>
      </c>
      <c r="M3325" t="s">
        <v>37</v>
      </c>
      <c r="N3325" t="s">
        <v>38</v>
      </c>
      <c r="O3325">
        <v>15000000</v>
      </c>
      <c r="P3325">
        <f t="shared" si="51"/>
        <v>-14816912</v>
      </c>
      <c r="Q3325">
        <v>7</v>
      </c>
    </row>
    <row r="3326" spans="1:17" x14ac:dyDescent="0.3">
      <c r="A3326" t="s">
        <v>5076</v>
      </c>
      <c r="B3326">
        <v>115</v>
      </c>
      <c r="C3326">
        <v>38168022</v>
      </c>
      <c r="D3326" t="s">
        <v>1671</v>
      </c>
      <c r="E3326" t="s">
        <v>68</v>
      </c>
      <c r="L3326" t="s">
        <v>19177</v>
      </c>
      <c r="M3326" t="s">
        <v>37</v>
      </c>
      <c r="N3326" t="s">
        <v>38</v>
      </c>
      <c r="O3326">
        <v>3000000</v>
      </c>
      <c r="P3326">
        <f t="shared" si="51"/>
        <v>35168022</v>
      </c>
      <c r="Q3326">
        <v>6.6</v>
      </c>
    </row>
    <row r="3327" spans="1:17" x14ac:dyDescent="0.3">
      <c r="A3327" t="s">
        <v>17390</v>
      </c>
      <c r="B3327">
        <v>116</v>
      </c>
      <c r="C3327">
        <v>50382128</v>
      </c>
      <c r="D3327" t="s">
        <v>1671</v>
      </c>
      <c r="E3327" t="s">
        <v>3409</v>
      </c>
      <c r="F3327" t="s">
        <v>19711</v>
      </c>
      <c r="L3327" t="s">
        <v>17391</v>
      </c>
      <c r="M3327" t="s">
        <v>37</v>
      </c>
      <c r="N3327" t="s">
        <v>38</v>
      </c>
      <c r="O3327">
        <v>5500000</v>
      </c>
      <c r="P3327">
        <f t="shared" si="51"/>
        <v>44882128</v>
      </c>
      <c r="Q3327">
        <v>5.6</v>
      </c>
    </row>
    <row r="3328" spans="1:17" x14ac:dyDescent="0.3">
      <c r="A3328" t="s">
        <v>4516</v>
      </c>
      <c r="B3328">
        <v>116</v>
      </c>
      <c r="C3328">
        <v>54414716</v>
      </c>
      <c r="D3328" t="s">
        <v>1671</v>
      </c>
      <c r="E3328" t="s">
        <v>24164</v>
      </c>
      <c r="L3328" t="s">
        <v>6452</v>
      </c>
      <c r="M3328" t="s">
        <v>37</v>
      </c>
      <c r="N3328" t="s">
        <v>38</v>
      </c>
      <c r="O3328">
        <v>42000000</v>
      </c>
      <c r="P3328">
        <f t="shared" si="51"/>
        <v>12414716</v>
      </c>
      <c r="Q3328">
        <v>6.3</v>
      </c>
    </row>
    <row r="3329" spans="1:17" x14ac:dyDescent="0.3">
      <c r="A3329" t="s">
        <v>4239</v>
      </c>
      <c r="B3329">
        <v>116</v>
      </c>
      <c r="C3329">
        <v>105807520</v>
      </c>
      <c r="D3329" t="s">
        <v>1671</v>
      </c>
      <c r="E3329" t="s">
        <v>19711</v>
      </c>
      <c r="L3329" t="s">
        <v>5042</v>
      </c>
      <c r="M3329" t="s">
        <v>37</v>
      </c>
      <c r="N3329" t="s">
        <v>38</v>
      </c>
      <c r="O3329">
        <v>50000000</v>
      </c>
      <c r="P3329">
        <f t="shared" si="51"/>
        <v>55807520</v>
      </c>
      <c r="Q3329">
        <v>6.4</v>
      </c>
    </row>
    <row r="3330" spans="1:17" x14ac:dyDescent="0.3">
      <c r="A3330" t="s">
        <v>2698</v>
      </c>
      <c r="B3330">
        <v>116</v>
      </c>
      <c r="C3330">
        <v>49851591</v>
      </c>
      <c r="D3330" t="s">
        <v>1671</v>
      </c>
      <c r="E3330" t="s">
        <v>24164</v>
      </c>
      <c r="F3330" t="s">
        <v>19711</v>
      </c>
      <c r="L3330" t="s">
        <v>6478</v>
      </c>
      <c r="M3330" t="s">
        <v>37</v>
      </c>
      <c r="N3330" t="s">
        <v>38</v>
      </c>
      <c r="O3330">
        <v>40000000</v>
      </c>
      <c r="P3330">
        <f t="shared" ref="P3330:P3393" si="52">+C3330-O3330</f>
        <v>9851591</v>
      </c>
      <c r="Q3330">
        <v>5.9</v>
      </c>
    </row>
    <row r="3331" spans="1:17" x14ac:dyDescent="0.3">
      <c r="A3331" t="s">
        <v>3494</v>
      </c>
      <c r="B3331">
        <v>116</v>
      </c>
      <c r="C3331">
        <v>90567722</v>
      </c>
      <c r="D3331" t="s">
        <v>1671</v>
      </c>
      <c r="L3331" t="s">
        <v>4978</v>
      </c>
      <c r="M3331" t="s">
        <v>37</v>
      </c>
      <c r="N3331" t="s">
        <v>38</v>
      </c>
      <c r="O3331">
        <v>51000000</v>
      </c>
      <c r="P3331">
        <f t="shared" si="52"/>
        <v>39567722</v>
      </c>
      <c r="Q3331">
        <v>6.5</v>
      </c>
    </row>
    <row r="3332" spans="1:17" x14ac:dyDescent="0.3">
      <c r="A3332" t="s">
        <v>3303</v>
      </c>
      <c r="B3332">
        <v>116</v>
      </c>
      <c r="C3332">
        <v>152149590</v>
      </c>
      <c r="D3332" t="s">
        <v>1671</v>
      </c>
      <c r="E3332" t="s">
        <v>19711</v>
      </c>
      <c r="L3332" t="s">
        <v>3304</v>
      </c>
      <c r="M3332" t="s">
        <v>37</v>
      </c>
      <c r="N3332" t="s">
        <v>38</v>
      </c>
      <c r="O3332">
        <v>70000000</v>
      </c>
      <c r="P3332">
        <f t="shared" si="52"/>
        <v>82149590</v>
      </c>
      <c r="Q3332">
        <v>5.5</v>
      </c>
    </row>
    <row r="3333" spans="1:17" x14ac:dyDescent="0.3">
      <c r="A3333" t="s">
        <v>4516</v>
      </c>
      <c r="B3333">
        <v>116</v>
      </c>
      <c r="C3333">
        <v>36931089</v>
      </c>
      <c r="D3333" t="s">
        <v>1671</v>
      </c>
      <c r="L3333" t="s">
        <v>4518</v>
      </c>
      <c r="M3333" t="s">
        <v>37</v>
      </c>
      <c r="N3333" t="s">
        <v>38</v>
      </c>
      <c r="O3333">
        <v>70000000</v>
      </c>
      <c r="P3333">
        <f t="shared" si="52"/>
        <v>-33068911</v>
      </c>
      <c r="Q3333">
        <v>5.6</v>
      </c>
    </row>
    <row r="3334" spans="1:17" x14ac:dyDescent="0.3">
      <c r="A3334" t="s">
        <v>7635</v>
      </c>
      <c r="B3334">
        <v>116</v>
      </c>
      <c r="C3334">
        <v>7156933</v>
      </c>
      <c r="D3334" t="s">
        <v>1671</v>
      </c>
      <c r="E3334" t="s">
        <v>3409</v>
      </c>
      <c r="L3334" t="s">
        <v>9937</v>
      </c>
      <c r="M3334" t="s">
        <v>37</v>
      </c>
      <c r="N3334" t="s">
        <v>38</v>
      </c>
      <c r="O3334">
        <v>25000000</v>
      </c>
      <c r="P3334">
        <f t="shared" si="52"/>
        <v>-17843067</v>
      </c>
      <c r="Q3334">
        <v>6.7</v>
      </c>
    </row>
    <row r="3335" spans="1:17" x14ac:dyDescent="0.3">
      <c r="A3335" t="s">
        <v>2213</v>
      </c>
      <c r="B3335">
        <v>116</v>
      </c>
      <c r="C3335">
        <v>177200000</v>
      </c>
      <c r="D3335" t="s">
        <v>1671</v>
      </c>
      <c r="E3335" t="s">
        <v>3409</v>
      </c>
      <c r="F3335" t="s">
        <v>19711</v>
      </c>
      <c r="L3335" t="s">
        <v>12653</v>
      </c>
      <c r="M3335" t="s">
        <v>37</v>
      </c>
      <c r="N3335" t="s">
        <v>38</v>
      </c>
      <c r="O3335">
        <v>22000000</v>
      </c>
      <c r="P3335">
        <f t="shared" si="52"/>
        <v>155200000</v>
      </c>
      <c r="Q3335">
        <v>7.4</v>
      </c>
    </row>
    <row r="3336" spans="1:17" x14ac:dyDescent="0.3">
      <c r="A3336" t="s">
        <v>6573</v>
      </c>
      <c r="B3336">
        <v>116</v>
      </c>
      <c r="C3336">
        <v>1980338</v>
      </c>
      <c r="D3336" t="s">
        <v>1671</v>
      </c>
      <c r="E3336" t="s">
        <v>24164</v>
      </c>
      <c r="F3336" t="s">
        <v>3409</v>
      </c>
      <c r="G3336" t="s">
        <v>24165</v>
      </c>
      <c r="H3336" t="s">
        <v>10413</v>
      </c>
      <c r="L3336" t="s">
        <v>17901</v>
      </c>
      <c r="M3336" t="s">
        <v>37</v>
      </c>
      <c r="N3336" t="s">
        <v>38</v>
      </c>
      <c r="O3336">
        <v>5000000</v>
      </c>
      <c r="P3336">
        <f t="shared" si="52"/>
        <v>-3019662</v>
      </c>
      <c r="Q3336">
        <v>7</v>
      </c>
    </row>
    <row r="3337" spans="1:17" x14ac:dyDescent="0.3">
      <c r="A3337" t="s">
        <v>187</v>
      </c>
      <c r="B3337">
        <v>117</v>
      </c>
      <c r="C3337">
        <v>7458269</v>
      </c>
      <c r="D3337" t="s">
        <v>1671</v>
      </c>
      <c r="E3337" t="s">
        <v>3409</v>
      </c>
      <c r="F3337" t="s">
        <v>19711</v>
      </c>
      <c r="L3337" t="s">
        <v>7694</v>
      </c>
      <c r="M3337" t="s">
        <v>37</v>
      </c>
      <c r="N3337" t="s">
        <v>38</v>
      </c>
      <c r="O3337">
        <v>35000000</v>
      </c>
      <c r="P3337">
        <f t="shared" si="52"/>
        <v>-27541731</v>
      </c>
      <c r="Q3337">
        <v>6.9</v>
      </c>
    </row>
    <row r="3338" spans="1:17" hidden="1" x14ac:dyDescent="0.3">
      <c r="A3338" t="s">
        <v>3401</v>
      </c>
      <c r="B3338">
        <v>113</v>
      </c>
      <c r="D3338" t="s">
        <v>13307</v>
      </c>
      <c r="E3338" t="s">
        <v>1671</v>
      </c>
      <c r="F3338" t="s">
        <v>24164</v>
      </c>
      <c r="G3338" t="s">
        <v>3409</v>
      </c>
      <c r="H3338" t="s">
        <v>19711</v>
      </c>
      <c r="I3338" t="s">
        <v>10413</v>
      </c>
      <c r="L3338" t="s">
        <v>8797</v>
      </c>
      <c r="M3338" t="s">
        <v>37</v>
      </c>
      <c r="N3338" t="s">
        <v>38</v>
      </c>
      <c r="O3338">
        <v>29000000</v>
      </c>
      <c r="P3338">
        <f t="shared" si="52"/>
        <v>-29000000</v>
      </c>
      <c r="Q3338">
        <v>7.1</v>
      </c>
    </row>
    <row r="3339" spans="1:17" x14ac:dyDescent="0.3">
      <c r="A3339" t="s">
        <v>1627</v>
      </c>
      <c r="B3339">
        <v>117</v>
      </c>
      <c r="C3339">
        <v>46280507</v>
      </c>
      <c r="D3339" t="s">
        <v>1671</v>
      </c>
      <c r="E3339" t="s">
        <v>19711</v>
      </c>
      <c r="L3339" t="s">
        <v>5839</v>
      </c>
      <c r="M3339" t="s">
        <v>37</v>
      </c>
      <c r="N3339" t="s">
        <v>38</v>
      </c>
      <c r="O3339">
        <v>40000000</v>
      </c>
      <c r="P3339">
        <f t="shared" si="52"/>
        <v>6280507</v>
      </c>
      <c r="Q3339">
        <v>6.5</v>
      </c>
    </row>
    <row r="3340" spans="1:17" x14ac:dyDescent="0.3">
      <c r="A3340" t="s">
        <v>6102</v>
      </c>
      <c r="B3340">
        <v>117</v>
      </c>
      <c r="C3340">
        <v>70100000</v>
      </c>
      <c r="D3340" t="s">
        <v>1671</v>
      </c>
      <c r="E3340" t="s">
        <v>3409</v>
      </c>
      <c r="F3340" t="s">
        <v>19711</v>
      </c>
      <c r="L3340" t="s">
        <v>6103</v>
      </c>
      <c r="M3340" t="s">
        <v>37</v>
      </c>
      <c r="N3340" t="s">
        <v>38</v>
      </c>
      <c r="O3340">
        <v>40000000</v>
      </c>
      <c r="P3340">
        <f t="shared" si="52"/>
        <v>30100000</v>
      </c>
      <c r="Q3340">
        <v>5.4</v>
      </c>
    </row>
    <row r="3341" spans="1:17" x14ac:dyDescent="0.3">
      <c r="A3341" t="s">
        <v>371</v>
      </c>
      <c r="B3341">
        <v>117</v>
      </c>
      <c r="C3341">
        <v>52700832</v>
      </c>
      <c r="D3341" t="s">
        <v>1671</v>
      </c>
      <c r="E3341" t="s">
        <v>3409</v>
      </c>
      <c r="F3341" t="s">
        <v>19711</v>
      </c>
      <c r="L3341" t="s">
        <v>18220</v>
      </c>
      <c r="M3341" t="s">
        <v>37</v>
      </c>
      <c r="N3341" t="s">
        <v>56</v>
      </c>
      <c r="O3341">
        <v>4500000</v>
      </c>
      <c r="P3341">
        <f t="shared" si="52"/>
        <v>48200832</v>
      </c>
      <c r="Q3341">
        <v>7.1</v>
      </c>
    </row>
    <row r="3342" spans="1:17" x14ac:dyDescent="0.3">
      <c r="A3342" t="s">
        <v>2612</v>
      </c>
      <c r="B3342">
        <v>117</v>
      </c>
      <c r="C3342">
        <v>118823091</v>
      </c>
      <c r="D3342" t="s">
        <v>1671</v>
      </c>
      <c r="E3342" t="s">
        <v>3409</v>
      </c>
      <c r="F3342" t="s">
        <v>18089</v>
      </c>
      <c r="G3342" t="s">
        <v>12038</v>
      </c>
      <c r="H3342" t="s">
        <v>17378</v>
      </c>
      <c r="I3342" t="s">
        <v>19711</v>
      </c>
      <c r="L3342" t="s">
        <v>3025</v>
      </c>
      <c r="M3342" t="s">
        <v>37</v>
      </c>
      <c r="N3342" t="s">
        <v>38</v>
      </c>
      <c r="O3342">
        <v>75000000</v>
      </c>
      <c r="P3342">
        <f t="shared" si="52"/>
        <v>43823091</v>
      </c>
      <c r="Q3342">
        <v>6.7</v>
      </c>
    </row>
    <row r="3343" spans="1:17" x14ac:dyDescent="0.3">
      <c r="A3343" t="s">
        <v>2178</v>
      </c>
      <c r="B3343">
        <v>117</v>
      </c>
      <c r="C3343">
        <v>103028109</v>
      </c>
      <c r="D3343" t="s">
        <v>1671</v>
      </c>
      <c r="E3343" t="s">
        <v>19711</v>
      </c>
      <c r="L3343" t="s">
        <v>2625</v>
      </c>
      <c r="M3343" t="s">
        <v>37</v>
      </c>
      <c r="N3343" t="s">
        <v>38</v>
      </c>
      <c r="O3343">
        <v>80000000</v>
      </c>
      <c r="P3343">
        <f t="shared" si="52"/>
        <v>23028109</v>
      </c>
      <c r="Q3343">
        <v>6.4</v>
      </c>
    </row>
    <row r="3344" spans="1:17" x14ac:dyDescent="0.3">
      <c r="A3344" t="s">
        <v>3494</v>
      </c>
      <c r="B3344">
        <v>117</v>
      </c>
      <c r="C3344">
        <v>24944213</v>
      </c>
      <c r="D3344" t="s">
        <v>1671</v>
      </c>
      <c r="E3344" t="s">
        <v>24167</v>
      </c>
      <c r="L3344" t="s">
        <v>9702</v>
      </c>
      <c r="M3344" t="s">
        <v>37</v>
      </c>
      <c r="N3344" t="s">
        <v>38</v>
      </c>
      <c r="O3344">
        <v>27000000</v>
      </c>
      <c r="P3344">
        <f t="shared" si="52"/>
        <v>-2055787</v>
      </c>
      <c r="Q3344">
        <v>6.9</v>
      </c>
    </row>
    <row r="3345" spans="1:17" x14ac:dyDescent="0.3">
      <c r="A3345" t="s">
        <v>3778</v>
      </c>
      <c r="B3345">
        <v>117</v>
      </c>
      <c r="C3345">
        <v>134904</v>
      </c>
      <c r="D3345" t="s">
        <v>1671</v>
      </c>
      <c r="E3345" t="s">
        <v>3409</v>
      </c>
      <c r="F3345" t="s">
        <v>19711</v>
      </c>
      <c r="G3345" t="s">
        <v>24167</v>
      </c>
      <c r="L3345" t="s">
        <v>10033</v>
      </c>
      <c r="M3345" t="s">
        <v>37</v>
      </c>
      <c r="N3345" t="s">
        <v>38</v>
      </c>
      <c r="O3345">
        <v>25000000</v>
      </c>
      <c r="P3345">
        <f t="shared" si="52"/>
        <v>-24865096</v>
      </c>
      <c r="Q3345">
        <v>5.7</v>
      </c>
    </row>
    <row r="3346" spans="1:17" x14ac:dyDescent="0.3">
      <c r="A3346" t="s">
        <v>4218</v>
      </c>
      <c r="B3346">
        <v>117</v>
      </c>
      <c r="C3346">
        <v>20101861</v>
      </c>
      <c r="D3346" t="s">
        <v>1671</v>
      </c>
      <c r="E3346" t="s">
        <v>19711</v>
      </c>
      <c r="F3346" t="s">
        <v>12332</v>
      </c>
      <c r="L3346" t="s">
        <v>5907</v>
      </c>
      <c r="M3346" t="s">
        <v>37</v>
      </c>
      <c r="N3346" t="s">
        <v>38</v>
      </c>
      <c r="O3346">
        <v>45000000</v>
      </c>
      <c r="P3346">
        <f t="shared" si="52"/>
        <v>-24898139</v>
      </c>
      <c r="Q3346">
        <v>6</v>
      </c>
    </row>
    <row r="3347" spans="1:17" x14ac:dyDescent="0.3">
      <c r="A3347" t="s">
        <v>5314</v>
      </c>
      <c r="B3347">
        <v>117</v>
      </c>
      <c r="C3347">
        <v>32800000</v>
      </c>
      <c r="D3347" t="s">
        <v>1671</v>
      </c>
      <c r="E3347" t="s">
        <v>24164</v>
      </c>
      <c r="F3347" t="s">
        <v>3409</v>
      </c>
      <c r="G3347" t="s">
        <v>10413</v>
      </c>
      <c r="L3347" t="s">
        <v>5317</v>
      </c>
      <c r="M3347" t="s">
        <v>37</v>
      </c>
      <c r="N3347" t="s">
        <v>38</v>
      </c>
      <c r="O3347">
        <v>40000000</v>
      </c>
      <c r="P3347">
        <f t="shared" si="52"/>
        <v>-7200000</v>
      </c>
      <c r="Q3347">
        <v>4.3</v>
      </c>
    </row>
    <row r="3348" spans="1:17" x14ac:dyDescent="0.3">
      <c r="A3348" t="s">
        <v>13463</v>
      </c>
      <c r="B3348">
        <v>117</v>
      </c>
      <c r="C3348">
        <v>14348123</v>
      </c>
      <c r="D3348" t="s">
        <v>1671</v>
      </c>
      <c r="E3348" t="s">
        <v>3409</v>
      </c>
      <c r="F3348" t="s">
        <v>24163</v>
      </c>
      <c r="L3348" t="s">
        <v>13464</v>
      </c>
      <c r="M3348" t="s">
        <v>37</v>
      </c>
      <c r="N3348" t="s">
        <v>7090</v>
      </c>
      <c r="O3348">
        <v>12000000</v>
      </c>
      <c r="P3348">
        <f t="shared" si="52"/>
        <v>2348123</v>
      </c>
      <c r="Q3348">
        <v>6.9</v>
      </c>
    </row>
    <row r="3349" spans="1:17" x14ac:dyDescent="0.3">
      <c r="A3349" t="s">
        <v>4260</v>
      </c>
      <c r="B3349">
        <v>117</v>
      </c>
      <c r="C3349">
        <v>17439163</v>
      </c>
      <c r="D3349" t="s">
        <v>1671</v>
      </c>
      <c r="E3349" t="s">
        <v>24164</v>
      </c>
      <c r="L3349" t="s">
        <v>13075</v>
      </c>
      <c r="M3349" t="s">
        <v>37</v>
      </c>
      <c r="N3349" t="s">
        <v>38</v>
      </c>
      <c r="O3349">
        <v>15000000</v>
      </c>
      <c r="P3349">
        <f t="shared" si="52"/>
        <v>2439163</v>
      </c>
      <c r="Q3349">
        <v>8.1999999999999993</v>
      </c>
    </row>
    <row r="3350" spans="1:17" x14ac:dyDescent="0.3">
      <c r="A3350" t="s">
        <v>13712</v>
      </c>
      <c r="B3350">
        <v>117</v>
      </c>
      <c r="C3350">
        <v>49121934</v>
      </c>
      <c r="D3350" t="s">
        <v>1671</v>
      </c>
      <c r="E3350" t="s">
        <v>3409</v>
      </c>
      <c r="F3350" t="s">
        <v>19711</v>
      </c>
      <c r="L3350" t="s">
        <v>13713</v>
      </c>
      <c r="M3350" t="s">
        <v>37</v>
      </c>
      <c r="N3350" t="s">
        <v>38</v>
      </c>
      <c r="O3350">
        <v>13000000</v>
      </c>
      <c r="P3350">
        <f t="shared" si="52"/>
        <v>36121934</v>
      </c>
      <c r="Q3350">
        <v>6.1</v>
      </c>
    </row>
    <row r="3351" spans="1:17" x14ac:dyDescent="0.3">
      <c r="A3351" t="s">
        <v>11164</v>
      </c>
      <c r="B3351">
        <v>117</v>
      </c>
      <c r="C3351">
        <v>13987482</v>
      </c>
      <c r="D3351" t="s">
        <v>1671</v>
      </c>
      <c r="E3351" t="s">
        <v>19711</v>
      </c>
      <c r="L3351" t="s">
        <v>11165</v>
      </c>
      <c r="M3351" t="s">
        <v>37</v>
      </c>
      <c r="N3351" t="s">
        <v>38</v>
      </c>
      <c r="O3351">
        <v>20000000</v>
      </c>
      <c r="P3351">
        <f t="shared" si="52"/>
        <v>-6012518</v>
      </c>
      <c r="Q3351">
        <v>6</v>
      </c>
    </row>
    <row r="3352" spans="1:17" x14ac:dyDescent="0.3">
      <c r="A3352" t="s">
        <v>3732</v>
      </c>
      <c r="B3352">
        <v>118</v>
      </c>
      <c r="C3352">
        <v>85911262</v>
      </c>
      <c r="D3352" t="s">
        <v>1671</v>
      </c>
      <c r="E3352" t="s">
        <v>3409</v>
      </c>
      <c r="F3352" t="s">
        <v>18089</v>
      </c>
      <c r="G3352" t="s">
        <v>17378</v>
      </c>
      <c r="L3352" t="s">
        <v>3735</v>
      </c>
      <c r="M3352" t="s">
        <v>37</v>
      </c>
      <c r="N3352" t="s">
        <v>38</v>
      </c>
      <c r="O3352">
        <v>65000000</v>
      </c>
      <c r="P3352">
        <f t="shared" si="52"/>
        <v>20911262</v>
      </c>
      <c r="Q3352">
        <v>5.2</v>
      </c>
    </row>
    <row r="3353" spans="1:17" x14ac:dyDescent="0.3">
      <c r="A3353" t="s">
        <v>3088</v>
      </c>
      <c r="B3353">
        <v>118</v>
      </c>
      <c r="C3353">
        <v>55808744</v>
      </c>
      <c r="D3353" t="s">
        <v>1671</v>
      </c>
      <c r="E3353" t="s">
        <v>24164</v>
      </c>
      <c r="F3353" t="s">
        <v>12038</v>
      </c>
      <c r="L3353" t="s">
        <v>3091</v>
      </c>
      <c r="M3353" t="s">
        <v>37</v>
      </c>
      <c r="N3353" t="s">
        <v>38</v>
      </c>
      <c r="O3353">
        <v>53000000</v>
      </c>
      <c r="P3353">
        <f t="shared" si="52"/>
        <v>2808744</v>
      </c>
      <c r="Q3353">
        <v>5.7</v>
      </c>
    </row>
    <row r="3354" spans="1:17" x14ac:dyDescent="0.3">
      <c r="A3354" t="s">
        <v>16733</v>
      </c>
      <c r="B3354">
        <v>118</v>
      </c>
      <c r="C3354">
        <v>46451</v>
      </c>
      <c r="D3354" t="s">
        <v>1671</v>
      </c>
      <c r="E3354" t="s">
        <v>24164</v>
      </c>
      <c r="F3354" t="s">
        <v>10413</v>
      </c>
      <c r="L3354" t="s">
        <v>16734</v>
      </c>
      <c r="M3354" t="s">
        <v>37</v>
      </c>
      <c r="N3354" t="s">
        <v>38</v>
      </c>
      <c r="O3354">
        <v>7000000</v>
      </c>
      <c r="P3354">
        <f t="shared" si="52"/>
        <v>-6953549</v>
      </c>
      <c r="Q3354">
        <v>6</v>
      </c>
    </row>
    <row r="3355" spans="1:17" x14ac:dyDescent="0.3">
      <c r="A3355" t="s">
        <v>3739</v>
      </c>
      <c r="B3355">
        <v>118</v>
      </c>
      <c r="C3355">
        <v>84244877</v>
      </c>
      <c r="D3355" t="s">
        <v>1671</v>
      </c>
      <c r="E3355" t="s">
        <v>3409</v>
      </c>
      <c r="F3355" t="s">
        <v>19711</v>
      </c>
      <c r="L3355" t="s">
        <v>5108</v>
      </c>
      <c r="M3355" t="s">
        <v>37</v>
      </c>
      <c r="N3355" t="s">
        <v>38</v>
      </c>
      <c r="O3355">
        <v>50000000</v>
      </c>
      <c r="P3355">
        <f t="shared" si="52"/>
        <v>34244877</v>
      </c>
      <c r="Q3355">
        <v>7.4</v>
      </c>
    </row>
    <row r="3356" spans="1:17" x14ac:dyDescent="0.3">
      <c r="A3356" t="s">
        <v>8504</v>
      </c>
      <c r="B3356">
        <v>118</v>
      </c>
      <c r="C3356">
        <v>56398162</v>
      </c>
      <c r="D3356" t="s">
        <v>1671</v>
      </c>
      <c r="E3356" t="s">
        <v>3409</v>
      </c>
      <c r="F3356" t="s">
        <v>12038</v>
      </c>
      <c r="G3356" t="s">
        <v>19711</v>
      </c>
      <c r="L3356" t="s">
        <v>10727</v>
      </c>
      <c r="M3356" t="s">
        <v>37</v>
      </c>
      <c r="N3356" t="s">
        <v>38</v>
      </c>
      <c r="O3356">
        <v>20000000</v>
      </c>
      <c r="P3356">
        <f t="shared" si="52"/>
        <v>36398162</v>
      </c>
      <c r="Q3356">
        <v>5.7</v>
      </c>
    </row>
    <row r="3357" spans="1:17" x14ac:dyDescent="0.3">
      <c r="A3357" t="s">
        <v>6417</v>
      </c>
      <c r="B3357">
        <v>118</v>
      </c>
      <c r="C3357">
        <v>62877175</v>
      </c>
      <c r="D3357" t="s">
        <v>1671</v>
      </c>
      <c r="E3357" t="s">
        <v>3409</v>
      </c>
      <c r="F3357" t="s">
        <v>19711</v>
      </c>
      <c r="L3357" t="s">
        <v>8222</v>
      </c>
      <c r="M3357" t="s">
        <v>37</v>
      </c>
      <c r="N3357" t="s">
        <v>38</v>
      </c>
      <c r="O3357">
        <v>30000000</v>
      </c>
      <c r="P3357">
        <f t="shared" si="52"/>
        <v>32877175</v>
      </c>
      <c r="Q3357">
        <v>7.2</v>
      </c>
    </row>
    <row r="3358" spans="1:17" x14ac:dyDescent="0.3">
      <c r="A3358" t="s">
        <v>3136</v>
      </c>
      <c r="B3358">
        <v>118</v>
      </c>
      <c r="C3358">
        <v>177575142</v>
      </c>
      <c r="D3358" t="s">
        <v>1671</v>
      </c>
      <c r="E3358" t="s">
        <v>19711</v>
      </c>
      <c r="L3358" t="s">
        <v>4588</v>
      </c>
      <c r="M3358" t="s">
        <v>37</v>
      </c>
      <c r="N3358" t="s">
        <v>38</v>
      </c>
      <c r="O3358">
        <v>70000000</v>
      </c>
      <c r="P3358">
        <f t="shared" si="52"/>
        <v>107575142</v>
      </c>
      <c r="Q3358">
        <v>6.6</v>
      </c>
    </row>
    <row r="3359" spans="1:17" x14ac:dyDescent="0.3">
      <c r="A3359" t="s">
        <v>3405</v>
      </c>
      <c r="B3359">
        <v>118</v>
      </c>
      <c r="C3359">
        <v>30920167</v>
      </c>
      <c r="D3359" t="s">
        <v>1671</v>
      </c>
      <c r="E3359" t="s">
        <v>12038</v>
      </c>
      <c r="L3359" t="s">
        <v>9112</v>
      </c>
      <c r="M3359" t="s">
        <v>37</v>
      </c>
      <c r="N3359" t="s">
        <v>38</v>
      </c>
      <c r="O3359">
        <v>25000000</v>
      </c>
      <c r="P3359">
        <f t="shared" si="52"/>
        <v>5920167</v>
      </c>
      <c r="Q3359">
        <v>5.7</v>
      </c>
    </row>
    <row r="3360" spans="1:17" x14ac:dyDescent="0.3">
      <c r="A3360" t="s">
        <v>6827</v>
      </c>
      <c r="B3360">
        <v>118</v>
      </c>
      <c r="C3360">
        <v>146072</v>
      </c>
      <c r="D3360" t="s">
        <v>1671</v>
      </c>
      <c r="E3360" t="s">
        <v>18089</v>
      </c>
      <c r="F3360" t="s">
        <v>1266</v>
      </c>
      <c r="G3360" t="s">
        <v>12332</v>
      </c>
      <c r="L3360" t="s">
        <v>11469</v>
      </c>
      <c r="M3360" t="s">
        <v>1464</v>
      </c>
      <c r="N3360" t="s">
        <v>1465</v>
      </c>
      <c r="O3360">
        <v>140000000</v>
      </c>
      <c r="P3360">
        <f t="shared" si="52"/>
        <v>-139853928</v>
      </c>
      <c r="Q3360">
        <v>6</v>
      </c>
    </row>
    <row r="3361" spans="1:17" x14ac:dyDescent="0.3">
      <c r="A3361" t="s">
        <v>3494</v>
      </c>
      <c r="B3361">
        <v>118</v>
      </c>
      <c r="C3361">
        <v>33828318</v>
      </c>
      <c r="D3361" t="s">
        <v>1671</v>
      </c>
      <c r="L3361" t="s">
        <v>4744</v>
      </c>
      <c r="M3361" t="s">
        <v>37</v>
      </c>
      <c r="N3361" t="s">
        <v>38</v>
      </c>
      <c r="O3361">
        <v>55000000</v>
      </c>
      <c r="P3361">
        <f t="shared" si="52"/>
        <v>-21171682</v>
      </c>
      <c r="Q3361">
        <v>5.8</v>
      </c>
    </row>
    <row r="3362" spans="1:17" hidden="1" x14ac:dyDescent="0.3">
      <c r="A3362" t="s">
        <v>9813</v>
      </c>
      <c r="B3362">
        <v>113</v>
      </c>
      <c r="D3362" t="s">
        <v>3409</v>
      </c>
      <c r="L3362" t="s">
        <v>18859</v>
      </c>
      <c r="M3362" t="s">
        <v>37</v>
      </c>
      <c r="N3362" t="s">
        <v>38</v>
      </c>
      <c r="O3362">
        <v>3600000</v>
      </c>
      <c r="P3362">
        <f t="shared" si="52"/>
        <v>-3600000</v>
      </c>
      <c r="Q3362">
        <v>7.9</v>
      </c>
    </row>
    <row r="3363" spans="1:17" x14ac:dyDescent="0.3">
      <c r="A3363" t="s">
        <v>4950</v>
      </c>
      <c r="B3363">
        <v>118</v>
      </c>
      <c r="C3363">
        <v>37035845</v>
      </c>
      <c r="D3363" t="s">
        <v>1671</v>
      </c>
      <c r="E3363" t="s">
        <v>1266</v>
      </c>
      <c r="L3363" t="s">
        <v>4951</v>
      </c>
      <c r="M3363" t="s">
        <v>37</v>
      </c>
      <c r="N3363" t="s">
        <v>38</v>
      </c>
      <c r="O3363">
        <v>52000000</v>
      </c>
      <c r="P3363">
        <f t="shared" si="52"/>
        <v>-14964155</v>
      </c>
      <c r="Q3363">
        <v>6.4</v>
      </c>
    </row>
    <row r="3364" spans="1:17" x14ac:dyDescent="0.3">
      <c r="A3364" t="s">
        <v>14002</v>
      </c>
      <c r="B3364">
        <v>118</v>
      </c>
      <c r="C3364">
        <v>1089445</v>
      </c>
      <c r="D3364" t="s">
        <v>1671</v>
      </c>
      <c r="E3364" t="s">
        <v>3409</v>
      </c>
      <c r="F3364" t="s">
        <v>18089</v>
      </c>
      <c r="G3364" t="s">
        <v>24167</v>
      </c>
      <c r="L3364" t="s">
        <v>14003</v>
      </c>
      <c r="M3364" t="s">
        <v>37</v>
      </c>
      <c r="N3364" t="s">
        <v>268</v>
      </c>
      <c r="O3364">
        <v>12500000</v>
      </c>
      <c r="P3364">
        <f t="shared" si="52"/>
        <v>-11410555</v>
      </c>
      <c r="Q3364">
        <v>7</v>
      </c>
    </row>
    <row r="3365" spans="1:17" hidden="1" x14ac:dyDescent="0.3">
      <c r="A3365" t="s">
        <v>2728</v>
      </c>
      <c r="B3365">
        <v>113</v>
      </c>
      <c r="C3365">
        <v>12796277</v>
      </c>
      <c r="D3365" t="s">
        <v>3409</v>
      </c>
      <c r="E3365" t="s">
        <v>19711</v>
      </c>
      <c r="L3365" t="s">
        <v>14221</v>
      </c>
      <c r="M3365" t="s">
        <v>37</v>
      </c>
      <c r="N3365" t="s">
        <v>38</v>
      </c>
      <c r="P3365">
        <f t="shared" si="52"/>
        <v>12796277</v>
      </c>
      <c r="Q3365">
        <v>6.7</v>
      </c>
    </row>
    <row r="3366" spans="1:17" x14ac:dyDescent="0.3">
      <c r="A3366" t="s">
        <v>5225</v>
      </c>
      <c r="B3366">
        <v>118</v>
      </c>
      <c r="C3366">
        <v>44737059</v>
      </c>
      <c r="D3366" t="s">
        <v>1671</v>
      </c>
      <c r="E3366" t="s">
        <v>24167</v>
      </c>
      <c r="L3366" t="s">
        <v>5226</v>
      </c>
      <c r="M3366" t="s">
        <v>37</v>
      </c>
      <c r="N3366" t="s">
        <v>38</v>
      </c>
      <c r="O3366">
        <v>50000000</v>
      </c>
      <c r="P3366">
        <f t="shared" si="52"/>
        <v>-5262941</v>
      </c>
      <c r="Q3366">
        <v>6.5</v>
      </c>
    </row>
    <row r="3367" spans="1:17" x14ac:dyDescent="0.3">
      <c r="A3367" t="s">
        <v>11065</v>
      </c>
      <c r="B3367">
        <v>118</v>
      </c>
      <c r="C3367">
        <v>18761993</v>
      </c>
      <c r="D3367" t="s">
        <v>1671</v>
      </c>
      <c r="E3367" t="s">
        <v>3409</v>
      </c>
      <c r="L3367" t="s">
        <v>14172</v>
      </c>
      <c r="M3367" t="s">
        <v>37</v>
      </c>
      <c r="N3367" t="s">
        <v>38</v>
      </c>
      <c r="O3367">
        <v>9000000</v>
      </c>
      <c r="P3367">
        <f t="shared" si="52"/>
        <v>9761993</v>
      </c>
      <c r="Q3367">
        <v>6.9</v>
      </c>
    </row>
    <row r="3368" spans="1:17" hidden="1" x14ac:dyDescent="0.3">
      <c r="A3368" t="s">
        <v>21112</v>
      </c>
      <c r="B3368">
        <v>113</v>
      </c>
      <c r="D3368" t="s">
        <v>15011</v>
      </c>
      <c r="L3368" t="s">
        <v>21114</v>
      </c>
      <c r="M3368" t="s">
        <v>37</v>
      </c>
      <c r="N3368" t="s">
        <v>56</v>
      </c>
      <c r="O3368">
        <v>1455000</v>
      </c>
      <c r="P3368">
        <f t="shared" si="52"/>
        <v>-1455000</v>
      </c>
      <c r="Q3368">
        <v>5.5</v>
      </c>
    </row>
    <row r="3369" spans="1:17" x14ac:dyDescent="0.3">
      <c r="A3369" t="s">
        <v>5059</v>
      </c>
      <c r="B3369">
        <v>118</v>
      </c>
      <c r="C3369">
        <v>150368971</v>
      </c>
      <c r="D3369" t="s">
        <v>1671</v>
      </c>
      <c r="E3369" t="s">
        <v>24164</v>
      </c>
      <c r="L3369" t="s">
        <v>7161</v>
      </c>
      <c r="M3369" t="s">
        <v>37</v>
      </c>
      <c r="N3369" t="s">
        <v>38</v>
      </c>
      <c r="O3369">
        <v>37000000</v>
      </c>
      <c r="P3369">
        <f t="shared" si="52"/>
        <v>113368971</v>
      </c>
      <c r="Q3369">
        <v>7</v>
      </c>
    </row>
    <row r="3370" spans="1:17" hidden="1" x14ac:dyDescent="0.3">
      <c r="A3370" t="s">
        <v>20729</v>
      </c>
      <c r="B3370">
        <v>113</v>
      </c>
      <c r="D3370" t="s">
        <v>6403</v>
      </c>
      <c r="E3370" t="s">
        <v>10413</v>
      </c>
      <c r="L3370" t="s">
        <v>20730</v>
      </c>
      <c r="M3370" t="s">
        <v>37</v>
      </c>
      <c r="N3370" t="s">
        <v>38</v>
      </c>
      <c r="O3370">
        <v>1800000</v>
      </c>
      <c r="P3370">
        <f t="shared" si="52"/>
        <v>-1800000</v>
      </c>
      <c r="Q3370">
        <v>5.3</v>
      </c>
    </row>
    <row r="3371" spans="1:17" x14ac:dyDescent="0.3">
      <c r="A3371" t="s">
        <v>1133</v>
      </c>
      <c r="B3371">
        <v>119</v>
      </c>
      <c r="C3371">
        <v>42335698</v>
      </c>
      <c r="D3371" t="s">
        <v>1671</v>
      </c>
      <c r="E3371" t="s">
        <v>3409</v>
      </c>
      <c r="F3371" t="s">
        <v>19711</v>
      </c>
      <c r="L3371" t="s">
        <v>11808</v>
      </c>
      <c r="M3371" t="s">
        <v>37</v>
      </c>
      <c r="N3371" t="s">
        <v>38</v>
      </c>
      <c r="O3371">
        <v>18000000</v>
      </c>
      <c r="P3371">
        <f t="shared" si="52"/>
        <v>24335698</v>
      </c>
      <c r="Q3371">
        <v>7.8</v>
      </c>
    </row>
    <row r="3372" spans="1:17" hidden="1" x14ac:dyDescent="0.3">
      <c r="A3372" t="s">
        <v>4850</v>
      </c>
      <c r="B3372">
        <v>113</v>
      </c>
      <c r="D3372" t="s">
        <v>3409</v>
      </c>
      <c r="E3372" t="s">
        <v>24165</v>
      </c>
      <c r="F3372" t="s">
        <v>10413</v>
      </c>
      <c r="L3372" t="s">
        <v>20855</v>
      </c>
      <c r="M3372" t="s">
        <v>37</v>
      </c>
      <c r="N3372" t="s">
        <v>38</v>
      </c>
      <c r="O3372">
        <v>1600000</v>
      </c>
      <c r="P3372">
        <f t="shared" si="52"/>
        <v>-1600000</v>
      </c>
      <c r="Q3372">
        <v>7.9</v>
      </c>
    </row>
    <row r="3373" spans="1:17" x14ac:dyDescent="0.3">
      <c r="A3373" t="s">
        <v>4939</v>
      </c>
      <c r="B3373">
        <v>119</v>
      </c>
      <c r="C3373">
        <v>4992159</v>
      </c>
      <c r="D3373" t="s">
        <v>1671</v>
      </c>
      <c r="E3373" t="s">
        <v>6403</v>
      </c>
      <c r="F3373" t="s">
        <v>10413</v>
      </c>
      <c r="L3373" t="s">
        <v>15966</v>
      </c>
      <c r="M3373" t="s">
        <v>37</v>
      </c>
      <c r="N3373" t="s">
        <v>38</v>
      </c>
      <c r="O3373">
        <v>8550000</v>
      </c>
      <c r="P3373">
        <f t="shared" si="52"/>
        <v>-3557841</v>
      </c>
      <c r="Q3373">
        <v>5.6</v>
      </c>
    </row>
    <row r="3374" spans="1:17" x14ac:dyDescent="0.3">
      <c r="A3374" t="s">
        <v>1965</v>
      </c>
      <c r="B3374">
        <v>119</v>
      </c>
      <c r="C3374">
        <v>8888143</v>
      </c>
      <c r="D3374" t="s">
        <v>1671</v>
      </c>
      <c r="E3374" t="s">
        <v>3409</v>
      </c>
      <c r="F3374" t="s">
        <v>24167</v>
      </c>
      <c r="L3374" t="s">
        <v>8993</v>
      </c>
      <c r="M3374" t="s">
        <v>37</v>
      </c>
      <c r="N3374" t="s">
        <v>268</v>
      </c>
      <c r="O3374">
        <v>28000000</v>
      </c>
      <c r="P3374">
        <f t="shared" si="52"/>
        <v>-19111857</v>
      </c>
      <c r="Q3374">
        <v>6.7</v>
      </c>
    </row>
    <row r="3375" spans="1:17" x14ac:dyDescent="0.3">
      <c r="A3375" t="s">
        <v>3303</v>
      </c>
      <c r="B3375">
        <v>119</v>
      </c>
      <c r="C3375">
        <v>37486138</v>
      </c>
      <c r="D3375" t="s">
        <v>1671</v>
      </c>
      <c r="E3375" t="s">
        <v>3409</v>
      </c>
      <c r="F3375" t="s">
        <v>19711</v>
      </c>
      <c r="L3375" t="s">
        <v>5295</v>
      </c>
      <c r="M3375" t="s">
        <v>37</v>
      </c>
      <c r="N3375" t="s">
        <v>38</v>
      </c>
      <c r="O3375">
        <v>50000000</v>
      </c>
      <c r="P3375">
        <f t="shared" si="52"/>
        <v>-12513862</v>
      </c>
      <c r="Q3375">
        <v>6</v>
      </c>
    </row>
    <row r="3376" spans="1:17" x14ac:dyDescent="0.3">
      <c r="A3376" t="s">
        <v>6549</v>
      </c>
      <c r="B3376">
        <v>119</v>
      </c>
      <c r="C3376">
        <v>121463226</v>
      </c>
      <c r="D3376" t="s">
        <v>1671</v>
      </c>
      <c r="L3376" t="s">
        <v>12089</v>
      </c>
      <c r="M3376" t="s">
        <v>37</v>
      </c>
      <c r="N3376" t="s">
        <v>38</v>
      </c>
      <c r="O3376">
        <v>20000000</v>
      </c>
      <c r="P3376">
        <f t="shared" si="52"/>
        <v>101463226</v>
      </c>
      <c r="Q3376">
        <v>7.6</v>
      </c>
    </row>
    <row r="3377" spans="1:17" x14ac:dyDescent="0.3">
      <c r="A3377" t="s">
        <v>6297</v>
      </c>
      <c r="B3377">
        <v>119</v>
      </c>
      <c r="C3377">
        <v>39008741</v>
      </c>
      <c r="D3377" t="s">
        <v>1671</v>
      </c>
      <c r="E3377" t="s">
        <v>3409</v>
      </c>
      <c r="F3377" t="s">
        <v>18089</v>
      </c>
      <c r="G3377" t="s">
        <v>19711</v>
      </c>
      <c r="L3377" t="s">
        <v>9581</v>
      </c>
      <c r="M3377" t="s">
        <v>37</v>
      </c>
      <c r="N3377" t="s">
        <v>38</v>
      </c>
      <c r="O3377">
        <v>25000000</v>
      </c>
      <c r="P3377">
        <f t="shared" si="52"/>
        <v>14008741</v>
      </c>
      <c r="Q3377">
        <v>6.6</v>
      </c>
    </row>
    <row r="3378" spans="1:17" hidden="1" x14ac:dyDescent="0.3">
      <c r="A3378" t="s">
        <v>19130</v>
      </c>
      <c r="B3378">
        <v>113</v>
      </c>
      <c r="D3378" t="s">
        <v>3409</v>
      </c>
      <c r="E3378" t="s">
        <v>15011</v>
      </c>
      <c r="L3378" t="s">
        <v>19131</v>
      </c>
      <c r="M3378" t="s">
        <v>37</v>
      </c>
      <c r="N3378" t="s">
        <v>38</v>
      </c>
      <c r="O3378">
        <v>3200000</v>
      </c>
      <c r="P3378">
        <f t="shared" si="52"/>
        <v>-3200000</v>
      </c>
      <c r="Q3378">
        <v>8.1</v>
      </c>
    </row>
    <row r="3379" spans="1:17" x14ac:dyDescent="0.3">
      <c r="A3379" t="s">
        <v>3668</v>
      </c>
      <c r="B3379">
        <v>119</v>
      </c>
      <c r="C3379">
        <v>115731542</v>
      </c>
      <c r="D3379" t="s">
        <v>1671</v>
      </c>
      <c r="E3379" t="s">
        <v>3409</v>
      </c>
      <c r="F3379" t="s">
        <v>19711</v>
      </c>
      <c r="L3379" t="s">
        <v>3670</v>
      </c>
      <c r="M3379" t="s">
        <v>37</v>
      </c>
      <c r="N3379" t="s">
        <v>38</v>
      </c>
      <c r="O3379">
        <v>65000000</v>
      </c>
      <c r="P3379">
        <f t="shared" si="52"/>
        <v>50731542</v>
      </c>
      <c r="Q3379">
        <v>6.5</v>
      </c>
    </row>
    <row r="3380" spans="1:17" x14ac:dyDescent="0.3">
      <c r="A3380" t="s">
        <v>2599</v>
      </c>
      <c r="B3380">
        <v>120</v>
      </c>
      <c r="C3380">
        <v>134455175</v>
      </c>
      <c r="D3380" t="s">
        <v>1671</v>
      </c>
      <c r="E3380" t="s">
        <v>24164</v>
      </c>
      <c r="L3380" t="s">
        <v>7287</v>
      </c>
      <c r="M3380" t="s">
        <v>37</v>
      </c>
      <c r="N3380" t="s">
        <v>38</v>
      </c>
      <c r="O3380">
        <v>35000000</v>
      </c>
      <c r="P3380">
        <f t="shared" si="52"/>
        <v>99455175</v>
      </c>
      <c r="Q3380">
        <v>5.7</v>
      </c>
    </row>
    <row r="3381" spans="1:17" x14ac:dyDescent="0.3">
      <c r="A3381" t="s">
        <v>2367</v>
      </c>
      <c r="B3381">
        <v>120</v>
      </c>
      <c r="C3381">
        <v>112703470</v>
      </c>
      <c r="D3381" t="s">
        <v>1671</v>
      </c>
      <c r="E3381" t="s">
        <v>3409</v>
      </c>
      <c r="F3381" t="s">
        <v>19711</v>
      </c>
      <c r="L3381" t="s">
        <v>2378</v>
      </c>
      <c r="M3381" t="s">
        <v>37</v>
      </c>
      <c r="N3381" t="s">
        <v>38</v>
      </c>
      <c r="O3381">
        <v>85000000</v>
      </c>
      <c r="P3381">
        <f t="shared" si="52"/>
        <v>27703470</v>
      </c>
      <c r="Q3381">
        <v>6.6</v>
      </c>
    </row>
    <row r="3382" spans="1:17" x14ac:dyDescent="0.3">
      <c r="A3382" t="s">
        <v>1294</v>
      </c>
      <c r="B3382">
        <v>120</v>
      </c>
      <c r="C3382">
        <v>3650677</v>
      </c>
      <c r="D3382" t="s">
        <v>1671</v>
      </c>
      <c r="E3382" t="s">
        <v>24164</v>
      </c>
      <c r="L3382" t="s">
        <v>21152</v>
      </c>
      <c r="M3382" t="s">
        <v>37</v>
      </c>
      <c r="N3382" t="s">
        <v>56</v>
      </c>
      <c r="O3382">
        <v>960000</v>
      </c>
      <c r="P3382">
        <f t="shared" si="52"/>
        <v>2690677</v>
      </c>
      <c r="Q3382">
        <v>8.1999999999999993</v>
      </c>
    </row>
    <row r="3383" spans="1:17" hidden="1" x14ac:dyDescent="0.3">
      <c r="A3383" t="s">
        <v>10468</v>
      </c>
      <c r="B3383">
        <v>113</v>
      </c>
      <c r="D3383" t="s">
        <v>1671</v>
      </c>
      <c r="E3383" t="s">
        <v>24164</v>
      </c>
      <c r="F3383" t="s">
        <v>24165</v>
      </c>
      <c r="L3383" t="s">
        <v>17575</v>
      </c>
      <c r="M3383" t="s">
        <v>37</v>
      </c>
      <c r="N3383" t="s">
        <v>56</v>
      </c>
      <c r="O3383">
        <v>5000000</v>
      </c>
      <c r="P3383">
        <f t="shared" si="52"/>
        <v>-5000000</v>
      </c>
      <c r="Q3383">
        <v>7.1</v>
      </c>
    </row>
    <row r="3384" spans="1:17" x14ac:dyDescent="0.3">
      <c r="A3384" t="s">
        <v>8712</v>
      </c>
      <c r="B3384">
        <v>120</v>
      </c>
      <c r="C3384">
        <v>634277</v>
      </c>
      <c r="D3384" t="s">
        <v>1671</v>
      </c>
      <c r="E3384" t="s">
        <v>22704</v>
      </c>
      <c r="L3384" t="s">
        <v>10523</v>
      </c>
      <c r="M3384" t="s">
        <v>1464</v>
      </c>
      <c r="N3384" t="s">
        <v>1465</v>
      </c>
      <c r="O3384">
        <v>16000000</v>
      </c>
      <c r="P3384">
        <f t="shared" si="52"/>
        <v>-15365723</v>
      </c>
      <c r="Q3384">
        <v>7.3</v>
      </c>
    </row>
    <row r="3385" spans="1:17" x14ac:dyDescent="0.3">
      <c r="A3385" t="s">
        <v>6963</v>
      </c>
      <c r="B3385">
        <v>120</v>
      </c>
      <c r="C3385">
        <v>52929168</v>
      </c>
      <c r="D3385" t="s">
        <v>1671</v>
      </c>
      <c r="E3385" t="s">
        <v>24164</v>
      </c>
      <c r="L3385" t="s">
        <v>14514</v>
      </c>
      <c r="M3385" t="s">
        <v>37</v>
      </c>
      <c r="N3385" t="s">
        <v>38</v>
      </c>
      <c r="O3385">
        <v>11000000</v>
      </c>
      <c r="P3385">
        <f t="shared" si="52"/>
        <v>41929168</v>
      </c>
      <c r="Q3385">
        <v>7.5</v>
      </c>
    </row>
    <row r="3386" spans="1:17" x14ac:dyDescent="0.3">
      <c r="A3386" t="s">
        <v>13826</v>
      </c>
      <c r="B3386">
        <v>120</v>
      </c>
      <c r="C3386">
        <v>4857376</v>
      </c>
      <c r="D3386" t="s">
        <v>1671</v>
      </c>
      <c r="E3386" t="s">
        <v>3409</v>
      </c>
      <c r="F3386" t="s">
        <v>19711</v>
      </c>
      <c r="L3386" t="s">
        <v>13827</v>
      </c>
      <c r="M3386" t="s">
        <v>1464</v>
      </c>
      <c r="N3386" t="s">
        <v>1465</v>
      </c>
      <c r="O3386">
        <v>13000000</v>
      </c>
      <c r="P3386">
        <f t="shared" si="52"/>
        <v>-8142624</v>
      </c>
      <c r="Q3386">
        <v>7.3</v>
      </c>
    </row>
    <row r="3387" spans="1:17" x14ac:dyDescent="0.3">
      <c r="A3387" t="s">
        <v>18467</v>
      </c>
      <c r="B3387">
        <v>120</v>
      </c>
      <c r="C3387">
        <v>25000000</v>
      </c>
      <c r="D3387" t="s">
        <v>1671</v>
      </c>
      <c r="E3387" t="s">
        <v>12038</v>
      </c>
      <c r="F3387" t="s">
        <v>19711</v>
      </c>
      <c r="L3387" t="s">
        <v>19669</v>
      </c>
      <c r="M3387" t="s">
        <v>37</v>
      </c>
      <c r="N3387" t="s">
        <v>38</v>
      </c>
      <c r="O3387">
        <v>2883848</v>
      </c>
      <c r="P3387">
        <f t="shared" si="52"/>
        <v>22116152</v>
      </c>
      <c r="Q3387">
        <v>8.3000000000000007</v>
      </c>
    </row>
    <row r="3388" spans="1:17" x14ac:dyDescent="0.3">
      <c r="A3388" t="s">
        <v>10607</v>
      </c>
      <c r="B3388">
        <v>120</v>
      </c>
      <c r="C3388">
        <v>16284360</v>
      </c>
      <c r="D3388" t="s">
        <v>1671</v>
      </c>
      <c r="E3388" t="s">
        <v>3409</v>
      </c>
      <c r="L3388" t="s">
        <v>10608</v>
      </c>
      <c r="M3388" t="s">
        <v>37</v>
      </c>
      <c r="N3388" t="s">
        <v>38</v>
      </c>
      <c r="O3388">
        <v>21000000</v>
      </c>
      <c r="P3388">
        <f t="shared" si="52"/>
        <v>-4715640</v>
      </c>
      <c r="Q3388">
        <v>6.1</v>
      </c>
    </row>
    <row r="3389" spans="1:17" x14ac:dyDescent="0.3">
      <c r="A3389" t="s">
        <v>1064</v>
      </c>
      <c r="B3389">
        <v>120</v>
      </c>
      <c r="C3389">
        <v>7443007</v>
      </c>
      <c r="D3389" t="s">
        <v>1671</v>
      </c>
      <c r="E3389" t="s">
        <v>3409</v>
      </c>
      <c r="F3389" t="s">
        <v>12038</v>
      </c>
      <c r="L3389" t="s">
        <v>8868</v>
      </c>
      <c r="M3389" t="s">
        <v>37</v>
      </c>
      <c r="N3389" t="s">
        <v>38</v>
      </c>
      <c r="O3389">
        <v>30000000</v>
      </c>
      <c r="P3389">
        <f t="shared" si="52"/>
        <v>-22556993</v>
      </c>
      <c r="Q3389">
        <v>6.7</v>
      </c>
    </row>
    <row r="3390" spans="1:17" x14ac:dyDescent="0.3">
      <c r="A3390" t="s">
        <v>6800</v>
      </c>
      <c r="B3390">
        <v>120</v>
      </c>
      <c r="C3390">
        <v>34074895</v>
      </c>
      <c r="D3390" t="s">
        <v>1671</v>
      </c>
      <c r="E3390" t="s">
        <v>3409</v>
      </c>
      <c r="L3390" t="s">
        <v>15626</v>
      </c>
      <c r="M3390" t="s">
        <v>37</v>
      </c>
      <c r="N3390" t="s">
        <v>38</v>
      </c>
      <c r="O3390">
        <v>9000000</v>
      </c>
      <c r="P3390">
        <f t="shared" si="52"/>
        <v>25074895</v>
      </c>
      <c r="Q3390">
        <v>6.7</v>
      </c>
    </row>
    <row r="3391" spans="1:17" x14ac:dyDescent="0.3">
      <c r="A3391" t="s">
        <v>6573</v>
      </c>
      <c r="B3391">
        <v>120</v>
      </c>
      <c r="C3391">
        <v>18317151</v>
      </c>
      <c r="D3391" t="s">
        <v>1671</v>
      </c>
      <c r="E3391" t="s">
        <v>12038</v>
      </c>
      <c r="L3391" t="s">
        <v>7632</v>
      </c>
      <c r="M3391" t="s">
        <v>37</v>
      </c>
      <c r="N3391" t="s">
        <v>38</v>
      </c>
      <c r="O3391">
        <v>35000000</v>
      </c>
      <c r="P3391">
        <f t="shared" si="52"/>
        <v>-16682849</v>
      </c>
      <c r="Q3391">
        <v>6.7</v>
      </c>
    </row>
    <row r="3392" spans="1:17" x14ac:dyDescent="0.3">
      <c r="A3392" t="s">
        <v>12814</v>
      </c>
      <c r="B3392">
        <v>120</v>
      </c>
      <c r="C3392">
        <v>33771174</v>
      </c>
      <c r="D3392" t="s">
        <v>1671</v>
      </c>
      <c r="E3392" t="s">
        <v>3409</v>
      </c>
      <c r="F3392" t="s">
        <v>19711</v>
      </c>
      <c r="L3392" t="s">
        <v>12815</v>
      </c>
      <c r="M3392" t="s">
        <v>37</v>
      </c>
      <c r="N3392" t="s">
        <v>38</v>
      </c>
      <c r="O3392">
        <v>15000000</v>
      </c>
      <c r="P3392">
        <f t="shared" si="52"/>
        <v>18771174</v>
      </c>
      <c r="Q3392">
        <v>6.8</v>
      </c>
    </row>
    <row r="3393" spans="1:17" x14ac:dyDescent="0.3">
      <c r="A3393" t="s">
        <v>3136</v>
      </c>
      <c r="B3393">
        <v>121</v>
      </c>
      <c r="C3393">
        <v>65703412</v>
      </c>
      <c r="D3393" t="s">
        <v>1671</v>
      </c>
      <c r="E3393" t="s">
        <v>3409</v>
      </c>
      <c r="F3393" t="s">
        <v>19711</v>
      </c>
      <c r="L3393" t="s">
        <v>9242</v>
      </c>
      <c r="M3393" t="s">
        <v>37</v>
      </c>
      <c r="N3393" t="s">
        <v>38</v>
      </c>
      <c r="O3393">
        <v>26000000</v>
      </c>
      <c r="P3393">
        <f t="shared" si="52"/>
        <v>39703412</v>
      </c>
      <c r="Q3393">
        <v>7</v>
      </c>
    </row>
    <row r="3394" spans="1:17" x14ac:dyDescent="0.3">
      <c r="A3394" t="s">
        <v>2429</v>
      </c>
      <c r="B3394">
        <v>121</v>
      </c>
      <c r="C3394">
        <v>5660084</v>
      </c>
      <c r="D3394" t="s">
        <v>1671</v>
      </c>
      <c r="E3394" t="s">
        <v>24164</v>
      </c>
      <c r="F3394" t="s">
        <v>19711</v>
      </c>
      <c r="L3394" t="s">
        <v>4870</v>
      </c>
      <c r="M3394" t="s">
        <v>37</v>
      </c>
      <c r="N3394" t="s">
        <v>38</v>
      </c>
      <c r="O3394">
        <v>54000000</v>
      </c>
      <c r="P3394">
        <f t="shared" ref="P3394:P3457" si="53">+C3394-O3394</f>
        <v>-48339916</v>
      </c>
      <c r="Q3394">
        <v>2.4</v>
      </c>
    </row>
    <row r="3395" spans="1:17" x14ac:dyDescent="0.3">
      <c r="A3395" t="s">
        <v>1413</v>
      </c>
      <c r="B3395">
        <v>121</v>
      </c>
      <c r="C3395">
        <v>30212620</v>
      </c>
      <c r="D3395" t="s">
        <v>1671</v>
      </c>
      <c r="E3395" t="s">
        <v>3409</v>
      </c>
      <c r="F3395" t="s">
        <v>19711</v>
      </c>
      <c r="L3395" t="s">
        <v>1417</v>
      </c>
      <c r="M3395" t="s">
        <v>37</v>
      </c>
      <c r="N3395" t="s">
        <v>38</v>
      </c>
      <c r="O3395">
        <v>120000000</v>
      </c>
      <c r="P3395">
        <f t="shared" si="53"/>
        <v>-89787380</v>
      </c>
      <c r="Q3395">
        <v>5.3</v>
      </c>
    </row>
    <row r="3396" spans="1:17" x14ac:dyDescent="0.3">
      <c r="A3396" t="s">
        <v>5076</v>
      </c>
      <c r="B3396">
        <v>121</v>
      </c>
      <c r="C3396">
        <v>14545844</v>
      </c>
      <c r="D3396" t="s">
        <v>1671</v>
      </c>
      <c r="E3396" t="s">
        <v>3409</v>
      </c>
      <c r="F3396" t="s">
        <v>17378</v>
      </c>
      <c r="L3396" t="s">
        <v>17055</v>
      </c>
      <c r="M3396" t="s">
        <v>37</v>
      </c>
      <c r="N3396" t="s">
        <v>38</v>
      </c>
      <c r="O3396">
        <v>6500000</v>
      </c>
      <c r="P3396">
        <f t="shared" si="53"/>
        <v>8045844</v>
      </c>
      <c r="Q3396">
        <v>5.8</v>
      </c>
    </row>
    <row r="3397" spans="1:17" x14ac:dyDescent="0.3">
      <c r="A3397" t="s">
        <v>2367</v>
      </c>
      <c r="B3397">
        <v>121</v>
      </c>
      <c r="C3397">
        <v>75274748</v>
      </c>
      <c r="D3397" t="s">
        <v>1671</v>
      </c>
      <c r="E3397" t="s">
        <v>3409</v>
      </c>
      <c r="L3397" t="s">
        <v>6343</v>
      </c>
      <c r="M3397" t="s">
        <v>37</v>
      </c>
      <c r="N3397" t="s">
        <v>38</v>
      </c>
      <c r="O3397">
        <v>35000000</v>
      </c>
      <c r="P3397">
        <f t="shared" si="53"/>
        <v>40274748</v>
      </c>
      <c r="Q3397">
        <v>7.2</v>
      </c>
    </row>
    <row r="3398" spans="1:17" hidden="1" x14ac:dyDescent="0.3">
      <c r="A3398" t="s">
        <v>2246</v>
      </c>
      <c r="B3398">
        <v>114</v>
      </c>
      <c r="D3398" t="s">
        <v>24165</v>
      </c>
      <c r="E3398" t="s">
        <v>10413</v>
      </c>
      <c r="L3398" t="s">
        <v>15084</v>
      </c>
      <c r="M3398" t="s">
        <v>37</v>
      </c>
      <c r="N3398" t="s">
        <v>38</v>
      </c>
      <c r="O3398">
        <v>10000000</v>
      </c>
      <c r="P3398">
        <f t="shared" si="53"/>
        <v>-10000000</v>
      </c>
      <c r="Q3398">
        <v>6.8</v>
      </c>
    </row>
    <row r="3399" spans="1:17" x14ac:dyDescent="0.3">
      <c r="A3399" t="s">
        <v>9516</v>
      </c>
      <c r="B3399">
        <v>121</v>
      </c>
      <c r="C3399">
        <v>60072596</v>
      </c>
      <c r="D3399" t="s">
        <v>1671</v>
      </c>
      <c r="E3399" t="s">
        <v>3409</v>
      </c>
      <c r="F3399" t="s">
        <v>19711</v>
      </c>
      <c r="L3399" t="s">
        <v>10731</v>
      </c>
      <c r="M3399" t="s">
        <v>37</v>
      </c>
      <c r="N3399" t="s">
        <v>38</v>
      </c>
      <c r="O3399">
        <v>20000000</v>
      </c>
      <c r="P3399">
        <f t="shared" si="53"/>
        <v>40072596</v>
      </c>
      <c r="Q3399">
        <v>4.4000000000000004</v>
      </c>
    </row>
    <row r="3400" spans="1:17" x14ac:dyDescent="0.3">
      <c r="A3400" t="s">
        <v>4176</v>
      </c>
      <c r="B3400">
        <v>122</v>
      </c>
      <c r="C3400">
        <v>33201661</v>
      </c>
      <c r="D3400" t="s">
        <v>1671</v>
      </c>
      <c r="E3400" t="s">
        <v>19711</v>
      </c>
      <c r="L3400" t="s">
        <v>6763</v>
      </c>
      <c r="M3400" t="s">
        <v>1464</v>
      </c>
      <c r="N3400" t="s">
        <v>1465</v>
      </c>
      <c r="O3400">
        <v>77000000</v>
      </c>
      <c r="P3400">
        <f t="shared" si="53"/>
        <v>-43798339</v>
      </c>
      <c r="Q3400">
        <v>8.4</v>
      </c>
    </row>
    <row r="3401" spans="1:17" x14ac:dyDescent="0.3">
      <c r="A3401" t="s">
        <v>15467</v>
      </c>
      <c r="B3401">
        <v>122</v>
      </c>
      <c r="C3401">
        <v>6601079</v>
      </c>
      <c r="D3401" t="s">
        <v>1671</v>
      </c>
      <c r="E3401" t="s">
        <v>3409</v>
      </c>
      <c r="F3401" t="s">
        <v>17378</v>
      </c>
      <c r="G3401" t="s">
        <v>19711</v>
      </c>
      <c r="L3401" t="s">
        <v>16600</v>
      </c>
      <c r="M3401" t="s">
        <v>37</v>
      </c>
      <c r="N3401" t="s">
        <v>56</v>
      </c>
      <c r="O3401">
        <v>7000000</v>
      </c>
      <c r="P3401">
        <f t="shared" si="53"/>
        <v>-398921</v>
      </c>
      <c r="Q3401">
        <v>6.2</v>
      </c>
    </row>
    <row r="3402" spans="1:17" x14ac:dyDescent="0.3">
      <c r="A3402" t="s">
        <v>850</v>
      </c>
      <c r="B3402">
        <v>122</v>
      </c>
      <c r="C3402">
        <v>22362500</v>
      </c>
      <c r="D3402" t="s">
        <v>1671</v>
      </c>
      <c r="E3402" t="s">
        <v>3409</v>
      </c>
      <c r="L3402" t="s">
        <v>4389</v>
      </c>
      <c r="M3402" t="s">
        <v>37</v>
      </c>
      <c r="N3402" t="s">
        <v>38</v>
      </c>
      <c r="O3402">
        <v>55000000</v>
      </c>
      <c r="P3402">
        <f t="shared" si="53"/>
        <v>-32637500</v>
      </c>
      <c r="Q3402">
        <v>6.1</v>
      </c>
    </row>
    <row r="3403" spans="1:17" x14ac:dyDescent="0.3">
      <c r="A3403" t="s">
        <v>4027</v>
      </c>
      <c r="B3403">
        <v>122</v>
      </c>
      <c r="C3403">
        <v>6754898</v>
      </c>
      <c r="D3403" t="s">
        <v>1671</v>
      </c>
      <c r="E3403" t="s">
        <v>3409</v>
      </c>
      <c r="L3403" t="s">
        <v>14284</v>
      </c>
      <c r="M3403" t="s">
        <v>37</v>
      </c>
      <c r="N3403" t="s">
        <v>38</v>
      </c>
      <c r="O3403">
        <v>12000000</v>
      </c>
      <c r="P3403">
        <f t="shared" si="53"/>
        <v>-5245102</v>
      </c>
      <c r="Q3403">
        <v>6.2</v>
      </c>
    </row>
    <row r="3404" spans="1:17" hidden="1" x14ac:dyDescent="0.3">
      <c r="A3404" t="s">
        <v>1965</v>
      </c>
      <c r="B3404">
        <v>114</v>
      </c>
      <c r="C3404">
        <v>72980108</v>
      </c>
      <c r="D3404" t="s">
        <v>1671</v>
      </c>
      <c r="L3404" t="s">
        <v>3597</v>
      </c>
      <c r="M3404" t="s">
        <v>37</v>
      </c>
      <c r="N3404" t="s">
        <v>38</v>
      </c>
      <c r="P3404">
        <f t="shared" si="53"/>
        <v>72980108</v>
      </c>
      <c r="Q3404">
        <v>5.9</v>
      </c>
    </row>
    <row r="3405" spans="1:17" x14ac:dyDescent="0.3">
      <c r="A3405" t="s">
        <v>4166</v>
      </c>
      <c r="B3405">
        <v>122</v>
      </c>
      <c r="C3405">
        <v>132088910</v>
      </c>
      <c r="D3405" t="s">
        <v>1671</v>
      </c>
      <c r="E3405" t="s">
        <v>3409</v>
      </c>
      <c r="F3405" t="s">
        <v>19711</v>
      </c>
      <c r="L3405" t="s">
        <v>10575</v>
      </c>
      <c r="M3405" t="s">
        <v>37</v>
      </c>
      <c r="N3405" t="s">
        <v>38</v>
      </c>
      <c r="O3405">
        <v>21000000</v>
      </c>
      <c r="P3405">
        <f t="shared" si="53"/>
        <v>111088910</v>
      </c>
      <c r="Q3405">
        <v>7.8</v>
      </c>
    </row>
    <row r="3406" spans="1:17" x14ac:dyDescent="0.3">
      <c r="A3406" t="s">
        <v>7635</v>
      </c>
      <c r="B3406">
        <v>122</v>
      </c>
      <c r="C3406">
        <v>54235441</v>
      </c>
      <c r="D3406" t="s">
        <v>1671</v>
      </c>
      <c r="E3406" t="s">
        <v>3409</v>
      </c>
      <c r="L3406" t="s">
        <v>10369</v>
      </c>
      <c r="M3406" t="s">
        <v>37</v>
      </c>
      <c r="N3406" t="s">
        <v>38</v>
      </c>
      <c r="O3406">
        <v>22000000</v>
      </c>
      <c r="P3406">
        <f t="shared" si="53"/>
        <v>32235441</v>
      </c>
      <c r="Q3406">
        <v>7.3</v>
      </c>
    </row>
    <row r="3407" spans="1:17" x14ac:dyDescent="0.3">
      <c r="A3407" t="s">
        <v>6126</v>
      </c>
      <c r="B3407">
        <v>122</v>
      </c>
      <c r="C3407">
        <v>41252428</v>
      </c>
      <c r="D3407" t="s">
        <v>1671</v>
      </c>
      <c r="E3407" t="s">
        <v>3409</v>
      </c>
      <c r="F3407" t="s">
        <v>19711</v>
      </c>
      <c r="L3407" t="s">
        <v>6127</v>
      </c>
      <c r="M3407" t="s">
        <v>37</v>
      </c>
      <c r="N3407" t="s">
        <v>38</v>
      </c>
      <c r="O3407">
        <v>42000000</v>
      </c>
      <c r="P3407">
        <f t="shared" si="53"/>
        <v>-747572</v>
      </c>
      <c r="Q3407">
        <v>6.5</v>
      </c>
    </row>
    <row r="3408" spans="1:17" x14ac:dyDescent="0.3">
      <c r="A3408" t="s">
        <v>4537</v>
      </c>
      <c r="B3408">
        <v>122</v>
      </c>
      <c r="C3408">
        <v>33071558</v>
      </c>
      <c r="D3408" t="s">
        <v>1671</v>
      </c>
      <c r="E3408" t="s">
        <v>3409</v>
      </c>
      <c r="L3408" t="s">
        <v>14981</v>
      </c>
      <c r="M3408" t="s">
        <v>37</v>
      </c>
      <c r="N3408" t="s">
        <v>56</v>
      </c>
      <c r="O3408">
        <v>10000000</v>
      </c>
      <c r="P3408">
        <f t="shared" si="53"/>
        <v>23071558</v>
      </c>
      <c r="Q3408">
        <v>6.6</v>
      </c>
    </row>
    <row r="3409" spans="1:17" hidden="1" x14ac:dyDescent="0.3">
      <c r="A3409" t="s">
        <v>6417</v>
      </c>
      <c r="B3409">
        <v>114</v>
      </c>
      <c r="C3409">
        <v>60923325</v>
      </c>
      <c r="D3409" t="s">
        <v>1671</v>
      </c>
      <c r="E3409" t="s">
        <v>12038</v>
      </c>
      <c r="L3409" t="s">
        <v>6421</v>
      </c>
      <c r="M3409" t="s">
        <v>37</v>
      </c>
      <c r="N3409" t="s">
        <v>38</v>
      </c>
      <c r="P3409">
        <f t="shared" si="53"/>
        <v>60923325</v>
      </c>
      <c r="Q3409">
        <v>6.4</v>
      </c>
    </row>
    <row r="3410" spans="1:17" hidden="1" x14ac:dyDescent="0.3">
      <c r="A3410" t="s">
        <v>19224</v>
      </c>
      <c r="B3410">
        <v>114</v>
      </c>
      <c r="D3410" t="s">
        <v>15011</v>
      </c>
      <c r="L3410" t="s">
        <v>20719</v>
      </c>
      <c r="M3410" t="s">
        <v>37</v>
      </c>
      <c r="N3410" t="s">
        <v>38</v>
      </c>
      <c r="O3410">
        <v>1800000</v>
      </c>
      <c r="P3410">
        <f t="shared" si="53"/>
        <v>-1800000</v>
      </c>
      <c r="Q3410">
        <v>7</v>
      </c>
    </row>
    <row r="3411" spans="1:17" x14ac:dyDescent="0.3">
      <c r="A3411" t="s">
        <v>1351</v>
      </c>
      <c r="B3411">
        <v>122</v>
      </c>
      <c r="C3411">
        <v>91547205</v>
      </c>
      <c r="D3411" t="s">
        <v>1671</v>
      </c>
      <c r="E3411" t="s">
        <v>19711</v>
      </c>
      <c r="L3411" t="s">
        <v>14028</v>
      </c>
      <c r="M3411" t="s">
        <v>37</v>
      </c>
      <c r="N3411" t="s">
        <v>38</v>
      </c>
      <c r="O3411">
        <v>12000000</v>
      </c>
      <c r="P3411">
        <f t="shared" si="53"/>
        <v>79547205</v>
      </c>
      <c r="Q3411">
        <v>6.6</v>
      </c>
    </row>
    <row r="3412" spans="1:17" x14ac:dyDescent="0.3">
      <c r="A3412" t="s">
        <v>3122</v>
      </c>
      <c r="B3412">
        <v>123</v>
      </c>
      <c r="C3412">
        <v>41523271</v>
      </c>
      <c r="D3412" t="s">
        <v>1671</v>
      </c>
      <c r="E3412" t="s">
        <v>24164</v>
      </c>
      <c r="F3412" t="s">
        <v>3409</v>
      </c>
      <c r="G3412" t="s">
        <v>19711</v>
      </c>
      <c r="L3412" t="s">
        <v>3125</v>
      </c>
      <c r="M3412" t="s">
        <v>37</v>
      </c>
      <c r="N3412" t="s">
        <v>38</v>
      </c>
      <c r="O3412">
        <v>80000000</v>
      </c>
      <c r="P3412">
        <f t="shared" si="53"/>
        <v>-38476729</v>
      </c>
      <c r="Q3412">
        <v>6.6</v>
      </c>
    </row>
    <row r="3413" spans="1:17" hidden="1" x14ac:dyDescent="0.3">
      <c r="A3413" t="s">
        <v>12053</v>
      </c>
      <c r="B3413">
        <v>114</v>
      </c>
      <c r="D3413" t="s">
        <v>10413</v>
      </c>
      <c r="L3413" t="s">
        <v>12056</v>
      </c>
      <c r="M3413" t="s">
        <v>37</v>
      </c>
      <c r="N3413" t="s">
        <v>1465</v>
      </c>
      <c r="O3413">
        <v>18000000</v>
      </c>
      <c r="P3413">
        <f t="shared" si="53"/>
        <v>-18000000</v>
      </c>
      <c r="Q3413">
        <v>5.5</v>
      </c>
    </row>
    <row r="3414" spans="1:17" x14ac:dyDescent="0.3">
      <c r="A3414" t="s">
        <v>3347</v>
      </c>
      <c r="B3414">
        <v>123</v>
      </c>
      <c r="C3414">
        <v>26838389</v>
      </c>
      <c r="D3414" t="s">
        <v>1671</v>
      </c>
      <c r="E3414" t="s">
        <v>3409</v>
      </c>
      <c r="F3414" t="s">
        <v>19711</v>
      </c>
      <c r="L3414" t="s">
        <v>4854</v>
      </c>
      <c r="M3414" t="s">
        <v>37</v>
      </c>
      <c r="N3414" t="s">
        <v>38</v>
      </c>
      <c r="O3414">
        <v>57000000</v>
      </c>
      <c r="P3414">
        <f t="shared" si="53"/>
        <v>-30161611</v>
      </c>
      <c r="Q3414">
        <v>6.4</v>
      </c>
    </row>
    <row r="3415" spans="1:17" x14ac:dyDescent="0.3">
      <c r="A3415" t="s">
        <v>11871</v>
      </c>
      <c r="B3415">
        <v>123</v>
      </c>
      <c r="C3415">
        <v>22452209</v>
      </c>
      <c r="D3415" t="s">
        <v>1671</v>
      </c>
      <c r="E3415" t="s">
        <v>3409</v>
      </c>
      <c r="F3415" t="s">
        <v>17378</v>
      </c>
      <c r="G3415" t="s">
        <v>19711</v>
      </c>
      <c r="L3415" t="s">
        <v>11872</v>
      </c>
      <c r="M3415" t="s">
        <v>37</v>
      </c>
      <c r="N3415" t="s">
        <v>38</v>
      </c>
      <c r="O3415">
        <v>18000000</v>
      </c>
      <c r="P3415">
        <f t="shared" si="53"/>
        <v>4452209</v>
      </c>
      <c r="Q3415">
        <v>5</v>
      </c>
    </row>
    <row r="3416" spans="1:17" x14ac:dyDescent="0.3">
      <c r="A3416" t="s">
        <v>7005</v>
      </c>
      <c r="B3416">
        <v>123</v>
      </c>
      <c r="C3416">
        <v>40334024</v>
      </c>
      <c r="D3416" t="s">
        <v>1671</v>
      </c>
      <c r="E3416" t="s">
        <v>24164</v>
      </c>
      <c r="F3416" t="s">
        <v>19711</v>
      </c>
      <c r="L3416" t="s">
        <v>7006</v>
      </c>
      <c r="M3416" t="s">
        <v>37</v>
      </c>
      <c r="N3416" t="s">
        <v>38</v>
      </c>
      <c r="O3416">
        <v>35000000</v>
      </c>
      <c r="P3416">
        <f t="shared" si="53"/>
        <v>5334024</v>
      </c>
      <c r="Q3416">
        <v>6.2</v>
      </c>
    </row>
    <row r="3417" spans="1:17" x14ac:dyDescent="0.3">
      <c r="A3417" t="s">
        <v>1421</v>
      </c>
      <c r="B3417">
        <v>123</v>
      </c>
      <c r="C3417">
        <v>47095453</v>
      </c>
      <c r="D3417" t="s">
        <v>1671</v>
      </c>
      <c r="E3417" t="s">
        <v>1266</v>
      </c>
      <c r="F3417" t="s">
        <v>19711</v>
      </c>
      <c r="L3417" t="s">
        <v>5571</v>
      </c>
      <c r="M3417" t="s">
        <v>37</v>
      </c>
      <c r="N3417" t="s">
        <v>38</v>
      </c>
      <c r="O3417">
        <v>48000000</v>
      </c>
      <c r="P3417">
        <f t="shared" si="53"/>
        <v>-904547</v>
      </c>
      <c r="Q3417">
        <v>6.4</v>
      </c>
    </row>
    <row r="3418" spans="1:17" x14ac:dyDescent="0.3">
      <c r="A3418" t="s">
        <v>7134</v>
      </c>
      <c r="B3418">
        <v>123</v>
      </c>
      <c r="C3418">
        <v>2122561</v>
      </c>
      <c r="D3418" t="s">
        <v>1671</v>
      </c>
      <c r="E3418" t="s">
        <v>19711</v>
      </c>
      <c r="L3418" t="s">
        <v>16968</v>
      </c>
      <c r="M3418" t="s">
        <v>37</v>
      </c>
      <c r="N3418" t="s">
        <v>38</v>
      </c>
      <c r="O3418">
        <v>6000000</v>
      </c>
      <c r="P3418">
        <f t="shared" si="53"/>
        <v>-3877439</v>
      </c>
      <c r="Q3418">
        <v>7.2</v>
      </c>
    </row>
    <row r="3419" spans="1:17" x14ac:dyDescent="0.3">
      <c r="A3419" t="s">
        <v>4537</v>
      </c>
      <c r="B3419">
        <v>123</v>
      </c>
      <c r="C3419">
        <v>100241322</v>
      </c>
      <c r="D3419" t="s">
        <v>1671</v>
      </c>
      <c r="E3419" t="s">
        <v>3409</v>
      </c>
      <c r="F3419" t="s">
        <v>19711</v>
      </c>
      <c r="L3419" t="s">
        <v>9227</v>
      </c>
      <c r="M3419" t="s">
        <v>37</v>
      </c>
      <c r="N3419" t="s">
        <v>38</v>
      </c>
      <c r="O3419">
        <v>25000000</v>
      </c>
      <c r="P3419">
        <f t="shared" si="53"/>
        <v>75241322</v>
      </c>
      <c r="Q3419">
        <v>7.2</v>
      </c>
    </row>
    <row r="3420" spans="1:17" x14ac:dyDescent="0.3">
      <c r="A3420" t="s">
        <v>6800</v>
      </c>
      <c r="B3420">
        <v>123</v>
      </c>
      <c r="C3420">
        <v>70492685</v>
      </c>
      <c r="D3420" t="s">
        <v>1671</v>
      </c>
      <c r="E3420" t="s">
        <v>3409</v>
      </c>
      <c r="L3420" t="s">
        <v>12178</v>
      </c>
      <c r="M3420" t="s">
        <v>37</v>
      </c>
      <c r="N3420" t="s">
        <v>38</v>
      </c>
      <c r="O3420">
        <v>17000000</v>
      </c>
      <c r="P3420">
        <f t="shared" si="53"/>
        <v>53492685</v>
      </c>
      <c r="Q3420">
        <v>6.7</v>
      </c>
    </row>
    <row r="3421" spans="1:17" hidden="1" x14ac:dyDescent="0.3">
      <c r="A3421" t="s">
        <v>6767</v>
      </c>
      <c r="B3421">
        <v>114</v>
      </c>
      <c r="C3421">
        <v>50000</v>
      </c>
      <c r="D3421" t="s">
        <v>1325</v>
      </c>
      <c r="E3421" t="s">
        <v>953</v>
      </c>
      <c r="F3421" t="s">
        <v>1671</v>
      </c>
      <c r="G3421" t="s">
        <v>19711</v>
      </c>
      <c r="L3421" t="s">
        <v>16278</v>
      </c>
      <c r="M3421" t="s">
        <v>11707</v>
      </c>
      <c r="N3421" t="s">
        <v>892</v>
      </c>
      <c r="P3421">
        <f t="shared" si="53"/>
        <v>50000</v>
      </c>
      <c r="Q3421">
        <v>5.0999999999999996</v>
      </c>
    </row>
    <row r="3422" spans="1:17" x14ac:dyDescent="0.3">
      <c r="A3422" t="s">
        <v>7302</v>
      </c>
      <c r="B3422">
        <v>124</v>
      </c>
      <c r="C3422">
        <v>37672350</v>
      </c>
      <c r="D3422" t="s">
        <v>1671</v>
      </c>
      <c r="E3422" t="s">
        <v>3409</v>
      </c>
      <c r="F3422" t="s">
        <v>19711</v>
      </c>
      <c r="L3422" t="s">
        <v>10824</v>
      </c>
      <c r="M3422" t="s">
        <v>37</v>
      </c>
      <c r="N3422" t="s">
        <v>38</v>
      </c>
      <c r="O3422">
        <v>20000000</v>
      </c>
      <c r="P3422">
        <f t="shared" si="53"/>
        <v>17672350</v>
      </c>
      <c r="Q3422">
        <v>5.5</v>
      </c>
    </row>
    <row r="3423" spans="1:17" x14ac:dyDescent="0.3">
      <c r="A3423" t="s">
        <v>4003</v>
      </c>
      <c r="B3423">
        <v>124</v>
      </c>
      <c r="C3423">
        <v>10763469</v>
      </c>
      <c r="D3423" t="s">
        <v>1671</v>
      </c>
      <c r="E3423" t="s">
        <v>3409</v>
      </c>
      <c r="F3423" t="s">
        <v>19711</v>
      </c>
      <c r="L3423" t="s">
        <v>13042</v>
      </c>
      <c r="M3423" t="s">
        <v>37</v>
      </c>
      <c r="N3423" t="s">
        <v>38</v>
      </c>
      <c r="O3423">
        <v>15000000</v>
      </c>
      <c r="P3423">
        <f t="shared" si="53"/>
        <v>-4236531</v>
      </c>
      <c r="Q3423">
        <v>6.4</v>
      </c>
    </row>
    <row r="3424" spans="1:17" hidden="1" x14ac:dyDescent="0.3">
      <c r="A3424" t="s">
        <v>8640</v>
      </c>
      <c r="B3424">
        <v>114</v>
      </c>
      <c r="D3424" t="s">
        <v>3409</v>
      </c>
      <c r="E3424" t="s">
        <v>22704</v>
      </c>
      <c r="F3424" t="s">
        <v>19711</v>
      </c>
      <c r="G3424" t="s">
        <v>24163</v>
      </c>
      <c r="L3424" t="s">
        <v>11365</v>
      </c>
      <c r="M3424" t="s">
        <v>37</v>
      </c>
      <c r="N3424" t="s">
        <v>268</v>
      </c>
      <c r="O3424">
        <v>20000000</v>
      </c>
      <c r="P3424">
        <f t="shared" si="53"/>
        <v>-20000000</v>
      </c>
      <c r="Q3424">
        <v>6.5</v>
      </c>
    </row>
    <row r="3425" spans="1:17" x14ac:dyDescent="0.3">
      <c r="A3425" t="s">
        <v>5774</v>
      </c>
      <c r="B3425">
        <v>124</v>
      </c>
      <c r="C3425">
        <v>116006080</v>
      </c>
      <c r="D3425" t="s">
        <v>1671</v>
      </c>
      <c r="E3425" t="s">
        <v>3409</v>
      </c>
      <c r="F3425" t="s">
        <v>19711</v>
      </c>
      <c r="L3425" t="s">
        <v>6089</v>
      </c>
      <c r="M3425" t="s">
        <v>37</v>
      </c>
      <c r="N3425" t="s">
        <v>56</v>
      </c>
      <c r="O3425">
        <v>42000000</v>
      </c>
      <c r="P3425">
        <f t="shared" si="53"/>
        <v>74006080</v>
      </c>
      <c r="Q3425">
        <v>7</v>
      </c>
    </row>
    <row r="3426" spans="1:17" x14ac:dyDescent="0.3">
      <c r="A3426" t="s">
        <v>3159</v>
      </c>
      <c r="B3426">
        <v>124</v>
      </c>
      <c r="C3426">
        <v>8427204</v>
      </c>
      <c r="D3426" t="s">
        <v>1671</v>
      </c>
      <c r="E3426" t="s">
        <v>3409</v>
      </c>
      <c r="F3426" t="s">
        <v>24167</v>
      </c>
      <c r="L3426" t="s">
        <v>10157</v>
      </c>
      <c r="M3426" t="s">
        <v>37</v>
      </c>
      <c r="N3426" t="s">
        <v>38</v>
      </c>
      <c r="O3426">
        <v>24000000</v>
      </c>
      <c r="P3426">
        <f t="shared" si="53"/>
        <v>-15572796</v>
      </c>
      <c r="Q3426">
        <v>5.4</v>
      </c>
    </row>
    <row r="3427" spans="1:17" hidden="1" x14ac:dyDescent="0.3">
      <c r="A3427" t="s">
        <v>2277</v>
      </c>
      <c r="B3427">
        <v>114</v>
      </c>
      <c r="D3427" t="s">
        <v>1325</v>
      </c>
      <c r="E3427" t="s">
        <v>3409</v>
      </c>
      <c r="F3427" t="s">
        <v>24163</v>
      </c>
      <c r="L3427" t="s">
        <v>3757</v>
      </c>
      <c r="M3427" t="s">
        <v>37</v>
      </c>
      <c r="N3427" t="s">
        <v>38</v>
      </c>
      <c r="O3427">
        <v>16900000</v>
      </c>
      <c r="P3427">
        <f t="shared" si="53"/>
        <v>-16900000</v>
      </c>
      <c r="Q3427">
        <v>6.4</v>
      </c>
    </row>
    <row r="3428" spans="1:17" hidden="1" x14ac:dyDescent="0.3">
      <c r="A3428" t="s">
        <v>12085</v>
      </c>
      <c r="B3428">
        <v>114</v>
      </c>
      <c r="D3428" t="s">
        <v>3409</v>
      </c>
      <c r="E3428" t="s">
        <v>6403</v>
      </c>
      <c r="F3428" t="s">
        <v>24165</v>
      </c>
      <c r="G3428" t="s">
        <v>10413</v>
      </c>
      <c r="L3428" t="s">
        <v>12086</v>
      </c>
      <c r="M3428" t="s">
        <v>37</v>
      </c>
      <c r="N3428" t="s">
        <v>3571</v>
      </c>
      <c r="O3428">
        <v>14000000</v>
      </c>
      <c r="P3428">
        <f t="shared" si="53"/>
        <v>-14000000</v>
      </c>
      <c r="Q3428">
        <v>6.2</v>
      </c>
    </row>
    <row r="3429" spans="1:17" x14ac:dyDescent="0.3">
      <c r="A3429" t="s">
        <v>371</v>
      </c>
      <c r="B3429">
        <v>124</v>
      </c>
      <c r="C3429">
        <v>8406264</v>
      </c>
      <c r="D3429" t="s">
        <v>1671</v>
      </c>
      <c r="E3429" t="s">
        <v>3409</v>
      </c>
      <c r="F3429" t="s">
        <v>19711</v>
      </c>
      <c r="L3429" t="s">
        <v>7867</v>
      </c>
      <c r="M3429" t="s">
        <v>37</v>
      </c>
      <c r="N3429" t="s">
        <v>38</v>
      </c>
      <c r="O3429">
        <v>38000000</v>
      </c>
      <c r="P3429">
        <f t="shared" si="53"/>
        <v>-29593736</v>
      </c>
      <c r="Q3429">
        <v>6</v>
      </c>
    </row>
    <row r="3430" spans="1:17" x14ac:dyDescent="0.3">
      <c r="A3430" t="s">
        <v>1252</v>
      </c>
      <c r="B3430">
        <v>124</v>
      </c>
      <c r="C3430">
        <v>91030827</v>
      </c>
      <c r="D3430" t="s">
        <v>1671</v>
      </c>
      <c r="E3430" t="s">
        <v>3409</v>
      </c>
      <c r="L3430" t="s">
        <v>5064</v>
      </c>
      <c r="M3430" t="s">
        <v>37</v>
      </c>
      <c r="N3430" t="s">
        <v>38</v>
      </c>
      <c r="O3430">
        <v>50000000</v>
      </c>
      <c r="P3430">
        <f t="shared" si="53"/>
        <v>41030827</v>
      </c>
      <c r="Q3430">
        <v>6.7</v>
      </c>
    </row>
    <row r="3431" spans="1:17" x14ac:dyDescent="0.3">
      <c r="A3431" t="s">
        <v>11389</v>
      </c>
      <c r="B3431">
        <v>124</v>
      </c>
      <c r="C3431">
        <v>3081925</v>
      </c>
      <c r="D3431" t="s">
        <v>1671</v>
      </c>
      <c r="E3431" t="s">
        <v>3409</v>
      </c>
      <c r="F3431" t="s">
        <v>19711</v>
      </c>
      <c r="L3431" t="s">
        <v>11390</v>
      </c>
      <c r="M3431" t="s">
        <v>37</v>
      </c>
      <c r="N3431" t="s">
        <v>38</v>
      </c>
      <c r="O3431">
        <v>21000000</v>
      </c>
      <c r="P3431">
        <f t="shared" si="53"/>
        <v>-17918075</v>
      </c>
      <c r="Q3431">
        <v>7.5</v>
      </c>
    </row>
    <row r="3432" spans="1:17" x14ac:dyDescent="0.3">
      <c r="A3432" t="s">
        <v>4537</v>
      </c>
      <c r="B3432">
        <v>124</v>
      </c>
      <c r="C3432">
        <v>46377022</v>
      </c>
      <c r="D3432" t="s">
        <v>1671</v>
      </c>
      <c r="E3432" t="s">
        <v>3409</v>
      </c>
      <c r="L3432" t="s">
        <v>14851</v>
      </c>
      <c r="M3432" t="s">
        <v>37</v>
      </c>
      <c r="N3432" t="s">
        <v>56</v>
      </c>
      <c r="O3432">
        <v>10000000</v>
      </c>
      <c r="P3432">
        <f t="shared" si="53"/>
        <v>36377022</v>
      </c>
      <c r="Q3432">
        <v>7.3</v>
      </c>
    </row>
    <row r="3433" spans="1:17" x14ac:dyDescent="0.3">
      <c r="A3433" t="s">
        <v>8191</v>
      </c>
      <c r="B3433">
        <v>125</v>
      </c>
      <c r="C3433">
        <v>65010106</v>
      </c>
      <c r="D3433" t="s">
        <v>1671</v>
      </c>
      <c r="E3433" t="s">
        <v>3409</v>
      </c>
      <c r="L3433" t="s">
        <v>8193</v>
      </c>
      <c r="M3433" t="s">
        <v>37</v>
      </c>
      <c r="N3433" t="s">
        <v>38</v>
      </c>
      <c r="O3433">
        <v>30000000</v>
      </c>
      <c r="P3433">
        <f t="shared" si="53"/>
        <v>35010106</v>
      </c>
      <c r="Q3433">
        <v>7.2</v>
      </c>
    </row>
    <row r="3434" spans="1:17" x14ac:dyDescent="0.3">
      <c r="A3434" t="s">
        <v>1318</v>
      </c>
      <c r="B3434">
        <v>125</v>
      </c>
      <c r="C3434">
        <v>40559930</v>
      </c>
      <c r="D3434" t="s">
        <v>1671</v>
      </c>
      <c r="E3434" t="s">
        <v>24164</v>
      </c>
      <c r="F3434" t="s">
        <v>19711</v>
      </c>
      <c r="G3434" t="s">
        <v>10413</v>
      </c>
      <c r="L3434" t="s">
        <v>4235</v>
      </c>
      <c r="M3434" t="s">
        <v>37</v>
      </c>
      <c r="N3434" t="s">
        <v>38</v>
      </c>
      <c r="O3434">
        <v>60000000</v>
      </c>
      <c r="P3434">
        <f t="shared" si="53"/>
        <v>-19440070</v>
      </c>
      <c r="Q3434">
        <v>6.2</v>
      </c>
    </row>
    <row r="3435" spans="1:17" x14ac:dyDescent="0.3">
      <c r="A3435" t="s">
        <v>1252</v>
      </c>
      <c r="B3435">
        <v>125</v>
      </c>
      <c r="C3435">
        <v>219200000</v>
      </c>
      <c r="D3435" t="s">
        <v>1671</v>
      </c>
      <c r="E3435" t="s">
        <v>3409</v>
      </c>
      <c r="F3435" t="s">
        <v>18089</v>
      </c>
      <c r="G3435" t="s">
        <v>19711</v>
      </c>
      <c r="L3435" t="s">
        <v>9374</v>
      </c>
      <c r="M3435" t="s">
        <v>37</v>
      </c>
      <c r="N3435" t="s">
        <v>38</v>
      </c>
      <c r="O3435">
        <v>25000000</v>
      </c>
      <c r="P3435">
        <f t="shared" si="53"/>
        <v>194200000</v>
      </c>
      <c r="Q3435">
        <v>6.9</v>
      </c>
    </row>
    <row r="3436" spans="1:17" x14ac:dyDescent="0.3">
      <c r="A3436" t="s">
        <v>3303</v>
      </c>
      <c r="B3436">
        <v>125</v>
      </c>
      <c r="C3436">
        <v>178406268</v>
      </c>
      <c r="D3436" t="s">
        <v>1671</v>
      </c>
      <c r="E3436" t="s">
        <v>19711</v>
      </c>
      <c r="L3436" t="s">
        <v>13363</v>
      </c>
      <c r="M3436" t="s">
        <v>37</v>
      </c>
      <c r="N3436" t="s">
        <v>38</v>
      </c>
      <c r="O3436">
        <v>14000000</v>
      </c>
      <c r="P3436">
        <f t="shared" si="53"/>
        <v>164406268</v>
      </c>
      <c r="Q3436">
        <v>6.9</v>
      </c>
    </row>
    <row r="3437" spans="1:17" x14ac:dyDescent="0.3">
      <c r="A3437" t="s">
        <v>4628</v>
      </c>
      <c r="B3437">
        <v>125</v>
      </c>
      <c r="C3437">
        <v>223878</v>
      </c>
      <c r="D3437" t="s">
        <v>1671</v>
      </c>
      <c r="E3437" t="s">
        <v>3409</v>
      </c>
      <c r="F3437" t="s">
        <v>19711</v>
      </c>
      <c r="L3437" t="s">
        <v>16827</v>
      </c>
      <c r="M3437" t="s">
        <v>9795</v>
      </c>
      <c r="N3437" t="s">
        <v>7090</v>
      </c>
      <c r="O3437">
        <v>5000000</v>
      </c>
      <c r="P3437">
        <f t="shared" si="53"/>
        <v>-4776122</v>
      </c>
      <c r="Q3437">
        <v>6.5</v>
      </c>
    </row>
    <row r="3438" spans="1:17" x14ac:dyDescent="0.3">
      <c r="A3438" t="s">
        <v>2513</v>
      </c>
      <c r="B3438">
        <v>125</v>
      </c>
      <c r="C3438">
        <v>81257500</v>
      </c>
      <c r="D3438" t="s">
        <v>1671</v>
      </c>
      <c r="L3438" t="s">
        <v>3560</v>
      </c>
      <c r="M3438" t="s">
        <v>37</v>
      </c>
      <c r="N3438" t="s">
        <v>38</v>
      </c>
      <c r="O3438">
        <v>68000000</v>
      </c>
      <c r="P3438">
        <f t="shared" si="53"/>
        <v>13257500</v>
      </c>
      <c r="Q3438">
        <v>6.4</v>
      </c>
    </row>
    <row r="3439" spans="1:17" x14ac:dyDescent="0.3">
      <c r="A3439" t="s">
        <v>260</v>
      </c>
      <c r="B3439">
        <v>125</v>
      </c>
      <c r="C3439">
        <v>75764085</v>
      </c>
      <c r="D3439" t="s">
        <v>1671</v>
      </c>
      <c r="E3439" t="s">
        <v>3409</v>
      </c>
      <c r="F3439" t="s">
        <v>1266</v>
      </c>
      <c r="G3439" t="s">
        <v>19711</v>
      </c>
      <c r="L3439" t="s">
        <v>4031</v>
      </c>
      <c r="M3439" t="s">
        <v>37</v>
      </c>
      <c r="N3439" t="s">
        <v>38</v>
      </c>
      <c r="O3439">
        <v>60000000</v>
      </c>
      <c r="P3439">
        <f t="shared" si="53"/>
        <v>15764085</v>
      </c>
      <c r="Q3439">
        <v>6.7</v>
      </c>
    </row>
    <row r="3440" spans="1:17" hidden="1" x14ac:dyDescent="0.3">
      <c r="A3440" t="s">
        <v>23039</v>
      </c>
      <c r="B3440">
        <v>114</v>
      </c>
      <c r="D3440" t="s">
        <v>3409</v>
      </c>
      <c r="L3440" t="s">
        <v>23042</v>
      </c>
      <c r="M3440" t="s">
        <v>37</v>
      </c>
      <c r="N3440" t="s">
        <v>56</v>
      </c>
      <c r="P3440">
        <f t="shared" si="53"/>
        <v>0</v>
      </c>
      <c r="Q3440">
        <v>5.6</v>
      </c>
    </row>
    <row r="3441" spans="1:17" x14ac:dyDescent="0.3">
      <c r="A3441" t="s">
        <v>809</v>
      </c>
      <c r="B3441">
        <v>125</v>
      </c>
      <c r="C3441">
        <v>44665963</v>
      </c>
      <c r="D3441" t="s">
        <v>1671</v>
      </c>
      <c r="L3441" t="s">
        <v>4495</v>
      </c>
      <c r="M3441" t="s">
        <v>37</v>
      </c>
      <c r="N3441" t="s">
        <v>38</v>
      </c>
      <c r="O3441">
        <v>58000000</v>
      </c>
      <c r="P3441">
        <f t="shared" si="53"/>
        <v>-13334037</v>
      </c>
      <c r="Q3441">
        <v>6.3</v>
      </c>
    </row>
    <row r="3442" spans="1:17" x14ac:dyDescent="0.3">
      <c r="A3442" t="s">
        <v>3303</v>
      </c>
      <c r="B3442">
        <v>125</v>
      </c>
      <c r="C3442">
        <v>110476776</v>
      </c>
      <c r="D3442" t="s">
        <v>1671</v>
      </c>
      <c r="E3442" t="s">
        <v>19711</v>
      </c>
      <c r="L3442" t="s">
        <v>4936</v>
      </c>
      <c r="M3442" t="s">
        <v>37</v>
      </c>
      <c r="N3442" t="s">
        <v>38</v>
      </c>
      <c r="O3442">
        <v>52000000</v>
      </c>
      <c r="P3442">
        <f t="shared" si="53"/>
        <v>58476776</v>
      </c>
      <c r="Q3442">
        <v>5.7</v>
      </c>
    </row>
    <row r="3443" spans="1:17" x14ac:dyDescent="0.3">
      <c r="A3443" t="s">
        <v>2367</v>
      </c>
      <c r="B3443">
        <v>127</v>
      </c>
      <c r="C3443">
        <v>182805123</v>
      </c>
      <c r="D3443" t="s">
        <v>1671</v>
      </c>
      <c r="E3443" t="s">
        <v>1266</v>
      </c>
      <c r="F3443" t="s">
        <v>19711</v>
      </c>
      <c r="L3443" t="s">
        <v>3633</v>
      </c>
      <c r="M3443" t="s">
        <v>37</v>
      </c>
      <c r="N3443" t="s">
        <v>38</v>
      </c>
      <c r="O3443">
        <v>70000000</v>
      </c>
      <c r="P3443">
        <f t="shared" si="53"/>
        <v>112805123</v>
      </c>
      <c r="Q3443">
        <v>6.4</v>
      </c>
    </row>
    <row r="3444" spans="1:17" x14ac:dyDescent="0.3">
      <c r="A3444" t="s">
        <v>5624</v>
      </c>
      <c r="B3444">
        <v>128</v>
      </c>
      <c r="C3444">
        <v>107458785</v>
      </c>
      <c r="D3444" t="s">
        <v>1671</v>
      </c>
      <c r="E3444" t="s">
        <v>3409</v>
      </c>
      <c r="F3444" t="s">
        <v>24167</v>
      </c>
      <c r="L3444" t="s">
        <v>6284</v>
      </c>
      <c r="M3444" t="s">
        <v>37</v>
      </c>
      <c r="N3444" t="s">
        <v>38</v>
      </c>
      <c r="O3444">
        <v>40000000</v>
      </c>
      <c r="P3444">
        <f t="shared" si="53"/>
        <v>67458785</v>
      </c>
      <c r="Q3444">
        <v>7.2</v>
      </c>
    </row>
    <row r="3445" spans="1:17" x14ac:dyDescent="0.3">
      <c r="A3445" t="s">
        <v>1096</v>
      </c>
      <c r="B3445">
        <v>128</v>
      </c>
      <c r="C3445">
        <v>95860116</v>
      </c>
      <c r="D3445" t="s">
        <v>1671</v>
      </c>
      <c r="E3445" t="s">
        <v>3409</v>
      </c>
      <c r="L3445" t="s">
        <v>12375</v>
      </c>
      <c r="M3445" t="s">
        <v>37</v>
      </c>
      <c r="N3445" t="s">
        <v>38</v>
      </c>
      <c r="O3445">
        <v>16400000</v>
      </c>
      <c r="P3445">
        <f t="shared" si="53"/>
        <v>79460116</v>
      </c>
      <c r="Q3445">
        <v>8</v>
      </c>
    </row>
    <row r="3446" spans="1:17" hidden="1" x14ac:dyDescent="0.3">
      <c r="A3446" t="s">
        <v>10482</v>
      </c>
      <c r="B3446">
        <v>114</v>
      </c>
      <c r="C3446">
        <v>4829497</v>
      </c>
      <c r="D3446" t="s">
        <v>3409</v>
      </c>
      <c r="E3446" t="s">
        <v>19711</v>
      </c>
      <c r="L3446" t="s">
        <v>10483</v>
      </c>
      <c r="M3446" t="s">
        <v>37</v>
      </c>
      <c r="N3446" t="s">
        <v>56</v>
      </c>
      <c r="P3446">
        <f t="shared" si="53"/>
        <v>4829497</v>
      </c>
      <c r="Q3446">
        <v>6.4</v>
      </c>
    </row>
    <row r="3447" spans="1:17" x14ac:dyDescent="0.3">
      <c r="A3447" t="s">
        <v>8782</v>
      </c>
      <c r="B3447">
        <v>128</v>
      </c>
      <c r="C3447">
        <v>37036404</v>
      </c>
      <c r="D3447" t="s">
        <v>1671</v>
      </c>
      <c r="E3447" t="s">
        <v>3409</v>
      </c>
      <c r="F3447" t="s">
        <v>19711</v>
      </c>
      <c r="L3447" t="s">
        <v>8783</v>
      </c>
      <c r="M3447" t="s">
        <v>37</v>
      </c>
      <c r="N3447" t="s">
        <v>38</v>
      </c>
      <c r="O3447">
        <v>30000000</v>
      </c>
      <c r="P3447">
        <f t="shared" si="53"/>
        <v>7036404</v>
      </c>
      <c r="Q3447">
        <v>6.4</v>
      </c>
    </row>
    <row r="3448" spans="1:17" x14ac:dyDescent="0.3">
      <c r="A3448" t="s">
        <v>5624</v>
      </c>
      <c r="B3448">
        <v>128</v>
      </c>
      <c r="C3448">
        <v>24332324</v>
      </c>
      <c r="D3448" t="s">
        <v>1671</v>
      </c>
      <c r="E3448" t="s">
        <v>3409</v>
      </c>
      <c r="L3448" t="s">
        <v>6685</v>
      </c>
      <c r="M3448" t="s">
        <v>37</v>
      </c>
      <c r="N3448" t="s">
        <v>38</v>
      </c>
      <c r="O3448">
        <v>40000000</v>
      </c>
      <c r="P3448">
        <f t="shared" si="53"/>
        <v>-15667676</v>
      </c>
      <c r="Q3448">
        <v>6.1</v>
      </c>
    </row>
    <row r="3449" spans="1:17" x14ac:dyDescent="0.3">
      <c r="A3449" t="s">
        <v>2367</v>
      </c>
      <c r="B3449">
        <v>128</v>
      </c>
      <c r="C3449">
        <v>124590960</v>
      </c>
      <c r="D3449" t="s">
        <v>1671</v>
      </c>
      <c r="E3449" t="s">
        <v>3409</v>
      </c>
      <c r="F3449" t="s">
        <v>19711</v>
      </c>
      <c r="L3449" t="s">
        <v>2590</v>
      </c>
      <c r="M3449" t="s">
        <v>37</v>
      </c>
      <c r="N3449" t="s">
        <v>38</v>
      </c>
      <c r="O3449">
        <v>80000000</v>
      </c>
      <c r="P3449">
        <f t="shared" si="53"/>
        <v>44590960</v>
      </c>
      <c r="Q3449">
        <v>6.7</v>
      </c>
    </row>
    <row r="3450" spans="1:17" x14ac:dyDescent="0.3">
      <c r="A3450" t="s">
        <v>389</v>
      </c>
      <c r="B3450">
        <v>128</v>
      </c>
      <c r="C3450">
        <v>77032279</v>
      </c>
      <c r="D3450" t="s">
        <v>1671</v>
      </c>
      <c r="E3450" t="s">
        <v>3409</v>
      </c>
      <c r="L3450" t="s">
        <v>3047</v>
      </c>
      <c r="M3450" t="s">
        <v>37</v>
      </c>
      <c r="N3450" t="s">
        <v>38</v>
      </c>
      <c r="O3450">
        <v>60000000</v>
      </c>
      <c r="P3450">
        <f t="shared" si="53"/>
        <v>17032279</v>
      </c>
      <c r="Q3450">
        <v>7.3</v>
      </c>
    </row>
    <row r="3451" spans="1:17" hidden="1" x14ac:dyDescent="0.3">
      <c r="A3451" t="s">
        <v>15678</v>
      </c>
      <c r="B3451">
        <v>114</v>
      </c>
      <c r="C3451">
        <v>6610326</v>
      </c>
      <c r="D3451" t="s">
        <v>1671</v>
      </c>
      <c r="E3451" t="s">
        <v>3409</v>
      </c>
      <c r="L3451" t="s">
        <v>15679</v>
      </c>
      <c r="M3451" t="s">
        <v>37</v>
      </c>
      <c r="N3451" t="s">
        <v>38</v>
      </c>
      <c r="P3451">
        <f t="shared" si="53"/>
        <v>6610326</v>
      </c>
      <c r="Q3451">
        <v>7.2</v>
      </c>
    </row>
    <row r="3452" spans="1:17" x14ac:dyDescent="0.3">
      <c r="A3452" t="s">
        <v>11327</v>
      </c>
      <c r="B3452">
        <v>129</v>
      </c>
      <c r="C3452">
        <v>3205244</v>
      </c>
      <c r="D3452" t="s">
        <v>1671</v>
      </c>
      <c r="E3452" t="s">
        <v>3409</v>
      </c>
      <c r="L3452" t="s">
        <v>16145</v>
      </c>
      <c r="M3452" t="s">
        <v>37</v>
      </c>
      <c r="N3452" t="s">
        <v>56</v>
      </c>
      <c r="O3452">
        <v>10000000</v>
      </c>
      <c r="P3452">
        <f t="shared" si="53"/>
        <v>-6794756</v>
      </c>
      <c r="Q3452">
        <v>7.3</v>
      </c>
    </row>
    <row r="3453" spans="1:17" hidden="1" x14ac:dyDescent="0.3">
      <c r="A3453" t="s">
        <v>11183</v>
      </c>
      <c r="B3453">
        <v>114</v>
      </c>
      <c r="C3453">
        <v>3420871</v>
      </c>
      <c r="D3453" t="s">
        <v>3409</v>
      </c>
      <c r="E3453" t="s">
        <v>18089</v>
      </c>
      <c r="F3453" t="s">
        <v>19711</v>
      </c>
      <c r="L3453" t="s">
        <v>15701</v>
      </c>
      <c r="M3453" t="s">
        <v>37</v>
      </c>
      <c r="N3453" t="s">
        <v>38</v>
      </c>
      <c r="P3453">
        <f t="shared" si="53"/>
        <v>3420871</v>
      </c>
      <c r="Q3453">
        <v>7.4</v>
      </c>
    </row>
    <row r="3454" spans="1:17" x14ac:dyDescent="0.3">
      <c r="A3454" t="s">
        <v>6297</v>
      </c>
      <c r="B3454">
        <v>129</v>
      </c>
      <c r="C3454">
        <v>93952276</v>
      </c>
      <c r="D3454" t="s">
        <v>1671</v>
      </c>
      <c r="E3454" t="s">
        <v>3409</v>
      </c>
      <c r="F3454" t="s">
        <v>19711</v>
      </c>
      <c r="L3454" t="s">
        <v>6300</v>
      </c>
      <c r="M3454" t="s">
        <v>37</v>
      </c>
      <c r="N3454" t="s">
        <v>38</v>
      </c>
      <c r="O3454">
        <v>40000000</v>
      </c>
      <c r="P3454">
        <f t="shared" si="53"/>
        <v>53952276</v>
      </c>
      <c r="Q3454">
        <v>6.4</v>
      </c>
    </row>
    <row r="3455" spans="1:17" x14ac:dyDescent="0.3">
      <c r="A3455" t="s">
        <v>5509</v>
      </c>
      <c r="B3455">
        <v>129</v>
      </c>
      <c r="C3455">
        <v>59365105</v>
      </c>
      <c r="D3455" t="s">
        <v>1671</v>
      </c>
      <c r="E3455" t="s">
        <v>3409</v>
      </c>
      <c r="F3455" t="s">
        <v>19711</v>
      </c>
      <c r="L3455" t="s">
        <v>5793</v>
      </c>
      <c r="M3455" t="s">
        <v>37</v>
      </c>
      <c r="N3455" t="s">
        <v>56</v>
      </c>
      <c r="O3455">
        <v>45000000</v>
      </c>
      <c r="P3455">
        <f t="shared" si="53"/>
        <v>14365105</v>
      </c>
      <c r="Q3455">
        <v>7.7</v>
      </c>
    </row>
    <row r="3456" spans="1:17" hidden="1" x14ac:dyDescent="0.3">
      <c r="A3456" t="s">
        <v>6620</v>
      </c>
      <c r="B3456">
        <v>114</v>
      </c>
      <c r="C3456">
        <v>10230</v>
      </c>
      <c r="D3456" t="s">
        <v>953</v>
      </c>
      <c r="E3456" t="s">
        <v>24164</v>
      </c>
      <c r="F3456" t="s">
        <v>3409</v>
      </c>
      <c r="G3456" t="s">
        <v>24165</v>
      </c>
      <c r="H3456" t="s">
        <v>10413</v>
      </c>
      <c r="L3456" t="s">
        <v>14499</v>
      </c>
      <c r="M3456" t="s">
        <v>14503</v>
      </c>
      <c r="N3456" t="s">
        <v>56</v>
      </c>
      <c r="P3456">
        <f t="shared" si="53"/>
        <v>10230</v>
      </c>
      <c r="Q3456">
        <v>7.2</v>
      </c>
    </row>
    <row r="3457" spans="1:17" x14ac:dyDescent="0.3">
      <c r="A3457" t="s">
        <v>278</v>
      </c>
      <c r="B3457">
        <v>129</v>
      </c>
      <c r="C3457">
        <v>49874933</v>
      </c>
      <c r="D3457" t="s">
        <v>1671</v>
      </c>
      <c r="E3457" t="s">
        <v>24164</v>
      </c>
      <c r="F3457" t="s">
        <v>3409</v>
      </c>
      <c r="L3457" t="s">
        <v>9284</v>
      </c>
      <c r="M3457" t="s">
        <v>37</v>
      </c>
      <c r="N3457" t="s">
        <v>38</v>
      </c>
      <c r="O3457">
        <v>26000000</v>
      </c>
      <c r="P3457">
        <f t="shared" si="53"/>
        <v>23874933</v>
      </c>
      <c r="Q3457">
        <v>6.5</v>
      </c>
    </row>
    <row r="3458" spans="1:17" x14ac:dyDescent="0.3">
      <c r="A3458" t="s">
        <v>16986</v>
      </c>
      <c r="B3458">
        <v>129</v>
      </c>
      <c r="C3458">
        <v>159600000</v>
      </c>
      <c r="D3458" t="s">
        <v>1671</v>
      </c>
      <c r="E3458" t="s">
        <v>24164</v>
      </c>
      <c r="F3458" t="s">
        <v>3409</v>
      </c>
      <c r="L3458" t="s">
        <v>17384</v>
      </c>
      <c r="M3458" t="s">
        <v>37</v>
      </c>
      <c r="N3458" t="s">
        <v>38</v>
      </c>
      <c r="O3458">
        <v>5500000</v>
      </c>
      <c r="P3458">
        <f t="shared" ref="P3458:P3521" si="54">+C3458-O3458</f>
        <v>154100000</v>
      </c>
      <c r="Q3458">
        <v>8.3000000000000007</v>
      </c>
    </row>
    <row r="3459" spans="1:17" x14ac:dyDescent="0.3">
      <c r="A3459" t="s">
        <v>3218</v>
      </c>
      <c r="B3459">
        <v>129</v>
      </c>
      <c r="C3459">
        <v>110008260</v>
      </c>
      <c r="D3459" t="s">
        <v>1671</v>
      </c>
      <c r="E3459" t="s">
        <v>19711</v>
      </c>
      <c r="L3459" t="s">
        <v>7298</v>
      </c>
      <c r="M3459" t="s">
        <v>37</v>
      </c>
      <c r="N3459" t="s">
        <v>677</v>
      </c>
      <c r="O3459">
        <v>35000000</v>
      </c>
      <c r="P3459">
        <f t="shared" si="54"/>
        <v>75008260</v>
      </c>
      <c r="Q3459">
        <v>6.3</v>
      </c>
    </row>
    <row r="3460" spans="1:17" x14ac:dyDescent="0.3">
      <c r="A3460" t="s">
        <v>5624</v>
      </c>
      <c r="B3460">
        <v>130</v>
      </c>
      <c r="C3460">
        <v>114968774</v>
      </c>
      <c r="D3460" t="s">
        <v>1671</v>
      </c>
      <c r="E3460" t="s">
        <v>3409</v>
      </c>
      <c r="F3460" t="s">
        <v>18089</v>
      </c>
      <c r="G3460" t="s">
        <v>1266</v>
      </c>
      <c r="H3460" t="s">
        <v>19711</v>
      </c>
      <c r="L3460" t="s">
        <v>11723</v>
      </c>
      <c r="M3460" t="s">
        <v>37</v>
      </c>
      <c r="N3460" t="s">
        <v>38</v>
      </c>
      <c r="O3460">
        <v>18000000</v>
      </c>
      <c r="P3460">
        <f t="shared" si="54"/>
        <v>96968774</v>
      </c>
      <c r="Q3460">
        <v>7.3</v>
      </c>
    </row>
    <row r="3461" spans="1:17" x14ac:dyDescent="0.3">
      <c r="A3461" t="s">
        <v>969</v>
      </c>
      <c r="B3461">
        <v>131</v>
      </c>
      <c r="C3461">
        <v>169076745</v>
      </c>
      <c r="D3461" t="s">
        <v>1671</v>
      </c>
      <c r="E3461" t="s">
        <v>19711</v>
      </c>
      <c r="L3461" t="s">
        <v>7912</v>
      </c>
      <c r="M3461" t="s">
        <v>37</v>
      </c>
      <c r="N3461" t="s">
        <v>38</v>
      </c>
      <c r="O3461">
        <v>32500000</v>
      </c>
      <c r="P3461">
        <f t="shared" si="54"/>
        <v>136576745</v>
      </c>
      <c r="Q3461">
        <v>6.8</v>
      </c>
    </row>
    <row r="3462" spans="1:17" hidden="1" x14ac:dyDescent="0.3">
      <c r="A3462" t="s">
        <v>11018</v>
      </c>
      <c r="B3462">
        <v>115</v>
      </c>
      <c r="C3462">
        <v>20207003</v>
      </c>
      <c r="D3462" t="s">
        <v>24164</v>
      </c>
      <c r="E3462" t="s">
        <v>3409</v>
      </c>
      <c r="F3462" t="s">
        <v>15011</v>
      </c>
      <c r="L3462" t="s">
        <v>11020</v>
      </c>
      <c r="M3462" t="s">
        <v>37</v>
      </c>
      <c r="N3462" t="s">
        <v>38</v>
      </c>
      <c r="P3462">
        <f t="shared" si="54"/>
        <v>20207003</v>
      </c>
      <c r="Q3462">
        <v>6.8</v>
      </c>
    </row>
    <row r="3463" spans="1:17" hidden="1" x14ac:dyDescent="0.3">
      <c r="A3463" t="s">
        <v>8638</v>
      </c>
      <c r="B3463">
        <v>115</v>
      </c>
      <c r="C3463">
        <v>1554566</v>
      </c>
      <c r="D3463" t="s">
        <v>3409</v>
      </c>
      <c r="E3463" t="s">
        <v>24163</v>
      </c>
      <c r="L3463" t="s">
        <v>12619</v>
      </c>
      <c r="M3463" t="s">
        <v>37</v>
      </c>
      <c r="N3463" t="s">
        <v>268</v>
      </c>
      <c r="P3463">
        <f t="shared" si="54"/>
        <v>1554566</v>
      </c>
      <c r="Q3463">
        <v>6.6</v>
      </c>
    </row>
    <row r="3464" spans="1:17" x14ac:dyDescent="0.3">
      <c r="A3464" t="s">
        <v>1413</v>
      </c>
      <c r="B3464">
        <v>131</v>
      </c>
      <c r="C3464">
        <v>42044321</v>
      </c>
      <c r="D3464" t="s">
        <v>1671</v>
      </c>
      <c r="E3464" t="s">
        <v>3409</v>
      </c>
      <c r="F3464" t="s">
        <v>19711</v>
      </c>
      <c r="L3464" t="s">
        <v>3113</v>
      </c>
      <c r="M3464" t="s">
        <v>37</v>
      </c>
      <c r="N3464" t="s">
        <v>38</v>
      </c>
      <c r="O3464">
        <v>80000000</v>
      </c>
      <c r="P3464">
        <f t="shared" si="54"/>
        <v>-37955679</v>
      </c>
      <c r="Q3464">
        <v>6.5</v>
      </c>
    </row>
    <row r="3465" spans="1:17" hidden="1" x14ac:dyDescent="0.3">
      <c r="A3465" t="s">
        <v>20074</v>
      </c>
      <c r="B3465">
        <v>115</v>
      </c>
      <c r="C3465">
        <v>510092</v>
      </c>
      <c r="D3465" t="s">
        <v>13307</v>
      </c>
      <c r="E3465" t="s">
        <v>24164</v>
      </c>
      <c r="F3465" t="s">
        <v>3409</v>
      </c>
      <c r="L3465" t="s">
        <v>20075</v>
      </c>
      <c r="M3465" t="s">
        <v>37</v>
      </c>
      <c r="N3465" t="s">
        <v>38</v>
      </c>
      <c r="P3465">
        <f t="shared" si="54"/>
        <v>510092</v>
      </c>
      <c r="Q3465">
        <v>7</v>
      </c>
    </row>
    <row r="3466" spans="1:17" x14ac:dyDescent="0.3">
      <c r="A3466" t="s">
        <v>6417</v>
      </c>
      <c r="B3466">
        <v>131</v>
      </c>
      <c r="C3466">
        <v>28644770</v>
      </c>
      <c r="D3466" t="s">
        <v>1671</v>
      </c>
      <c r="E3466" t="s">
        <v>19711</v>
      </c>
      <c r="L3466" t="s">
        <v>8501</v>
      </c>
      <c r="M3466" t="s">
        <v>37</v>
      </c>
      <c r="N3466" t="s">
        <v>38</v>
      </c>
      <c r="O3466">
        <v>30000000</v>
      </c>
      <c r="P3466">
        <f t="shared" si="54"/>
        <v>-1355230</v>
      </c>
      <c r="Q3466">
        <v>6.2</v>
      </c>
    </row>
    <row r="3467" spans="1:17" x14ac:dyDescent="0.3">
      <c r="A3467" t="s">
        <v>1252</v>
      </c>
      <c r="B3467">
        <v>132</v>
      </c>
      <c r="C3467">
        <v>58220776</v>
      </c>
      <c r="D3467" t="s">
        <v>1671</v>
      </c>
      <c r="E3467" t="s">
        <v>3409</v>
      </c>
      <c r="F3467" t="s">
        <v>12332</v>
      </c>
      <c r="L3467" t="s">
        <v>2257</v>
      </c>
      <c r="M3467" t="s">
        <v>37</v>
      </c>
      <c r="N3467" t="s">
        <v>38</v>
      </c>
      <c r="O3467">
        <v>100000000</v>
      </c>
      <c r="P3467">
        <f t="shared" si="54"/>
        <v>-41779224</v>
      </c>
      <c r="Q3467">
        <v>6.8</v>
      </c>
    </row>
    <row r="3468" spans="1:17" x14ac:dyDescent="0.3">
      <c r="A3468" t="s">
        <v>22817</v>
      </c>
      <c r="B3468">
        <v>133</v>
      </c>
      <c r="C3468">
        <v>9910</v>
      </c>
      <c r="D3468" t="s">
        <v>1671</v>
      </c>
      <c r="E3468" t="s">
        <v>3409</v>
      </c>
      <c r="F3468" t="s">
        <v>12038</v>
      </c>
      <c r="G3468" t="s">
        <v>19711</v>
      </c>
      <c r="L3468" t="s">
        <v>22819</v>
      </c>
      <c r="M3468" t="s">
        <v>12472</v>
      </c>
      <c r="N3468" t="s">
        <v>12473</v>
      </c>
      <c r="O3468">
        <v>25000000</v>
      </c>
      <c r="P3468">
        <f t="shared" si="54"/>
        <v>-24990090</v>
      </c>
      <c r="Q3468">
        <v>7.6</v>
      </c>
    </row>
    <row r="3469" spans="1:17" x14ac:dyDescent="0.3">
      <c r="A3469" t="s">
        <v>3218</v>
      </c>
      <c r="B3469">
        <v>133</v>
      </c>
      <c r="C3469">
        <v>148734225</v>
      </c>
      <c r="D3469" t="s">
        <v>1671</v>
      </c>
      <c r="E3469" t="s">
        <v>19711</v>
      </c>
      <c r="L3469" t="s">
        <v>9054</v>
      </c>
      <c r="M3469" t="s">
        <v>37</v>
      </c>
      <c r="N3469" t="s">
        <v>38</v>
      </c>
      <c r="O3469">
        <v>30000000</v>
      </c>
      <c r="P3469">
        <f t="shared" si="54"/>
        <v>118734225</v>
      </c>
      <c r="Q3469">
        <v>7</v>
      </c>
    </row>
    <row r="3470" spans="1:17" hidden="1" x14ac:dyDescent="0.3">
      <c r="A3470" t="s">
        <v>22432</v>
      </c>
      <c r="B3470">
        <v>115</v>
      </c>
      <c r="D3470" t="s">
        <v>68</v>
      </c>
      <c r="L3470" t="s">
        <v>22435</v>
      </c>
      <c r="M3470" t="s">
        <v>37</v>
      </c>
      <c r="N3470" t="s">
        <v>38</v>
      </c>
      <c r="O3470">
        <v>750000</v>
      </c>
      <c r="P3470">
        <f t="shared" si="54"/>
        <v>-750000</v>
      </c>
      <c r="Q3470">
        <v>7</v>
      </c>
    </row>
    <row r="3471" spans="1:17" x14ac:dyDescent="0.3">
      <c r="A3471" t="s">
        <v>18388</v>
      </c>
      <c r="B3471">
        <v>133</v>
      </c>
      <c r="C3471">
        <v>199228</v>
      </c>
      <c r="D3471" t="s">
        <v>1671</v>
      </c>
      <c r="E3471" t="s">
        <v>3409</v>
      </c>
      <c r="L3471" t="s">
        <v>18390</v>
      </c>
      <c r="M3471" t="s">
        <v>5611</v>
      </c>
      <c r="N3471" t="s">
        <v>5612</v>
      </c>
      <c r="O3471">
        <v>150000000</v>
      </c>
      <c r="P3471">
        <f t="shared" si="54"/>
        <v>-149800772</v>
      </c>
      <c r="Q3471">
        <v>7.2</v>
      </c>
    </row>
    <row r="3472" spans="1:17" x14ac:dyDescent="0.3">
      <c r="A3472" t="s">
        <v>3218</v>
      </c>
      <c r="B3472">
        <v>133</v>
      </c>
      <c r="C3472">
        <v>109243478</v>
      </c>
      <c r="D3472" t="s">
        <v>1671</v>
      </c>
      <c r="E3472" t="s">
        <v>19711</v>
      </c>
      <c r="L3472" t="s">
        <v>9222</v>
      </c>
      <c r="M3472" t="s">
        <v>37</v>
      </c>
      <c r="N3472" t="s">
        <v>38</v>
      </c>
      <c r="O3472">
        <v>26000000</v>
      </c>
      <c r="P3472">
        <f t="shared" si="54"/>
        <v>83243478</v>
      </c>
      <c r="Q3472">
        <v>7.1</v>
      </c>
    </row>
    <row r="3473" spans="1:17" x14ac:dyDescent="0.3">
      <c r="A3473" t="s">
        <v>18296</v>
      </c>
      <c r="B3473">
        <v>134</v>
      </c>
      <c r="C3473">
        <v>3000000</v>
      </c>
      <c r="D3473" t="s">
        <v>1671</v>
      </c>
      <c r="E3473" t="s">
        <v>3409</v>
      </c>
      <c r="L3473" t="s">
        <v>19422</v>
      </c>
      <c r="M3473" t="s">
        <v>37</v>
      </c>
      <c r="N3473" t="s">
        <v>38</v>
      </c>
      <c r="O3473">
        <v>3000000</v>
      </c>
      <c r="P3473">
        <f t="shared" si="54"/>
        <v>0</v>
      </c>
      <c r="Q3473">
        <v>7.8</v>
      </c>
    </row>
    <row r="3474" spans="1:17" x14ac:dyDescent="0.3">
      <c r="A3474" t="s">
        <v>9646</v>
      </c>
      <c r="B3474">
        <v>134</v>
      </c>
      <c r="C3474">
        <v>183662</v>
      </c>
      <c r="D3474" t="s">
        <v>1671</v>
      </c>
      <c r="E3474" t="s">
        <v>3409</v>
      </c>
      <c r="L3474" t="s">
        <v>10028</v>
      </c>
      <c r="M3474" t="s">
        <v>1464</v>
      </c>
      <c r="N3474" t="s">
        <v>1465</v>
      </c>
      <c r="O3474">
        <v>25000000</v>
      </c>
      <c r="P3474">
        <f t="shared" si="54"/>
        <v>-24816338</v>
      </c>
      <c r="Q3474">
        <v>7.1</v>
      </c>
    </row>
    <row r="3475" spans="1:17" x14ac:dyDescent="0.3">
      <c r="A3475" t="s">
        <v>5925</v>
      </c>
      <c r="B3475">
        <v>134</v>
      </c>
      <c r="C3475">
        <v>19377727</v>
      </c>
      <c r="D3475" t="s">
        <v>1671</v>
      </c>
      <c r="E3475" t="s">
        <v>17378</v>
      </c>
      <c r="L3475" t="s">
        <v>5927</v>
      </c>
      <c r="M3475" t="s">
        <v>37</v>
      </c>
      <c r="N3475" t="s">
        <v>38</v>
      </c>
      <c r="O3475">
        <v>45000000</v>
      </c>
      <c r="P3475">
        <f t="shared" si="54"/>
        <v>-25622273</v>
      </c>
      <c r="Q3475">
        <v>6.4</v>
      </c>
    </row>
    <row r="3476" spans="1:17" hidden="1" x14ac:dyDescent="0.3">
      <c r="A3476" t="s">
        <v>22482</v>
      </c>
      <c r="B3476">
        <v>115</v>
      </c>
      <c r="D3476" t="s">
        <v>13307</v>
      </c>
      <c r="E3476" t="s">
        <v>68</v>
      </c>
      <c r="F3476" t="s">
        <v>3409</v>
      </c>
      <c r="L3476" t="s">
        <v>22486</v>
      </c>
      <c r="M3476" t="s">
        <v>5611</v>
      </c>
      <c r="N3476" t="s">
        <v>5612</v>
      </c>
      <c r="O3476">
        <v>550000</v>
      </c>
      <c r="P3476">
        <f t="shared" si="54"/>
        <v>-550000</v>
      </c>
      <c r="Q3476">
        <v>7</v>
      </c>
    </row>
    <row r="3477" spans="1:17" x14ac:dyDescent="0.3">
      <c r="A3477" t="s">
        <v>3218</v>
      </c>
      <c r="B3477">
        <v>134</v>
      </c>
      <c r="C3477">
        <v>67523385</v>
      </c>
      <c r="D3477" t="s">
        <v>1671</v>
      </c>
      <c r="L3477" t="s">
        <v>7372</v>
      </c>
      <c r="M3477" t="s">
        <v>37</v>
      </c>
      <c r="N3477" t="s">
        <v>38</v>
      </c>
      <c r="O3477">
        <v>35000000</v>
      </c>
      <c r="P3477">
        <f t="shared" si="54"/>
        <v>32523385</v>
      </c>
      <c r="Q3477">
        <v>6.2</v>
      </c>
    </row>
    <row r="3478" spans="1:17" x14ac:dyDescent="0.3">
      <c r="A3478" t="s">
        <v>5076</v>
      </c>
      <c r="B3478">
        <v>135</v>
      </c>
      <c r="C3478">
        <v>2185266</v>
      </c>
      <c r="D3478" t="s">
        <v>1671</v>
      </c>
      <c r="E3478" t="s">
        <v>3409</v>
      </c>
      <c r="F3478" t="s">
        <v>12038</v>
      </c>
      <c r="L3478" t="s">
        <v>15221</v>
      </c>
      <c r="M3478" t="s">
        <v>37</v>
      </c>
      <c r="N3478" t="s">
        <v>38</v>
      </c>
      <c r="O3478">
        <v>10000000</v>
      </c>
      <c r="P3478">
        <f t="shared" si="54"/>
        <v>-7814734</v>
      </c>
      <c r="Q3478">
        <v>6.5</v>
      </c>
    </row>
    <row r="3479" spans="1:17" x14ac:dyDescent="0.3">
      <c r="A3479" t="s">
        <v>3159</v>
      </c>
      <c r="B3479">
        <v>135</v>
      </c>
      <c r="C3479">
        <v>53854588</v>
      </c>
      <c r="D3479" t="s">
        <v>1671</v>
      </c>
      <c r="E3479" t="s">
        <v>3409</v>
      </c>
      <c r="F3479" t="s">
        <v>19711</v>
      </c>
      <c r="G3479" t="s">
        <v>24167</v>
      </c>
      <c r="L3479" t="s">
        <v>5812</v>
      </c>
      <c r="M3479" t="s">
        <v>37</v>
      </c>
      <c r="N3479" t="s">
        <v>38</v>
      </c>
      <c r="O3479">
        <v>45000000</v>
      </c>
      <c r="P3479">
        <f t="shared" si="54"/>
        <v>8854588</v>
      </c>
      <c r="Q3479">
        <v>6.3</v>
      </c>
    </row>
    <row r="3480" spans="1:17" x14ac:dyDescent="0.3">
      <c r="A3480" t="s">
        <v>2513</v>
      </c>
      <c r="B3480">
        <v>136</v>
      </c>
      <c r="C3480">
        <v>42615685</v>
      </c>
      <c r="D3480" t="s">
        <v>1671</v>
      </c>
      <c r="E3480" t="s">
        <v>15011</v>
      </c>
      <c r="L3480" t="s">
        <v>6613</v>
      </c>
      <c r="M3480" t="s">
        <v>37</v>
      </c>
      <c r="N3480" t="s">
        <v>38</v>
      </c>
      <c r="O3480">
        <v>40000000</v>
      </c>
      <c r="P3480">
        <f t="shared" si="54"/>
        <v>2615685</v>
      </c>
      <c r="Q3480">
        <v>6.1</v>
      </c>
    </row>
    <row r="3481" spans="1:17" hidden="1" x14ac:dyDescent="0.3">
      <c r="A3481" t="s">
        <v>8884</v>
      </c>
      <c r="B3481">
        <v>115</v>
      </c>
      <c r="D3481" t="s">
        <v>953</v>
      </c>
      <c r="E3481" t="s">
        <v>11526</v>
      </c>
      <c r="F3481" t="s">
        <v>12332</v>
      </c>
      <c r="L3481" t="s">
        <v>8888</v>
      </c>
      <c r="M3481" t="s">
        <v>676</v>
      </c>
      <c r="N3481" t="s">
        <v>677</v>
      </c>
      <c r="O3481">
        <v>30000000</v>
      </c>
      <c r="P3481">
        <f t="shared" si="54"/>
        <v>-30000000</v>
      </c>
      <c r="Q3481">
        <v>6.5</v>
      </c>
    </row>
    <row r="3482" spans="1:17" x14ac:dyDescent="0.3">
      <c r="A3482" t="s">
        <v>2612</v>
      </c>
      <c r="B3482">
        <v>136</v>
      </c>
      <c r="C3482">
        <v>38509342</v>
      </c>
      <c r="D3482" t="s">
        <v>1671</v>
      </c>
      <c r="E3482" t="s">
        <v>3409</v>
      </c>
      <c r="F3482" t="s">
        <v>17378</v>
      </c>
      <c r="G3482" t="s">
        <v>19711</v>
      </c>
      <c r="L3482" t="s">
        <v>3466</v>
      </c>
      <c r="M3482" t="s">
        <v>37</v>
      </c>
      <c r="N3482" t="s">
        <v>38</v>
      </c>
      <c r="O3482">
        <v>75000000</v>
      </c>
      <c r="P3482">
        <f t="shared" si="54"/>
        <v>-36490658</v>
      </c>
      <c r="Q3482">
        <v>5.9</v>
      </c>
    </row>
    <row r="3483" spans="1:17" hidden="1" x14ac:dyDescent="0.3">
      <c r="A3483" t="s">
        <v>18634</v>
      </c>
      <c r="B3483">
        <v>115</v>
      </c>
      <c r="D3483" t="s">
        <v>3409</v>
      </c>
      <c r="E3483" t="s">
        <v>1266</v>
      </c>
      <c r="L3483" t="s">
        <v>18635</v>
      </c>
      <c r="M3483" t="s">
        <v>1464</v>
      </c>
      <c r="N3483" t="s">
        <v>1465</v>
      </c>
      <c r="P3483">
        <f t="shared" si="54"/>
        <v>0</v>
      </c>
      <c r="Q3483">
        <v>7.1</v>
      </c>
    </row>
    <row r="3484" spans="1:17" hidden="1" x14ac:dyDescent="0.3">
      <c r="A3484" t="s">
        <v>18825</v>
      </c>
      <c r="B3484">
        <v>115</v>
      </c>
      <c r="D3484" t="s">
        <v>3409</v>
      </c>
      <c r="L3484" t="s">
        <v>18828</v>
      </c>
      <c r="M3484" t="s">
        <v>14503</v>
      </c>
      <c r="N3484" t="s">
        <v>16841</v>
      </c>
      <c r="O3484">
        <v>8000000</v>
      </c>
      <c r="P3484">
        <f t="shared" si="54"/>
        <v>-8000000</v>
      </c>
      <c r="Q3484">
        <v>7.5</v>
      </c>
    </row>
    <row r="3485" spans="1:17" x14ac:dyDescent="0.3">
      <c r="A3485" t="s">
        <v>2791</v>
      </c>
      <c r="B3485">
        <v>137</v>
      </c>
      <c r="C3485">
        <v>41895491</v>
      </c>
      <c r="D3485" t="s">
        <v>1671</v>
      </c>
      <c r="E3485" t="s">
        <v>3409</v>
      </c>
      <c r="F3485" t="s">
        <v>1266</v>
      </c>
      <c r="L3485" t="s">
        <v>10107</v>
      </c>
      <c r="M3485" t="s">
        <v>37</v>
      </c>
      <c r="N3485" t="s">
        <v>38</v>
      </c>
      <c r="O3485">
        <v>24000000</v>
      </c>
      <c r="P3485">
        <f t="shared" si="54"/>
        <v>17895491</v>
      </c>
      <c r="Q3485">
        <v>7.6</v>
      </c>
    </row>
    <row r="3486" spans="1:17" x14ac:dyDescent="0.3">
      <c r="A3486" t="s">
        <v>2367</v>
      </c>
      <c r="B3486">
        <v>138</v>
      </c>
      <c r="C3486">
        <v>63224849</v>
      </c>
      <c r="D3486" t="s">
        <v>1671</v>
      </c>
      <c r="E3486" t="s">
        <v>19711</v>
      </c>
      <c r="L3486" t="s">
        <v>2368</v>
      </c>
      <c r="M3486" t="s">
        <v>37</v>
      </c>
      <c r="N3486" t="s">
        <v>38</v>
      </c>
      <c r="O3486">
        <v>85000000</v>
      </c>
      <c r="P3486">
        <f t="shared" si="54"/>
        <v>-21775151</v>
      </c>
      <c r="Q3486">
        <v>6.9</v>
      </c>
    </row>
    <row r="3487" spans="1:17" x14ac:dyDescent="0.3">
      <c r="A3487" t="s">
        <v>1413</v>
      </c>
      <c r="B3487">
        <v>139</v>
      </c>
      <c r="C3487">
        <v>147637474</v>
      </c>
      <c r="D3487" t="s">
        <v>1671</v>
      </c>
      <c r="E3487" t="s">
        <v>3409</v>
      </c>
      <c r="F3487" t="s">
        <v>19711</v>
      </c>
      <c r="L3487" t="s">
        <v>5018</v>
      </c>
      <c r="M3487" t="s">
        <v>37</v>
      </c>
      <c r="N3487" t="s">
        <v>38</v>
      </c>
      <c r="O3487">
        <v>50000000</v>
      </c>
      <c r="P3487">
        <f t="shared" si="54"/>
        <v>97637474</v>
      </c>
      <c r="Q3487">
        <v>7.7</v>
      </c>
    </row>
    <row r="3488" spans="1:17" x14ac:dyDescent="0.3">
      <c r="A3488" t="s">
        <v>3347</v>
      </c>
      <c r="B3488">
        <v>139</v>
      </c>
      <c r="C3488">
        <v>153620822</v>
      </c>
      <c r="D3488" t="s">
        <v>1671</v>
      </c>
      <c r="E3488" t="s">
        <v>3409</v>
      </c>
      <c r="F3488" t="s">
        <v>19711</v>
      </c>
      <c r="G3488" t="s">
        <v>24167</v>
      </c>
      <c r="L3488" t="s">
        <v>5010</v>
      </c>
      <c r="M3488" t="s">
        <v>37</v>
      </c>
      <c r="N3488" t="s">
        <v>38</v>
      </c>
      <c r="O3488">
        <v>50000000</v>
      </c>
      <c r="P3488">
        <f t="shared" si="54"/>
        <v>103620822</v>
      </c>
      <c r="Q3488">
        <v>7.3</v>
      </c>
    </row>
    <row r="3489" spans="1:17" x14ac:dyDescent="0.3">
      <c r="A3489" t="s">
        <v>16994</v>
      </c>
      <c r="B3489">
        <v>139</v>
      </c>
      <c r="C3489">
        <v>102300000</v>
      </c>
      <c r="D3489" t="s">
        <v>1671</v>
      </c>
      <c r="E3489" t="s">
        <v>18089</v>
      </c>
      <c r="F3489" t="s">
        <v>1266</v>
      </c>
      <c r="G3489" t="s">
        <v>17378</v>
      </c>
      <c r="L3489" t="s">
        <v>16998</v>
      </c>
      <c r="M3489" t="s">
        <v>37</v>
      </c>
      <c r="N3489" t="s">
        <v>38</v>
      </c>
      <c r="O3489">
        <v>6000000</v>
      </c>
      <c r="P3489">
        <f t="shared" si="54"/>
        <v>96300000</v>
      </c>
      <c r="Q3489">
        <v>7.8</v>
      </c>
    </row>
    <row r="3490" spans="1:17" x14ac:dyDescent="0.3">
      <c r="A3490" t="s">
        <v>435</v>
      </c>
      <c r="B3490">
        <v>142</v>
      </c>
      <c r="C3490">
        <v>329691196</v>
      </c>
      <c r="D3490" t="s">
        <v>1671</v>
      </c>
      <c r="E3490" t="s">
        <v>3409</v>
      </c>
      <c r="L3490" t="s">
        <v>4562</v>
      </c>
      <c r="M3490" t="s">
        <v>37</v>
      </c>
      <c r="N3490" t="s">
        <v>38</v>
      </c>
      <c r="O3490">
        <v>55000000</v>
      </c>
      <c r="P3490">
        <f t="shared" si="54"/>
        <v>274691196</v>
      </c>
      <c r="Q3490">
        <v>8.8000000000000007</v>
      </c>
    </row>
    <row r="3491" spans="1:17" x14ac:dyDescent="0.3">
      <c r="A3491" t="s">
        <v>1751</v>
      </c>
      <c r="B3491">
        <v>143</v>
      </c>
      <c r="C3491">
        <v>2175312</v>
      </c>
      <c r="D3491" t="s">
        <v>1671</v>
      </c>
      <c r="L3491" t="s">
        <v>5026</v>
      </c>
      <c r="M3491" t="s">
        <v>37</v>
      </c>
      <c r="N3491" t="s">
        <v>38</v>
      </c>
      <c r="O3491">
        <v>50000000</v>
      </c>
      <c r="P3491">
        <f t="shared" si="54"/>
        <v>-47824688</v>
      </c>
      <c r="Q3491">
        <v>6.3</v>
      </c>
    </row>
    <row r="3492" spans="1:17" x14ac:dyDescent="0.3">
      <c r="A3492" t="s">
        <v>10468</v>
      </c>
      <c r="B3492">
        <v>143</v>
      </c>
      <c r="C3492">
        <v>5000000</v>
      </c>
      <c r="D3492" t="s">
        <v>1671</v>
      </c>
      <c r="E3492" t="s">
        <v>3409</v>
      </c>
      <c r="F3492" t="s">
        <v>17378</v>
      </c>
      <c r="G3492" t="s">
        <v>19711</v>
      </c>
      <c r="H3492" t="s">
        <v>24163</v>
      </c>
      <c r="L3492" t="s">
        <v>10472</v>
      </c>
      <c r="M3492" t="s">
        <v>37</v>
      </c>
      <c r="N3492" t="s">
        <v>38</v>
      </c>
      <c r="O3492">
        <v>25000000</v>
      </c>
      <c r="P3492">
        <f t="shared" si="54"/>
        <v>-20000000</v>
      </c>
      <c r="Q3492">
        <v>6.2</v>
      </c>
    </row>
    <row r="3493" spans="1:17" x14ac:dyDescent="0.3">
      <c r="A3493" t="s">
        <v>3066</v>
      </c>
      <c r="B3493">
        <v>143</v>
      </c>
      <c r="C3493">
        <v>38966057</v>
      </c>
      <c r="D3493" t="s">
        <v>1671</v>
      </c>
      <c r="E3493" t="s">
        <v>3409</v>
      </c>
      <c r="L3493" t="s">
        <v>3762</v>
      </c>
      <c r="M3493" t="s">
        <v>37</v>
      </c>
      <c r="N3493" t="s">
        <v>1465</v>
      </c>
      <c r="O3493">
        <v>65000000</v>
      </c>
      <c r="P3493">
        <f t="shared" si="54"/>
        <v>-26033943</v>
      </c>
      <c r="Q3493">
        <v>6.7</v>
      </c>
    </row>
    <row r="3494" spans="1:17" x14ac:dyDescent="0.3">
      <c r="A3494" t="s">
        <v>1976</v>
      </c>
      <c r="B3494">
        <v>146</v>
      </c>
      <c r="C3494">
        <v>95328937</v>
      </c>
      <c r="D3494" t="s">
        <v>1671</v>
      </c>
      <c r="E3494" t="s">
        <v>3409</v>
      </c>
      <c r="F3494" t="s">
        <v>19711</v>
      </c>
      <c r="L3494" t="s">
        <v>1979</v>
      </c>
      <c r="M3494" t="s">
        <v>37</v>
      </c>
      <c r="N3494" t="s">
        <v>38</v>
      </c>
      <c r="O3494">
        <v>100000000</v>
      </c>
      <c r="P3494">
        <f t="shared" si="54"/>
        <v>-4671063</v>
      </c>
      <c r="Q3494">
        <v>4.3</v>
      </c>
    </row>
    <row r="3495" spans="1:17" x14ac:dyDescent="0.3">
      <c r="A3495" t="s">
        <v>7076</v>
      </c>
      <c r="B3495">
        <v>148</v>
      </c>
      <c r="C3495">
        <v>8093318</v>
      </c>
      <c r="D3495" t="s">
        <v>1671</v>
      </c>
      <c r="E3495" t="s">
        <v>24164</v>
      </c>
      <c r="F3495" t="s">
        <v>3409</v>
      </c>
      <c r="G3495" t="s">
        <v>24165</v>
      </c>
      <c r="H3495" t="s">
        <v>19711</v>
      </c>
      <c r="L3495" t="s">
        <v>11291</v>
      </c>
      <c r="M3495" t="s">
        <v>37</v>
      </c>
      <c r="N3495" t="s">
        <v>38</v>
      </c>
      <c r="O3495">
        <v>20000000</v>
      </c>
      <c r="P3495">
        <f t="shared" si="54"/>
        <v>-11906682</v>
      </c>
      <c r="Q3495">
        <v>6.7</v>
      </c>
    </row>
    <row r="3496" spans="1:17" x14ac:dyDescent="0.3">
      <c r="A3496" t="s">
        <v>322</v>
      </c>
      <c r="B3496">
        <v>149</v>
      </c>
      <c r="C3496">
        <v>25809813</v>
      </c>
      <c r="D3496" t="s">
        <v>1671</v>
      </c>
      <c r="E3496" t="s">
        <v>3409</v>
      </c>
      <c r="F3496" t="s">
        <v>12038</v>
      </c>
      <c r="L3496" t="s">
        <v>19808</v>
      </c>
      <c r="M3496" t="s">
        <v>37</v>
      </c>
      <c r="N3496" t="s">
        <v>38</v>
      </c>
      <c r="O3496">
        <v>26000000</v>
      </c>
      <c r="P3496">
        <f t="shared" si="54"/>
        <v>-190187</v>
      </c>
      <c r="Q3496">
        <v>6.9</v>
      </c>
    </row>
    <row r="3497" spans="1:17" hidden="1" x14ac:dyDescent="0.3">
      <c r="A3497" t="s">
        <v>18226</v>
      </c>
      <c r="B3497">
        <v>115</v>
      </c>
      <c r="D3497" t="s">
        <v>953</v>
      </c>
      <c r="E3497" t="s">
        <v>3409</v>
      </c>
      <c r="L3497" t="s">
        <v>18229</v>
      </c>
      <c r="M3497" t="s">
        <v>37</v>
      </c>
      <c r="N3497" t="s">
        <v>38</v>
      </c>
      <c r="O3497">
        <v>4500000</v>
      </c>
      <c r="P3497">
        <f t="shared" si="54"/>
        <v>-4500000</v>
      </c>
      <c r="Q3497">
        <v>7.4</v>
      </c>
    </row>
    <row r="3498" spans="1:17" x14ac:dyDescent="0.3">
      <c r="A3498" t="s">
        <v>17827</v>
      </c>
      <c r="B3498">
        <v>150</v>
      </c>
      <c r="C3498">
        <v>6157157</v>
      </c>
      <c r="D3498" t="s">
        <v>1671</v>
      </c>
      <c r="E3498" t="s">
        <v>3409</v>
      </c>
      <c r="L3498" t="s">
        <v>17828</v>
      </c>
      <c r="M3498" t="s">
        <v>37</v>
      </c>
      <c r="N3498" t="s">
        <v>38</v>
      </c>
      <c r="O3498">
        <v>5000000</v>
      </c>
      <c r="P3498">
        <f t="shared" si="54"/>
        <v>1157157</v>
      </c>
      <c r="Q3498">
        <v>7</v>
      </c>
    </row>
    <row r="3499" spans="1:17" x14ac:dyDescent="0.3">
      <c r="A3499" t="s">
        <v>3218</v>
      </c>
      <c r="B3499">
        <v>153</v>
      </c>
      <c r="C3499">
        <v>51814190</v>
      </c>
      <c r="D3499" t="s">
        <v>1671</v>
      </c>
      <c r="E3499" t="s">
        <v>3409</v>
      </c>
      <c r="L3499" t="s">
        <v>3219</v>
      </c>
      <c r="M3499" t="s">
        <v>37</v>
      </c>
      <c r="N3499" t="s">
        <v>38</v>
      </c>
      <c r="O3499">
        <v>75000000</v>
      </c>
      <c r="P3499">
        <f t="shared" si="54"/>
        <v>-23185810</v>
      </c>
      <c r="Q3499">
        <v>6.4</v>
      </c>
    </row>
    <row r="3500" spans="1:17" hidden="1" x14ac:dyDescent="0.3">
      <c r="A3500" t="s">
        <v>7164</v>
      </c>
      <c r="B3500">
        <v>115</v>
      </c>
      <c r="D3500" t="s">
        <v>1325</v>
      </c>
      <c r="E3500" t="s">
        <v>953</v>
      </c>
      <c r="F3500" t="s">
        <v>12332</v>
      </c>
      <c r="L3500" t="s">
        <v>7166</v>
      </c>
      <c r="M3500" t="s">
        <v>5641</v>
      </c>
      <c r="N3500" t="s">
        <v>7170</v>
      </c>
      <c r="O3500">
        <v>29500000</v>
      </c>
      <c r="P3500">
        <f t="shared" si="54"/>
        <v>-29500000</v>
      </c>
      <c r="Q3500">
        <v>5.3</v>
      </c>
    </row>
    <row r="3501" spans="1:17" x14ac:dyDescent="0.3">
      <c r="A3501" t="s">
        <v>16403</v>
      </c>
      <c r="B3501">
        <v>153</v>
      </c>
      <c r="C3501">
        <v>872643</v>
      </c>
      <c r="D3501" t="s">
        <v>1671</v>
      </c>
      <c r="E3501" t="s">
        <v>18089</v>
      </c>
      <c r="F3501" t="s">
        <v>19711</v>
      </c>
      <c r="L3501" t="s">
        <v>16406</v>
      </c>
      <c r="M3501" t="s">
        <v>5611</v>
      </c>
      <c r="N3501" t="s">
        <v>38</v>
      </c>
      <c r="O3501">
        <v>6000000</v>
      </c>
      <c r="P3501">
        <f t="shared" si="54"/>
        <v>-5127357</v>
      </c>
      <c r="Q3501">
        <v>5.4</v>
      </c>
    </row>
    <row r="3502" spans="1:17" x14ac:dyDescent="0.3">
      <c r="A3502" t="s">
        <v>9802</v>
      </c>
      <c r="B3502">
        <v>160</v>
      </c>
      <c r="C3502">
        <v>273420</v>
      </c>
      <c r="D3502" t="s">
        <v>1671</v>
      </c>
      <c r="E3502" t="s">
        <v>24165</v>
      </c>
      <c r="F3502" t="s">
        <v>12332</v>
      </c>
      <c r="G3502" t="s">
        <v>10413</v>
      </c>
      <c r="L3502" t="s">
        <v>12321</v>
      </c>
      <c r="M3502" t="s">
        <v>37</v>
      </c>
      <c r="N3502" t="s">
        <v>1465</v>
      </c>
      <c r="O3502">
        <v>17000000</v>
      </c>
      <c r="P3502">
        <f t="shared" si="54"/>
        <v>-16726580</v>
      </c>
      <c r="Q3502">
        <v>5.5</v>
      </c>
    </row>
    <row r="3503" spans="1:17" x14ac:dyDescent="0.3">
      <c r="A3503" t="s">
        <v>21761</v>
      </c>
      <c r="B3503">
        <v>53</v>
      </c>
      <c r="C3503">
        <v>274661</v>
      </c>
      <c r="D3503" t="s">
        <v>24164</v>
      </c>
      <c r="E3503" t="s">
        <v>68</v>
      </c>
      <c r="F3503" t="s">
        <v>24163</v>
      </c>
      <c r="L3503" t="s">
        <v>21762</v>
      </c>
      <c r="M3503" t="s">
        <v>37</v>
      </c>
      <c r="N3503" t="s">
        <v>38</v>
      </c>
      <c r="O3503">
        <v>1000000</v>
      </c>
      <c r="P3503">
        <f t="shared" si="54"/>
        <v>-725339</v>
      </c>
      <c r="Q3503">
        <v>7.7</v>
      </c>
    </row>
    <row r="3504" spans="1:17" x14ac:dyDescent="0.3">
      <c r="A3504" t="s">
        <v>21844</v>
      </c>
      <c r="B3504">
        <v>78</v>
      </c>
      <c r="C3504">
        <v>10018</v>
      </c>
      <c r="D3504" t="s">
        <v>24164</v>
      </c>
      <c r="E3504" t="s">
        <v>3409</v>
      </c>
      <c r="F3504" t="s">
        <v>10413</v>
      </c>
      <c r="L3504" t="s">
        <v>21846</v>
      </c>
      <c r="M3504" t="s">
        <v>37</v>
      </c>
      <c r="N3504" t="s">
        <v>38</v>
      </c>
      <c r="O3504">
        <v>1000000</v>
      </c>
      <c r="P3504">
        <f t="shared" si="54"/>
        <v>-989982</v>
      </c>
      <c r="Q3504">
        <v>6.1</v>
      </c>
    </row>
    <row r="3505" spans="1:17" x14ac:dyDescent="0.3">
      <c r="A3505" t="s">
        <v>1324</v>
      </c>
      <c r="B3505">
        <v>81</v>
      </c>
      <c r="C3505">
        <v>46563158</v>
      </c>
      <c r="D3505" t="s">
        <v>24164</v>
      </c>
      <c r="E3505" t="s">
        <v>10413</v>
      </c>
      <c r="L3505" t="s">
        <v>14535</v>
      </c>
      <c r="M3505" t="s">
        <v>37</v>
      </c>
      <c r="N3505" t="s">
        <v>38</v>
      </c>
      <c r="O3505">
        <v>13000000</v>
      </c>
      <c r="P3505">
        <f t="shared" si="54"/>
        <v>33563158</v>
      </c>
      <c r="Q3505">
        <v>7.1</v>
      </c>
    </row>
    <row r="3506" spans="1:17" x14ac:dyDescent="0.3">
      <c r="A3506" t="s">
        <v>1847</v>
      </c>
      <c r="B3506">
        <v>81</v>
      </c>
      <c r="C3506">
        <v>7267324</v>
      </c>
      <c r="D3506" t="s">
        <v>24164</v>
      </c>
      <c r="E3506" t="s">
        <v>3409</v>
      </c>
      <c r="L3506" t="s">
        <v>20751</v>
      </c>
      <c r="M3506" t="s">
        <v>8731</v>
      </c>
      <c r="N3506" t="s">
        <v>767</v>
      </c>
      <c r="O3506">
        <v>3500000</v>
      </c>
      <c r="P3506">
        <f t="shared" si="54"/>
        <v>3767324</v>
      </c>
      <c r="Q3506">
        <v>7.8</v>
      </c>
    </row>
    <row r="3507" spans="1:17" x14ac:dyDescent="0.3">
      <c r="A3507" t="s">
        <v>17189</v>
      </c>
      <c r="B3507">
        <v>81</v>
      </c>
      <c r="C3507">
        <v>7825820</v>
      </c>
      <c r="D3507" t="s">
        <v>24164</v>
      </c>
      <c r="E3507" t="s">
        <v>24165</v>
      </c>
      <c r="F3507" t="s">
        <v>10413</v>
      </c>
      <c r="L3507" t="s">
        <v>18535</v>
      </c>
      <c r="M3507" t="s">
        <v>37</v>
      </c>
      <c r="N3507" t="s">
        <v>38</v>
      </c>
      <c r="O3507">
        <v>4000000</v>
      </c>
      <c r="P3507">
        <f t="shared" si="54"/>
        <v>3825820</v>
      </c>
      <c r="Q3507">
        <v>5.9</v>
      </c>
    </row>
    <row r="3508" spans="1:17" x14ac:dyDescent="0.3">
      <c r="A3508" t="s">
        <v>15823</v>
      </c>
      <c r="B3508">
        <v>84</v>
      </c>
      <c r="C3508">
        <v>14373825</v>
      </c>
      <c r="D3508" t="s">
        <v>24164</v>
      </c>
      <c r="E3508" t="s">
        <v>24165</v>
      </c>
      <c r="F3508" t="s">
        <v>10413</v>
      </c>
      <c r="L3508" t="s">
        <v>15824</v>
      </c>
      <c r="M3508" t="s">
        <v>37</v>
      </c>
      <c r="N3508" t="s">
        <v>38</v>
      </c>
      <c r="O3508">
        <v>8600000</v>
      </c>
      <c r="P3508">
        <f t="shared" si="54"/>
        <v>5773825</v>
      </c>
      <c r="Q3508">
        <v>6.5</v>
      </c>
    </row>
    <row r="3509" spans="1:17" x14ac:dyDescent="0.3">
      <c r="A3509" t="s">
        <v>13736</v>
      </c>
      <c r="B3509">
        <v>84</v>
      </c>
      <c r="C3509">
        <v>52543632</v>
      </c>
      <c r="D3509" t="s">
        <v>24164</v>
      </c>
      <c r="E3509" t="s">
        <v>10413</v>
      </c>
      <c r="L3509" t="s">
        <v>13738</v>
      </c>
      <c r="M3509" t="s">
        <v>37</v>
      </c>
      <c r="N3509" t="s">
        <v>38</v>
      </c>
      <c r="O3509">
        <v>13200000</v>
      </c>
      <c r="P3509">
        <f t="shared" si="54"/>
        <v>39343632</v>
      </c>
      <c r="Q3509">
        <v>5.6</v>
      </c>
    </row>
    <row r="3510" spans="1:17" x14ac:dyDescent="0.3">
      <c r="A3510" t="s">
        <v>17984</v>
      </c>
      <c r="B3510">
        <v>86</v>
      </c>
      <c r="C3510">
        <v>334041</v>
      </c>
      <c r="D3510" t="s">
        <v>24164</v>
      </c>
      <c r="E3510" t="s">
        <v>3409</v>
      </c>
      <c r="F3510" t="s">
        <v>19711</v>
      </c>
      <c r="L3510" t="s">
        <v>22582</v>
      </c>
      <c r="M3510" t="s">
        <v>37</v>
      </c>
      <c r="N3510" t="s">
        <v>38</v>
      </c>
      <c r="O3510">
        <v>500000</v>
      </c>
      <c r="P3510">
        <f t="shared" si="54"/>
        <v>-165959</v>
      </c>
      <c r="Q3510">
        <v>6.5</v>
      </c>
    </row>
    <row r="3511" spans="1:17" hidden="1" x14ac:dyDescent="0.3">
      <c r="A3511" t="s">
        <v>5634</v>
      </c>
      <c r="B3511">
        <v>115</v>
      </c>
      <c r="D3511" t="s">
        <v>3409</v>
      </c>
      <c r="E3511" t="s">
        <v>24165</v>
      </c>
      <c r="F3511" t="s">
        <v>12332</v>
      </c>
      <c r="L3511" t="s">
        <v>5637</v>
      </c>
      <c r="M3511" t="s">
        <v>5641</v>
      </c>
      <c r="N3511" t="s">
        <v>5642</v>
      </c>
      <c r="O3511">
        <v>1000000</v>
      </c>
      <c r="P3511">
        <f t="shared" si="54"/>
        <v>-1000000</v>
      </c>
      <c r="Q3511">
        <v>8.1</v>
      </c>
    </row>
    <row r="3512" spans="1:17" x14ac:dyDescent="0.3">
      <c r="A3512" t="s">
        <v>5683</v>
      </c>
      <c r="B3512">
        <v>88</v>
      </c>
      <c r="C3512">
        <v>19316646</v>
      </c>
      <c r="D3512" t="s">
        <v>24164</v>
      </c>
      <c r="E3512" t="s">
        <v>10413</v>
      </c>
      <c r="L3512" t="s">
        <v>8651</v>
      </c>
      <c r="M3512" t="s">
        <v>37</v>
      </c>
      <c r="N3512" t="s">
        <v>38</v>
      </c>
      <c r="O3512">
        <v>30000000</v>
      </c>
      <c r="P3512">
        <f t="shared" si="54"/>
        <v>-10683354</v>
      </c>
      <c r="Q3512">
        <v>5.6</v>
      </c>
    </row>
    <row r="3513" spans="1:17" x14ac:dyDescent="0.3">
      <c r="A3513" t="s">
        <v>4291</v>
      </c>
      <c r="B3513">
        <v>89</v>
      </c>
      <c r="C3513">
        <v>45207112</v>
      </c>
      <c r="D3513" t="s">
        <v>24164</v>
      </c>
      <c r="E3513" t="s">
        <v>24165</v>
      </c>
      <c r="F3513" t="s">
        <v>10413</v>
      </c>
      <c r="L3513" t="s">
        <v>4889</v>
      </c>
      <c r="M3513" t="s">
        <v>37</v>
      </c>
      <c r="N3513" t="s">
        <v>38</v>
      </c>
      <c r="O3513">
        <v>53000000</v>
      </c>
      <c r="P3513">
        <f t="shared" si="54"/>
        <v>-7792888</v>
      </c>
      <c r="Q3513">
        <v>5.5</v>
      </c>
    </row>
    <row r="3514" spans="1:17" x14ac:dyDescent="0.3">
      <c r="A3514" t="s">
        <v>1526</v>
      </c>
      <c r="B3514">
        <v>89</v>
      </c>
      <c r="C3514">
        <v>3193102</v>
      </c>
      <c r="D3514" t="s">
        <v>24164</v>
      </c>
      <c r="E3514" t="s">
        <v>3409</v>
      </c>
      <c r="F3514" t="s">
        <v>24165</v>
      </c>
      <c r="G3514" t="s">
        <v>10413</v>
      </c>
      <c r="L3514" t="s">
        <v>15197</v>
      </c>
      <c r="M3514" t="s">
        <v>37</v>
      </c>
      <c r="N3514" t="s">
        <v>38</v>
      </c>
      <c r="O3514">
        <v>9000000</v>
      </c>
      <c r="P3514">
        <f t="shared" si="54"/>
        <v>-5806898</v>
      </c>
      <c r="Q3514">
        <v>7.1</v>
      </c>
    </row>
    <row r="3515" spans="1:17" hidden="1" x14ac:dyDescent="0.3">
      <c r="A3515" t="s">
        <v>7281</v>
      </c>
      <c r="B3515">
        <v>115</v>
      </c>
      <c r="D3515" t="s">
        <v>12332</v>
      </c>
      <c r="E3515" t="s">
        <v>10413</v>
      </c>
      <c r="L3515" t="s">
        <v>16891</v>
      </c>
      <c r="M3515" t="s">
        <v>37</v>
      </c>
      <c r="N3515" t="s">
        <v>38</v>
      </c>
      <c r="O3515">
        <v>6500000</v>
      </c>
      <c r="P3515">
        <f t="shared" si="54"/>
        <v>-6500000</v>
      </c>
      <c r="Q3515">
        <v>7.2</v>
      </c>
    </row>
    <row r="3516" spans="1:17" x14ac:dyDescent="0.3">
      <c r="A3516" t="s">
        <v>17923</v>
      </c>
      <c r="B3516">
        <v>90</v>
      </c>
      <c r="C3516">
        <v>258113</v>
      </c>
      <c r="D3516" t="s">
        <v>24164</v>
      </c>
      <c r="E3516" t="s">
        <v>3409</v>
      </c>
      <c r="F3516" t="s">
        <v>10413</v>
      </c>
      <c r="L3516" t="s">
        <v>22833</v>
      </c>
      <c r="M3516" t="s">
        <v>37</v>
      </c>
      <c r="N3516" t="s">
        <v>38</v>
      </c>
      <c r="O3516">
        <v>1066167</v>
      </c>
      <c r="P3516">
        <f t="shared" si="54"/>
        <v>-808054</v>
      </c>
      <c r="Q3516">
        <v>7.1</v>
      </c>
    </row>
    <row r="3517" spans="1:17" x14ac:dyDescent="0.3">
      <c r="A3517" t="s">
        <v>17484</v>
      </c>
      <c r="B3517">
        <v>90</v>
      </c>
      <c r="C3517">
        <v>6013</v>
      </c>
      <c r="D3517" t="s">
        <v>24164</v>
      </c>
      <c r="E3517" t="s">
        <v>3409</v>
      </c>
      <c r="F3517" t="s">
        <v>10413</v>
      </c>
      <c r="L3517" t="s">
        <v>21427</v>
      </c>
      <c r="M3517" t="s">
        <v>37</v>
      </c>
      <c r="N3517" t="s">
        <v>56</v>
      </c>
      <c r="O3517">
        <v>695393</v>
      </c>
      <c r="P3517">
        <f t="shared" si="54"/>
        <v>-689380</v>
      </c>
      <c r="Q3517">
        <v>7.7</v>
      </c>
    </row>
    <row r="3518" spans="1:17" x14ac:dyDescent="0.3">
      <c r="A3518" t="s">
        <v>22578</v>
      </c>
      <c r="B3518">
        <v>90</v>
      </c>
      <c r="C3518">
        <v>603943</v>
      </c>
      <c r="D3518" t="s">
        <v>24164</v>
      </c>
      <c r="E3518" t="s">
        <v>3409</v>
      </c>
      <c r="L3518" t="s">
        <v>22579</v>
      </c>
      <c r="M3518" t="s">
        <v>37</v>
      </c>
      <c r="N3518" t="s">
        <v>38</v>
      </c>
      <c r="O3518">
        <v>500000</v>
      </c>
      <c r="P3518">
        <f t="shared" si="54"/>
        <v>103943</v>
      </c>
      <c r="Q3518">
        <v>7.3</v>
      </c>
    </row>
    <row r="3519" spans="1:17" x14ac:dyDescent="0.3">
      <c r="A3519" t="s">
        <v>12849</v>
      </c>
      <c r="B3519">
        <v>90</v>
      </c>
      <c r="C3519">
        <v>778565</v>
      </c>
      <c r="D3519" t="s">
        <v>24164</v>
      </c>
      <c r="E3519" t="s">
        <v>3409</v>
      </c>
      <c r="L3519" t="s">
        <v>18160</v>
      </c>
      <c r="M3519" t="s">
        <v>37</v>
      </c>
      <c r="N3519" t="s">
        <v>7711</v>
      </c>
      <c r="O3519">
        <v>4800000</v>
      </c>
      <c r="P3519">
        <f t="shared" si="54"/>
        <v>-4021435</v>
      </c>
      <c r="Q3519">
        <v>5.7</v>
      </c>
    </row>
    <row r="3520" spans="1:17" x14ac:dyDescent="0.3">
      <c r="A3520" t="s">
        <v>2246</v>
      </c>
      <c r="B3520">
        <v>90</v>
      </c>
      <c r="C3520">
        <v>65087</v>
      </c>
      <c r="D3520" t="s">
        <v>24164</v>
      </c>
      <c r="E3520" t="s">
        <v>10413</v>
      </c>
      <c r="F3520" t="s">
        <v>24163</v>
      </c>
      <c r="L3520" t="s">
        <v>18005</v>
      </c>
      <c r="M3520" t="s">
        <v>37</v>
      </c>
      <c r="N3520" t="s">
        <v>38</v>
      </c>
      <c r="O3520">
        <v>5000000</v>
      </c>
      <c r="P3520">
        <f t="shared" si="54"/>
        <v>-4934913</v>
      </c>
      <c r="Q3520">
        <v>6.2</v>
      </c>
    </row>
    <row r="3521" spans="1:17" x14ac:dyDescent="0.3">
      <c r="A3521" t="s">
        <v>13267</v>
      </c>
      <c r="B3521">
        <v>90</v>
      </c>
      <c r="C3521">
        <v>28870</v>
      </c>
      <c r="D3521" t="s">
        <v>24164</v>
      </c>
      <c r="E3521" t="s">
        <v>3409</v>
      </c>
      <c r="F3521" t="s">
        <v>10413</v>
      </c>
      <c r="L3521" t="s">
        <v>13268</v>
      </c>
      <c r="M3521" t="s">
        <v>37</v>
      </c>
      <c r="N3521" t="s">
        <v>38</v>
      </c>
      <c r="O3521">
        <v>15000000</v>
      </c>
      <c r="P3521">
        <f t="shared" si="54"/>
        <v>-14971130</v>
      </c>
      <c r="Q3521">
        <v>5.0999999999999996</v>
      </c>
    </row>
    <row r="3522" spans="1:17" x14ac:dyDescent="0.3">
      <c r="A3522" t="s">
        <v>2482</v>
      </c>
      <c r="B3522">
        <v>90</v>
      </c>
      <c r="C3522">
        <v>72266306</v>
      </c>
      <c r="D3522" t="s">
        <v>24164</v>
      </c>
      <c r="E3522" t="s">
        <v>3409</v>
      </c>
      <c r="F3522" t="s">
        <v>24165</v>
      </c>
      <c r="G3522" t="s">
        <v>10413</v>
      </c>
      <c r="L3522" t="s">
        <v>6365</v>
      </c>
      <c r="M3522" t="s">
        <v>37</v>
      </c>
      <c r="N3522" t="s">
        <v>38</v>
      </c>
      <c r="O3522">
        <v>40000000</v>
      </c>
      <c r="P3522">
        <f t="shared" ref="P3522:P3585" si="55">+C3522-O3522</f>
        <v>32266306</v>
      </c>
      <c r="Q3522">
        <v>6.6</v>
      </c>
    </row>
    <row r="3523" spans="1:17" x14ac:dyDescent="0.3">
      <c r="A3523" t="s">
        <v>22589</v>
      </c>
      <c r="B3523">
        <v>91</v>
      </c>
      <c r="C3523">
        <v>243347</v>
      </c>
      <c r="D3523" t="s">
        <v>24164</v>
      </c>
      <c r="E3523" t="s">
        <v>3409</v>
      </c>
      <c r="F3523" t="s">
        <v>10413</v>
      </c>
      <c r="L3523" t="s">
        <v>22590</v>
      </c>
      <c r="M3523" t="s">
        <v>37</v>
      </c>
      <c r="N3523" t="s">
        <v>38</v>
      </c>
      <c r="O3523">
        <v>500000</v>
      </c>
      <c r="P3523">
        <f t="shared" si="55"/>
        <v>-256653</v>
      </c>
      <c r="Q3523">
        <v>5.3</v>
      </c>
    </row>
    <row r="3524" spans="1:17" x14ac:dyDescent="0.3">
      <c r="A3524" t="s">
        <v>14349</v>
      </c>
      <c r="B3524">
        <v>91</v>
      </c>
      <c r="C3524">
        <v>1506998</v>
      </c>
      <c r="D3524" t="s">
        <v>24164</v>
      </c>
      <c r="E3524" t="s">
        <v>3409</v>
      </c>
      <c r="F3524" t="s">
        <v>19711</v>
      </c>
      <c r="L3524" t="s">
        <v>14352</v>
      </c>
      <c r="M3524" t="s">
        <v>37</v>
      </c>
      <c r="N3524" t="s">
        <v>38</v>
      </c>
      <c r="O3524">
        <v>12000000</v>
      </c>
      <c r="P3524">
        <f t="shared" si="55"/>
        <v>-10493002</v>
      </c>
      <c r="Q3524">
        <v>6.3</v>
      </c>
    </row>
    <row r="3525" spans="1:17" x14ac:dyDescent="0.3">
      <c r="A3525" t="s">
        <v>2246</v>
      </c>
      <c r="B3525">
        <v>91</v>
      </c>
      <c r="C3525">
        <v>21370057</v>
      </c>
      <c r="D3525" t="s">
        <v>24164</v>
      </c>
      <c r="E3525" t="s">
        <v>3409</v>
      </c>
      <c r="F3525" t="s">
        <v>10413</v>
      </c>
      <c r="L3525" t="s">
        <v>14569</v>
      </c>
      <c r="M3525" t="s">
        <v>37</v>
      </c>
      <c r="N3525" t="s">
        <v>38</v>
      </c>
      <c r="O3525">
        <v>12000000</v>
      </c>
      <c r="P3525">
        <f t="shared" si="55"/>
        <v>9370057</v>
      </c>
      <c r="Q3525">
        <v>6</v>
      </c>
    </row>
    <row r="3526" spans="1:17" x14ac:dyDescent="0.3">
      <c r="A3526" t="s">
        <v>16111</v>
      </c>
      <c r="B3526">
        <v>91</v>
      </c>
      <c r="C3526">
        <v>2712293</v>
      </c>
      <c r="D3526" t="s">
        <v>24164</v>
      </c>
      <c r="E3526" t="s">
        <v>3409</v>
      </c>
      <c r="L3526" t="s">
        <v>22767</v>
      </c>
      <c r="M3526" t="s">
        <v>37</v>
      </c>
      <c r="N3526" t="s">
        <v>38</v>
      </c>
      <c r="O3526">
        <v>450000</v>
      </c>
      <c r="P3526">
        <f t="shared" si="55"/>
        <v>2262293</v>
      </c>
      <c r="Q3526">
        <v>5.9</v>
      </c>
    </row>
    <row r="3527" spans="1:17" x14ac:dyDescent="0.3">
      <c r="A3527" t="s">
        <v>9070</v>
      </c>
      <c r="B3527">
        <v>92</v>
      </c>
      <c r="C3527">
        <v>17508670</v>
      </c>
      <c r="D3527" t="s">
        <v>24164</v>
      </c>
      <c r="E3527" t="s">
        <v>3409</v>
      </c>
      <c r="F3527" t="s">
        <v>19711</v>
      </c>
      <c r="G3527" t="s">
        <v>10413</v>
      </c>
      <c r="L3527" t="s">
        <v>9073</v>
      </c>
      <c r="M3527" t="s">
        <v>37</v>
      </c>
      <c r="N3527" t="s">
        <v>56</v>
      </c>
      <c r="O3527">
        <v>15000000</v>
      </c>
      <c r="P3527">
        <f t="shared" si="55"/>
        <v>2508670</v>
      </c>
      <c r="Q3527">
        <v>7.4</v>
      </c>
    </row>
    <row r="3528" spans="1:17" x14ac:dyDescent="0.3">
      <c r="A3528" t="s">
        <v>20521</v>
      </c>
      <c r="B3528">
        <v>92</v>
      </c>
      <c r="C3528">
        <v>7927</v>
      </c>
      <c r="D3528" t="s">
        <v>24164</v>
      </c>
      <c r="E3528" t="s">
        <v>3409</v>
      </c>
      <c r="F3528" t="s">
        <v>24170</v>
      </c>
      <c r="G3528" t="s">
        <v>24165</v>
      </c>
      <c r="H3528" t="s">
        <v>10413</v>
      </c>
      <c r="L3528" t="s">
        <v>20525</v>
      </c>
      <c r="M3528" t="s">
        <v>37</v>
      </c>
      <c r="N3528" t="s">
        <v>38</v>
      </c>
      <c r="O3528">
        <v>2300000</v>
      </c>
      <c r="P3528">
        <f t="shared" si="55"/>
        <v>-2292073</v>
      </c>
      <c r="Q3528">
        <v>7.7</v>
      </c>
    </row>
    <row r="3529" spans="1:17" x14ac:dyDescent="0.3">
      <c r="A3529" t="s">
        <v>14343</v>
      </c>
      <c r="B3529">
        <v>94</v>
      </c>
      <c r="C3529">
        <v>14123773</v>
      </c>
      <c r="D3529" t="s">
        <v>24164</v>
      </c>
      <c r="E3529" t="s">
        <v>3409</v>
      </c>
      <c r="L3529" t="s">
        <v>17708</v>
      </c>
      <c r="M3529" t="s">
        <v>37</v>
      </c>
      <c r="N3529" t="s">
        <v>38</v>
      </c>
      <c r="O3529">
        <v>5000000</v>
      </c>
      <c r="P3529">
        <f t="shared" si="55"/>
        <v>9123773</v>
      </c>
      <c r="Q3529">
        <v>5.3</v>
      </c>
    </row>
    <row r="3530" spans="1:17" x14ac:dyDescent="0.3">
      <c r="A3530" t="s">
        <v>13181</v>
      </c>
      <c r="B3530">
        <v>94</v>
      </c>
      <c r="C3530">
        <v>51872378</v>
      </c>
      <c r="D3530" t="s">
        <v>24164</v>
      </c>
      <c r="E3530" t="s">
        <v>10413</v>
      </c>
      <c r="L3530" t="s">
        <v>13890</v>
      </c>
      <c r="M3530" t="s">
        <v>37</v>
      </c>
      <c r="N3530" t="s">
        <v>38</v>
      </c>
      <c r="O3530">
        <v>13000000</v>
      </c>
      <c r="P3530">
        <f t="shared" si="55"/>
        <v>38872378</v>
      </c>
      <c r="Q3530">
        <v>6.7</v>
      </c>
    </row>
    <row r="3531" spans="1:17" x14ac:dyDescent="0.3">
      <c r="A3531" t="s">
        <v>816</v>
      </c>
      <c r="B3531">
        <v>94</v>
      </c>
      <c r="C3531">
        <v>2912363</v>
      </c>
      <c r="D3531" t="s">
        <v>24164</v>
      </c>
      <c r="E3531" t="s">
        <v>3409</v>
      </c>
      <c r="L3531" t="s">
        <v>19417</v>
      </c>
      <c r="M3531" t="s">
        <v>19421</v>
      </c>
      <c r="N3531" t="s">
        <v>56</v>
      </c>
      <c r="O3531">
        <v>3000000</v>
      </c>
      <c r="P3531">
        <f t="shared" si="55"/>
        <v>-87637</v>
      </c>
      <c r="Q3531">
        <v>7.3</v>
      </c>
    </row>
    <row r="3532" spans="1:17" x14ac:dyDescent="0.3">
      <c r="A3532" t="s">
        <v>13271</v>
      </c>
      <c r="B3532">
        <v>95</v>
      </c>
      <c r="C3532">
        <v>65804</v>
      </c>
      <c r="D3532" t="s">
        <v>24164</v>
      </c>
      <c r="E3532" t="s">
        <v>3409</v>
      </c>
      <c r="F3532" t="s">
        <v>10413</v>
      </c>
      <c r="L3532" t="s">
        <v>17279</v>
      </c>
      <c r="M3532" t="s">
        <v>37</v>
      </c>
      <c r="N3532" t="s">
        <v>38</v>
      </c>
      <c r="O3532">
        <v>12000000</v>
      </c>
      <c r="P3532">
        <f t="shared" si="55"/>
        <v>-11934196</v>
      </c>
      <c r="Q3532">
        <v>6.3</v>
      </c>
    </row>
    <row r="3533" spans="1:17" x14ac:dyDescent="0.3">
      <c r="A3533" t="s">
        <v>17923</v>
      </c>
      <c r="B3533">
        <v>95</v>
      </c>
      <c r="C3533">
        <v>3219029</v>
      </c>
      <c r="D3533" t="s">
        <v>24164</v>
      </c>
      <c r="E3533" t="s">
        <v>6403</v>
      </c>
      <c r="F3533" t="s">
        <v>12038</v>
      </c>
      <c r="G3533" t="s">
        <v>10413</v>
      </c>
      <c r="L3533" t="s">
        <v>17925</v>
      </c>
      <c r="M3533" t="s">
        <v>37</v>
      </c>
      <c r="N3533" t="s">
        <v>38</v>
      </c>
      <c r="O3533">
        <v>5000000</v>
      </c>
      <c r="P3533">
        <f t="shared" si="55"/>
        <v>-1780971</v>
      </c>
      <c r="Q3533">
        <v>7.1</v>
      </c>
    </row>
    <row r="3534" spans="1:17" x14ac:dyDescent="0.3">
      <c r="A3534" t="s">
        <v>7484</v>
      </c>
      <c r="B3534">
        <v>95</v>
      </c>
      <c r="C3534">
        <v>14003141</v>
      </c>
      <c r="D3534" t="s">
        <v>24164</v>
      </c>
      <c r="E3534" t="s">
        <v>3409</v>
      </c>
      <c r="F3534" t="s">
        <v>10413</v>
      </c>
      <c r="L3534" t="s">
        <v>16555</v>
      </c>
      <c r="M3534" t="s">
        <v>37</v>
      </c>
      <c r="N3534" t="s">
        <v>38</v>
      </c>
      <c r="O3534">
        <v>7000000</v>
      </c>
      <c r="P3534">
        <f t="shared" si="55"/>
        <v>7003141</v>
      </c>
      <c r="Q3534">
        <v>6.1</v>
      </c>
    </row>
    <row r="3535" spans="1:17" x14ac:dyDescent="0.3">
      <c r="A3535" t="s">
        <v>22252</v>
      </c>
      <c r="B3535">
        <v>95</v>
      </c>
      <c r="C3535">
        <v>26297</v>
      </c>
      <c r="D3535" t="s">
        <v>24164</v>
      </c>
      <c r="E3535" t="s">
        <v>6403</v>
      </c>
      <c r="F3535" t="s">
        <v>10413</v>
      </c>
      <c r="L3535" t="s">
        <v>22253</v>
      </c>
      <c r="M3535" t="s">
        <v>37</v>
      </c>
      <c r="N3535" t="s">
        <v>56</v>
      </c>
      <c r="O3535">
        <v>500000</v>
      </c>
      <c r="P3535">
        <f t="shared" si="55"/>
        <v>-473703</v>
      </c>
      <c r="Q3535">
        <v>6.3</v>
      </c>
    </row>
    <row r="3536" spans="1:17" hidden="1" x14ac:dyDescent="0.3">
      <c r="A3536" t="s">
        <v>1457</v>
      </c>
      <c r="B3536">
        <v>116</v>
      </c>
      <c r="D3536" t="s">
        <v>953</v>
      </c>
      <c r="E3536" t="s">
        <v>1671</v>
      </c>
      <c r="F3536" t="s">
        <v>18089</v>
      </c>
      <c r="G3536" t="s">
        <v>1266</v>
      </c>
      <c r="L3536" t="s">
        <v>1460</v>
      </c>
      <c r="M3536" t="s">
        <v>1464</v>
      </c>
      <c r="N3536" t="s">
        <v>1465</v>
      </c>
      <c r="O3536">
        <v>78000000</v>
      </c>
      <c r="P3536">
        <f t="shared" si="55"/>
        <v>-78000000</v>
      </c>
      <c r="Q3536">
        <v>5.0999999999999996</v>
      </c>
    </row>
    <row r="3537" spans="1:17" x14ac:dyDescent="0.3">
      <c r="A3537" t="s">
        <v>16232</v>
      </c>
      <c r="B3537">
        <v>95</v>
      </c>
      <c r="C3537">
        <v>108662</v>
      </c>
      <c r="D3537" t="s">
        <v>24164</v>
      </c>
      <c r="E3537" t="s">
        <v>6403</v>
      </c>
      <c r="F3537" t="s">
        <v>10413</v>
      </c>
      <c r="L3537" t="s">
        <v>16234</v>
      </c>
      <c r="M3537" t="s">
        <v>37</v>
      </c>
      <c r="N3537" t="s">
        <v>38</v>
      </c>
      <c r="O3537">
        <v>8000000</v>
      </c>
      <c r="P3537">
        <f t="shared" si="55"/>
        <v>-7891338</v>
      </c>
      <c r="Q3537">
        <v>6</v>
      </c>
    </row>
    <row r="3538" spans="1:17" x14ac:dyDescent="0.3">
      <c r="A3538" t="s">
        <v>5403</v>
      </c>
      <c r="B3538">
        <v>96</v>
      </c>
      <c r="C3538">
        <v>31493782</v>
      </c>
      <c r="D3538" t="s">
        <v>24164</v>
      </c>
      <c r="E3538" t="s">
        <v>3409</v>
      </c>
      <c r="F3538" t="s">
        <v>10413</v>
      </c>
      <c r="L3538" t="s">
        <v>7970</v>
      </c>
      <c r="M3538" t="s">
        <v>37</v>
      </c>
      <c r="N3538" t="s">
        <v>38</v>
      </c>
      <c r="O3538">
        <v>32000000</v>
      </c>
      <c r="P3538">
        <f t="shared" si="55"/>
        <v>-506218</v>
      </c>
      <c r="Q3538">
        <v>7.5</v>
      </c>
    </row>
    <row r="3539" spans="1:17" x14ac:dyDescent="0.3">
      <c r="A3539" t="s">
        <v>5403</v>
      </c>
      <c r="B3539">
        <v>96</v>
      </c>
      <c r="C3539">
        <v>17114882</v>
      </c>
      <c r="D3539" t="s">
        <v>24164</v>
      </c>
      <c r="E3539" t="s">
        <v>24165</v>
      </c>
      <c r="F3539" t="s">
        <v>10413</v>
      </c>
      <c r="L3539" t="s">
        <v>5404</v>
      </c>
      <c r="M3539" t="s">
        <v>37</v>
      </c>
      <c r="N3539" t="s">
        <v>38</v>
      </c>
      <c r="O3539">
        <v>25000000</v>
      </c>
      <c r="P3539">
        <f t="shared" si="55"/>
        <v>-7885118</v>
      </c>
      <c r="Q3539">
        <v>7.7</v>
      </c>
    </row>
    <row r="3540" spans="1:17" x14ac:dyDescent="0.3">
      <c r="A3540" t="s">
        <v>120</v>
      </c>
      <c r="B3540">
        <v>97</v>
      </c>
      <c r="C3540">
        <v>326308</v>
      </c>
      <c r="D3540" t="s">
        <v>24164</v>
      </c>
      <c r="E3540" t="s">
        <v>3409</v>
      </c>
      <c r="F3540" t="s">
        <v>10413</v>
      </c>
      <c r="L3540" t="s">
        <v>17944</v>
      </c>
      <c r="M3540" t="s">
        <v>37</v>
      </c>
      <c r="N3540" t="s">
        <v>38</v>
      </c>
      <c r="O3540">
        <v>5000000</v>
      </c>
      <c r="P3540">
        <f t="shared" si="55"/>
        <v>-4673692</v>
      </c>
      <c r="Q3540">
        <v>6.1</v>
      </c>
    </row>
    <row r="3541" spans="1:17" x14ac:dyDescent="0.3">
      <c r="A3541" t="s">
        <v>6804</v>
      </c>
      <c r="B3541">
        <v>97</v>
      </c>
      <c r="C3541">
        <v>2557668</v>
      </c>
      <c r="D3541" t="s">
        <v>24164</v>
      </c>
      <c r="E3541" t="s">
        <v>3409</v>
      </c>
      <c r="F3541" t="s">
        <v>10413</v>
      </c>
      <c r="L3541" t="s">
        <v>20273</v>
      </c>
      <c r="M3541" t="s">
        <v>37</v>
      </c>
      <c r="N3541" t="s">
        <v>38</v>
      </c>
      <c r="O3541">
        <v>2000000</v>
      </c>
      <c r="P3541">
        <f t="shared" si="55"/>
        <v>557668</v>
      </c>
      <c r="Q3541">
        <v>5.3</v>
      </c>
    </row>
    <row r="3542" spans="1:17" x14ac:dyDescent="0.3">
      <c r="A3542" t="s">
        <v>13030</v>
      </c>
      <c r="B3542">
        <v>97</v>
      </c>
      <c r="C3542">
        <v>12212417</v>
      </c>
      <c r="D3542" t="s">
        <v>24164</v>
      </c>
      <c r="E3542" t="s">
        <v>10413</v>
      </c>
      <c r="L3542" t="s">
        <v>13031</v>
      </c>
      <c r="M3542" t="s">
        <v>37</v>
      </c>
      <c r="N3542" t="s">
        <v>38</v>
      </c>
      <c r="O3542">
        <v>15000000</v>
      </c>
      <c r="P3542">
        <f t="shared" si="55"/>
        <v>-2787583</v>
      </c>
      <c r="Q3542">
        <v>6.7</v>
      </c>
    </row>
    <row r="3543" spans="1:17" hidden="1" x14ac:dyDescent="0.3">
      <c r="A3543" t="s">
        <v>16086</v>
      </c>
      <c r="B3543">
        <v>116</v>
      </c>
      <c r="D3543" t="s">
        <v>1325</v>
      </c>
      <c r="E3543" t="s">
        <v>1671</v>
      </c>
      <c r="F3543" t="s">
        <v>24164</v>
      </c>
      <c r="G3543" t="s">
        <v>10413</v>
      </c>
      <c r="L3543" t="s">
        <v>16088</v>
      </c>
      <c r="M3543" t="s">
        <v>37</v>
      </c>
      <c r="N3543" t="s">
        <v>268</v>
      </c>
      <c r="O3543">
        <v>8000000</v>
      </c>
      <c r="P3543">
        <f t="shared" si="55"/>
        <v>-8000000</v>
      </c>
      <c r="Q3543">
        <v>7</v>
      </c>
    </row>
    <row r="3544" spans="1:17" x14ac:dyDescent="0.3">
      <c r="A3544" t="s">
        <v>5647</v>
      </c>
      <c r="B3544">
        <v>97</v>
      </c>
      <c r="C3544">
        <v>8111360</v>
      </c>
      <c r="D3544" t="s">
        <v>24164</v>
      </c>
      <c r="E3544" t="s">
        <v>3409</v>
      </c>
      <c r="F3544" t="s">
        <v>10413</v>
      </c>
      <c r="L3544" t="s">
        <v>15091</v>
      </c>
      <c r="M3544" t="s">
        <v>37</v>
      </c>
      <c r="N3544" t="s">
        <v>56</v>
      </c>
      <c r="O3544">
        <v>10000000</v>
      </c>
      <c r="P3544">
        <f t="shared" si="55"/>
        <v>-1888640</v>
      </c>
      <c r="Q3544">
        <v>7.4</v>
      </c>
    </row>
    <row r="3545" spans="1:17" x14ac:dyDescent="0.3">
      <c r="A3545" t="s">
        <v>21656</v>
      </c>
      <c r="B3545">
        <v>97</v>
      </c>
      <c r="C3545">
        <v>2508841</v>
      </c>
      <c r="D3545" t="s">
        <v>24164</v>
      </c>
      <c r="E3545" t="s">
        <v>3409</v>
      </c>
      <c r="L3545" t="s">
        <v>21658</v>
      </c>
      <c r="M3545" t="s">
        <v>37</v>
      </c>
      <c r="N3545" t="s">
        <v>38</v>
      </c>
      <c r="O3545">
        <v>1000000</v>
      </c>
      <c r="P3545">
        <f t="shared" si="55"/>
        <v>1508841</v>
      </c>
      <c r="Q3545">
        <v>7.2</v>
      </c>
    </row>
    <row r="3546" spans="1:17" x14ac:dyDescent="0.3">
      <c r="A3546" t="s">
        <v>8702</v>
      </c>
      <c r="B3546">
        <v>97</v>
      </c>
      <c r="C3546">
        <v>14938570</v>
      </c>
      <c r="D3546" t="s">
        <v>24164</v>
      </c>
      <c r="E3546" t="s">
        <v>10413</v>
      </c>
      <c r="L3546" t="s">
        <v>12981</v>
      </c>
      <c r="M3546" t="s">
        <v>37</v>
      </c>
      <c r="N3546" t="s">
        <v>38</v>
      </c>
      <c r="O3546">
        <v>15000000</v>
      </c>
      <c r="P3546">
        <f t="shared" si="55"/>
        <v>-61430</v>
      </c>
      <c r="Q3546">
        <v>6.2</v>
      </c>
    </row>
    <row r="3547" spans="1:17" x14ac:dyDescent="0.3">
      <c r="A3547" t="s">
        <v>17910</v>
      </c>
      <c r="B3547">
        <v>97</v>
      </c>
      <c r="C3547">
        <v>1141829</v>
      </c>
      <c r="D3547" t="s">
        <v>24164</v>
      </c>
      <c r="E3547" t="s">
        <v>3409</v>
      </c>
      <c r="L3547" t="s">
        <v>22309</v>
      </c>
      <c r="M3547" t="s">
        <v>37</v>
      </c>
      <c r="N3547" t="s">
        <v>38</v>
      </c>
      <c r="O3547">
        <v>700000</v>
      </c>
      <c r="P3547">
        <f t="shared" si="55"/>
        <v>441829</v>
      </c>
      <c r="Q3547">
        <v>7.2</v>
      </c>
    </row>
    <row r="3548" spans="1:17" x14ac:dyDescent="0.3">
      <c r="A3548" t="s">
        <v>2652</v>
      </c>
      <c r="B3548">
        <v>97</v>
      </c>
      <c r="C3548">
        <v>27900000</v>
      </c>
      <c r="D3548" t="s">
        <v>24164</v>
      </c>
      <c r="E3548" t="s">
        <v>3409</v>
      </c>
      <c r="F3548" t="s">
        <v>10413</v>
      </c>
      <c r="L3548" t="s">
        <v>18882</v>
      </c>
      <c r="M3548" t="s">
        <v>37</v>
      </c>
      <c r="N3548" t="s">
        <v>38</v>
      </c>
      <c r="O3548">
        <v>3500000</v>
      </c>
      <c r="P3548">
        <f t="shared" si="55"/>
        <v>24400000</v>
      </c>
      <c r="Q3548">
        <v>7.5</v>
      </c>
    </row>
    <row r="3549" spans="1:17" x14ac:dyDescent="0.3">
      <c r="A3549" t="s">
        <v>23555</v>
      </c>
      <c r="B3549">
        <v>97</v>
      </c>
      <c r="C3549">
        <v>15180000</v>
      </c>
      <c r="D3549" t="s">
        <v>24164</v>
      </c>
      <c r="E3549" t="s">
        <v>3409</v>
      </c>
      <c r="F3549" t="s">
        <v>10413</v>
      </c>
      <c r="L3549" t="s">
        <v>23556</v>
      </c>
      <c r="M3549" t="s">
        <v>37</v>
      </c>
      <c r="N3549" t="s">
        <v>38</v>
      </c>
      <c r="O3549">
        <v>500000</v>
      </c>
      <c r="P3549">
        <f t="shared" si="55"/>
        <v>14680000</v>
      </c>
      <c r="Q3549">
        <v>5.5</v>
      </c>
    </row>
    <row r="3550" spans="1:17" hidden="1" x14ac:dyDescent="0.3">
      <c r="A3550" t="s">
        <v>21453</v>
      </c>
      <c r="B3550">
        <v>116</v>
      </c>
      <c r="D3550" t="s">
        <v>3409</v>
      </c>
      <c r="L3550" t="s">
        <v>21456</v>
      </c>
      <c r="M3550" t="s">
        <v>19421</v>
      </c>
      <c r="N3550" t="s">
        <v>8144</v>
      </c>
      <c r="O3550">
        <v>10000000</v>
      </c>
      <c r="P3550">
        <f t="shared" si="55"/>
        <v>-10000000</v>
      </c>
      <c r="Q3550">
        <v>6.9</v>
      </c>
    </row>
    <row r="3551" spans="1:17" hidden="1" x14ac:dyDescent="0.3">
      <c r="A3551" t="s">
        <v>8638</v>
      </c>
      <c r="B3551">
        <v>116</v>
      </c>
      <c r="C3551">
        <v>819852</v>
      </c>
      <c r="D3551" t="s">
        <v>3409</v>
      </c>
      <c r="E3551" t="s">
        <v>10413</v>
      </c>
      <c r="L3551" t="s">
        <v>13206</v>
      </c>
      <c r="M3551" t="s">
        <v>37</v>
      </c>
      <c r="N3551" t="s">
        <v>268</v>
      </c>
      <c r="P3551">
        <f t="shared" si="55"/>
        <v>819852</v>
      </c>
      <c r="Q3551">
        <v>7</v>
      </c>
    </row>
    <row r="3552" spans="1:17" hidden="1" x14ac:dyDescent="0.3">
      <c r="A3552" t="s">
        <v>11032</v>
      </c>
      <c r="B3552">
        <v>116</v>
      </c>
      <c r="D3552" t="s">
        <v>10413</v>
      </c>
      <c r="L3552" t="s">
        <v>18913</v>
      </c>
      <c r="M3552" t="s">
        <v>37</v>
      </c>
      <c r="N3552" t="s">
        <v>56</v>
      </c>
      <c r="O3552">
        <v>2000000</v>
      </c>
      <c r="P3552">
        <f t="shared" si="55"/>
        <v>-2000000</v>
      </c>
      <c r="Q3552">
        <v>7.5</v>
      </c>
    </row>
    <row r="3553" spans="1:17" hidden="1" x14ac:dyDescent="0.3">
      <c r="A3553" t="s">
        <v>20264</v>
      </c>
      <c r="B3553">
        <v>116</v>
      </c>
      <c r="C3553">
        <v>3300230</v>
      </c>
      <c r="D3553" t="s">
        <v>1325</v>
      </c>
      <c r="E3553" t="s">
        <v>24164</v>
      </c>
      <c r="F3553" t="s">
        <v>3409</v>
      </c>
      <c r="G3553" t="s">
        <v>10413</v>
      </c>
      <c r="L3553" t="s">
        <v>20266</v>
      </c>
      <c r="M3553" t="s">
        <v>37</v>
      </c>
      <c r="N3553" t="s">
        <v>1465</v>
      </c>
      <c r="P3553">
        <f t="shared" si="55"/>
        <v>3300230</v>
      </c>
      <c r="Q3553">
        <v>7.5</v>
      </c>
    </row>
    <row r="3554" spans="1:17" x14ac:dyDescent="0.3">
      <c r="A3554" t="s">
        <v>7847</v>
      </c>
      <c r="B3554">
        <v>97</v>
      </c>
      <c r="C3554">
        <v>28927720</v>
      </c>
      <c r="D3554" t="s">
        <v>24164</v>
      </c>
      <c r="E3554" t="s">
        <v>6403</v>
      </c>
      <c r="F3554" t="s">
        <v>24165</v>
      </c>
      <c r="G3554" t="s">
        <v>10413</v>
      </c>
      <c r="L3554" t="s">
        <v>7848</v>
      </c>
      <c r="M3554" t="s">
        <v>37</v>
      </c>
      <c r="N3554" t="s">
        <v>38</v>
      </c>
      <c r="O3554">
        <v>33000000</v>
      </c>
      <c r="P3554">
        <f t="shared" si="55"/>
        <v>-4072280</v>
      </c>
      <c r="Q3554">
        <v>5.3</v>
      </c>
    </row>
    <row r="3555" spans="1:17" x14ac:dyDescent="0.3">
      <c r="A3555" t="s">
        <v>408</v>
      </c>
      <c r="B3555">
        <v>98</v>
      </c>
      <c r="C3555">
        <v>3799339</v>
      </c>
      <c r="D3555" t="s">
        <v>24164</v>
      </c>
      <c r="E3555" t="s">
        <v>3409</v>
      </c>
      <c r="F3555" t="s">
        <v>19711</v>
      </c>
      <c r="L3555" t="s">
        <v>23162</v>
      </c>
      <c r="M3555" t="s">
        <v>37</v>
      </c>
      <c r="N3555" t="s">
        <v>38</v>
      </c>
      <c r="O3555">
        <v>250000</v>
      </c>
      <c r="P3555">
        <f t="shared" si="55"/>
        <v>3549339</v>
      </c>
      <c r="Q3555">
        <v>7.2</v>
      </c>
    </row>
    <row r="3556" spans="1:17" x14ac:dyDescent="0.3">
      <c r="A3556" t="s">
        <v>4733</v>
      </c>
      <c r="B3556">
        <v>98</v>
      </c>
      <c r="C3556">
        <v>1987762</v>
      </c>
      <c r="D3556" t="s">
        <v>24164</v>
      </c>
      <c r="E3556" t="s">
        <v>3409</v>
      </c>
      <c r="F3556" t="s">
        <v>19711</v>
      </c>
      <c r="G3556" t="s">
        <v>10413</v>
      </c>
      <c r="L3556" t="s">
        <v>15269</v>
      </c>
      <c r="M3556" t="s">
        <v>37</v>
      </c>
      <c r="N3556" t="s">
        <v>38</v>
      </c>
      <c r="O3556">
        <v>11000000</v>
      </c>
      <c r="P3556">
        <f t="shared" si="55"/>
        <v>-9012238</v>
      </c>
      <c r="Q3556">
        <v>6.7</v>
      </c>
    </row>
    <row r="3557" spans="1:17" x14ac:dyDescent="0.3">
      <c r="A3557" t="s">
        <v>9184</v>
      </c>
      <c r="B3557">
        <v>98</v>
      </c>
      <c r="C3557">
        <v>41008532</v>
      </c>
      <c r="D3557" t="s">
        <v>24164</v>
      </c>
      <c r="E3557" t="s">
        <v>3409</v>
      </c>
      <c r="F3557" t="s">
        <v>10413</v>
      </c>
      <c r="L3557" t="s">
        <v>9185</v>
      </c>
      <c r="M3557" t="s">
        <v>37</v>
      </c>
      <c r="N3557" t="s">
        <v>38</v>
      </c>
      <c r="O3557">
        <v>27000000</v>
      </c>
      <c r="P3557">
        <f t="shared" si="55"/>
        <v>14008532</v>
      </c>
      <c r="Q3557">
        <v>6.7</v>
      </c>
    </row>
    <row r="3558" spans="1:17" x14ac:dyDescent="0.3">
      <c r="A3558" t="s">
        <v>2246</v>
      </c>
      <c r="B3558">
        <v>98</v>
      </c>
      <c r="C3558">
        <v>55585389</v>
      </c>
      <c r="D3558" t="s">
        <v>24164</v>
      </c>
      <c r="E3558" t="s">
        <v>24165</v>
      </c>
      <c r="F3558" t="s">
        <v>10413</v>
      </c>
      <c r="L3558" t="s">
        <v>3197</v>
      </c>
      <c r="M3558" t="s">
        <v>37</v>
      </c>
      <c r="N3558" t="s">
        <v>38</v>
      </c>
      <c r="O3558">
        <v>69000000</v>
      </c>
      <c r="P3558">
        <f t="shared" si="55"/>
        <v>-13414611</v>
      </c>
      <c r="Q3558">
        <v>5.9</v>
      </c>
    </row>
    <row r="3559" spans="1:17" x14ac:dyDescent="0.3">
      <c r="A3559" t="s">
        <v>16202</v>
      </c>
      <c r="B3559">
        <v>99</v>
      </c>
      <c r="C3559">
        <v>398420</v>
      </c>
      <c r="D3559" t="s">
        <v>24164</v>
      </c>
      <c r="E3559" t="s">
        <v>3409</v>
      </c>
      <c r="L3559" t="s">
        <v>16204</v>
      </c>
      <c r="M3559" t="s">
        <v>37</v>
      </c>
      <c r="N3559" t="s">
        <v>38</v>
      </c>
      <c r="O3559">
        <v>8000000</v>
      </c>
      <c r="P3559">
        <f t="shared" si="55"/>
        <v>-7601580</v>
      </c>
      <c r="Q3559">
        <v>6.4</v>
      </c>
    </row>
    <row r="3560" spans="1:17" x14ac:dyDescent="0.3">
      <c r="A3560" t="s">
        <v>22272</v>
      </c>
      <c r="B3560">
        <v>99</v>
      </c>
      <c r="C3560">
        <v>18378</v>
      </c>
      <c r="D3560" t="s">
        <v>24164</v>
      </c>
      <c r="E3560" t="s">
        <v>3409</v>
      </c>
      <c r="F3560" t="s">
        <v>6403</v>
      </c>
      <c r="G3560" t="s">
        <v>10413</v>
      </c>
      <c r="L3560" t="s">
        <v>22274</v>
      </c>
      <c r="M3560" t="s">
        <v>37</v>
      </c>
      <c r="N3560" t="s">
        <v>56</v>
      </c>
      <c r="O3560">
        <v>900000</v>
      </c>
      <c r="P3560">
        <f t="shared" si="55"/>
        <v>-881622</v>
      </c>
      <c r="Q3560">
        <v>5.2</v>
      </c>
    </row>
    <row r="3561" spans="1:17" x14ac:dyDescent="0.3">
      <c r="A3561" t="s">
        <v>18553</v>
      </c>
      <c r="B3561">
        <v>99</v>
      </c>
      <c r="C3561">
        <v>418953</v>
      </c>
      <c r="D3561" t="s">
        <v>24164</v>
      </c>
      <c r="E3561" t="s">
        <v>3409</v>
      </c>
      <c r="F3561" t="s">
        <v>10413</v>
      </c>
      <c r="L3561" t="s">
        <v>20961</v>
      </c>
      <c r="M3561" t="s">
        <v>37</v>
      </c>
      <c r="N3561" t="s">
        <v>1465</v>
      </c>
      <c r="O3561">
        <v>1500000</v>
      </c>
      <c r="P3561">
        <f t="shared" si="55"/>
        <v>-1081047</v>
      </c>
      <c r="Q3561">
        <v>6.5</v>
      </c>
    </row>
    <row r="3562" spans="1:17" x14ac:dyDescent="0.3">
      <c r="A3562" t="s">
        <v>1764</v>
      </c>
      <c r="B3562">
        <v>99</v>
      </c>
      <c r="C3562">
        <v>2812029</v>
      </c>
      <c r="D3562" t="s">
        <v>24164</v>
      </c>
      <c r="E3562" t="s">
        <v>3409</v>
      </c>
      <c r="F3562" t="s">
        <v>10413</v>
      </c>
      <c r="L3562" t="s">
        <v>21319</v>
      </c>
      <c r="M3562" t="s">
        <v>37</v>
      </c>
      <c r="N3562" t="s">
        <v>38</v>
      </c>
      <c r="O3562">
        <v>1200000</v>
      </c>
      <c r="P3562">
        <f t="shared" si="55"/>
        <v>1612029</v>
      </c>
      <c r="Q3562">
        <v>8.4</v>
      </c>
    </row>
    <row r="3563" spans="1:17" x14ac:dyDescent="0.3">
      <c r="A3563" t="s">
        <v>20600</v>
      </c>
      <c r="B3563">
        <v>99</v>
      </c>
      <c r="C3563">
        <v>4600000</v>
      </c>
      <c r="D3563" t="s">
        <v>24164</v>
      </c>
      <c r="E3563" t="s">
        <v>3409</v>
      </c>
      <c r="L3563" t="s">
        <v>20601</v>
      </c>
      <c r="M3563" t="s">
        <v>37</v>
      </c>
      <c r="N3563" t="s">
        <v>38</v>
      </c>
      <c r="O3563">
        <v>1900000</v>
      </c>
      <c r="P3563">
        <f t="shared" si="55"/>
        <v>2700000</v>
      </c>
      <c r="Q3563">
        <v>7.1</v>
      </c>
    </row>
    <row r="3564" spans="1:17" x14ac:dyDescent="0.3">
      <c r="A3564" t="s">
        <v>9172</v>
      </c>
      <c r="B3564">
        <v>99</v>
      </c>
      <c r="C3564">
        <v>8712564</v>
      </c>
      <c r="D3564" t="s">
        <v>24164</v>
      </c>
      <c r="E3564" t="s">
        <v>3409</v>
      </c>
      <c r="F3564" t="s">
        <v>24165</v>
      </c>
      <c r="G3564" t="s">
        <v>10413</v>
      </c>
      <c r="L3564" t="s">
        <v>9173</v>
      </c>
      <c r="M3564" t="s">
        <v>37</v>
      </c>
      <c r="N3564" t="s">
        <v>38</v>
      </c>
      <c r="O3564">
        <v>27000000</v>
      </c>
      <c r="P3564">
        <f t="shared" si="55"/>
        <v>-18287436</v>
      </c>
      <c r="Q3564">
        <v>5.9</v>
      </c>
    </row>
    <row r="3565" spans="1:17" hidden="1" x14ac:dyDescent="0.3">
      <c r="A3565" t="s">
        <v>7617</v>
      </c>
      <c r="B3565">
        <v>116</v>
      </c>
      <c r="D3565" t="s">
        <v>1325</v>
      </c>
      <c r="E3565" t="s">
        <v>953</v>
      </c>
      <c r="F3565" t="s">
        <v>1266</v>
      </c>
      <c r="L3565" t="s">
        <v>7618</v>
      </c>
      <c r="M3565" t="s">
        <v>37</v>
      </c>
      <c r="N3565" t="s">
        <v>56</v>
      </c>
      <c r="O3565">
        <v>27000000</v>
      </c>
      <c r="P3565">
        <f t="shared" si="55"/>
        <v>-27000000</v>
      </c>
      <c r="Q3565">
        <v>6</v>
      </c>
    </row>
    <row r="3566" spans="1:17" x14ac:dyDescent="0.3">
      <c r="A3566" t="s">
        <v>13974</v>
      </c>
      <c r="B3566">
        <v>99</v>
      </c>
      <c r="C3566">
        <v>1227324</v>
      </c>
      <c r="D3566" t="s">
        <v>24164</v>
      </c>
      <c r="E3566" t="s">
        <v>3409</v>
      </c>
      <c r="L3566" t="s">
        <v>13976</v>
      </c>
      <c r="M3566" t="s">
        <v>37</v>
      </c>
      <c r="N3566" t="s">
        <v>38</v>
      </c>
      <c r="O3566">
        <v>12500000</v>
      </c>
      <c r="P3566">
        <f t="shared" si="55"/>
        <v>-11272676</v>
      </c>
      <c r="Q3566">
        <v>6.6</v>
      </c>
    </row>
    <row r="3567" spans="1:17" x14ac:dyDescent="0.3">
      <c r="A3567" t="s">
        <v>12849</v>
      </c>
      <c r="B3567">
        <v>100</v>
      </c>
      <c r="C3567">
        <v>35054909</v>
      </c>
      <c r="D3567" t="s">
        <v>24164</v>
      </c>
      <c r="E3567" t="s">
        <v>3409</v>
      </c>
      <c r="L3567" t="s">
        <v>12850</v>
      </c>
      <c r="M3567" t="s">
        <v>37</v>
      </c>
      <c r="N3567" t="s">
        <v>38</v>
      </c>
      <c r="O3567">
        <v>15000000</v>
      </c>
      <c r="P3567">
        <f t="shared" si="55"/>
        <v>20054909</v>
      </c>
      <c r="Q3567">
        <v>7.8</v>
      </c>
    </row>
    <row r="3568" spans="1:17" x14ac:dyDescent="0.3">
      <c r="A3568" t="s">
        <v>9796</v>
      </c>
      <c r="B3568">
        <v>100</v>
      </c>
      <c r="C3568">
        <v>13103828</v>
      </c>
      <c r="D3568" t="s">
        <v>24164</v>
      </c>
      <c r="E3568" t="s">
        <v>3409</v>
      </c>
      <c r="F3568" t="s">
        <v>10413</v>
      </c>
      <c r="L3568" t="s">
        <v>14608</v>
      </c>
      <c r="M3568" t="s">
        <v>37</v>
      </c>
      <c r="N3568" t="s">
        <v>38</v>
      </c>
      <c r="O3568">
        <v>11000000</v>
      </c>
      <c r="P3568">
        <f t="shared" si="55"/>
        <v>2103828</v>
      </c>
      <c r="Q3568">
        <v>7.3</v>
      </c>
    </row>
    <row r="3569" spans="1:17" x14ac:dyDescent="0.3">
      <c r="A3569" t="s">
        <v>13030</v>
      </c>
      <c r="B3569">
        <v>100</v>
      </c>
      <c r="C3569">
        <v>10725228</v>
      </c>
      <c r="D3569" t="s">
        <v>24164</v>
      </c>
      <c r="E3569" t="s">
        <v>3409</v>
      </c>
      <c r="F3569" t="s">
        <v>24165</v>
      </c>
      <c r="L3569" t="s">
        <v>13933</v>
      </c>
      <c r="M3569" t="s">
        <v>37</v>
      </c>
      <c r="N3569" t="s">
        <v>38</v>
      </c>
      <c r="O3569">
        <v>12500000</v>
      </c>
      <c r="P3569">
        <f t="shared" si="55"/>
        <v>-1774772</v>
      </c>
      <c r="Q3569">
        <v>7.8</v>
      </c>
    </row>
    <row r="3570" spans="1:17" x14ac:dyDescent="0.3">
      <c r="A3570" t="s">
        <v>12702</v>
      </c>
      <c r="B3570">
        <v>100</v>
      </c>
      <c r="C3570">
        <v>1196752</v>
      </c>
      <c r="D3570" t="s">
        <v>24164</v>
      </c>
      <c r="E3570" t="s">
        <v>3409</v>
      </c>
      <c r="F3570" t="s">
        <v>10413</v>
      </c>
      <c r="L3570" t="s">
        <v>17490</v>
      </c>
      <c r="M3570" t="s">
        <v>17494</v>
      </c>
      <c r="N3570" t="s">
        <v>12616</v>
      </c>
      <c r="O3570">
        <v>30300000</v>
      </c>
      <c r="P3570">
        <f t="shared" si="55"/>
        <v>-29103248</v>
      </c>
      <c r="Q3570">
        <v>7.6</v>
      </c>
    </row>
    <row r="3571" spans="1:17" hidden="1" x14ac:dyDescent="0.3">
      <c r="A3571" t="s">
        <v>15477</v>
      </c>
      <c r="B3571">
        <v>116</v>
      </c>
      <c r="D3571" t="s">
        <v>3409</v>
      </c>
      <c r="E3571" t="s">
        <v>19711</v>
      </c>
      <c r="L3571" t="s">
        <v>15479</v>
      </c>
      <c r="M3571" t="s">
        <v>37</v>
      </c>
      <c r="N3571" t="s">
        <v>268</v>
      </c>
      <c r="O3571">
        <v>10000000</v>
      </c>
      <c r="P3571">
        <f t="shared" si="55"/>
        <v>-10000000</v>
      </c>
      <c r="Q3571">
        <v>7</v>
      </c>
    </row>
    <row r="3572" spans="1:17" x14ac:dyDescent="0.3">
      <c r="A3572" t="s">
        <v>11478</v>
      </c>
      <c r="B3572">
        <v>100</v>
      </c>
      <c r="C3572">
        <v>121972</v>
      </c>
      <c r="D3572" t="s">
        <v>24164</v>
      </c>
      <c r="E3572" t="s">
        <v>3409</v>
      </c>
      <c r="F3572" t="s">
        <v>24165</v>
      </c>
      <c r="L3572" t="s">
        <v>11479</v>
      </c>
      <c r="M3572" t="s">
        <v>37</v>
      </c>
      <c r="N3572" t="s">
        <v>38</v>
      </c>
      <c r="O3572">
        <v>22000000</v>
      </c>
      <c r="P3572">
        <f t="shared" si="55"/>
        <v>-21878028</v>
      </c>
      <c r="Q3572">
        <v>5.5</v>
      </c>
    </row>
    <row r="3573" spans="1:17" x14ac:dyDescent="0.3">
      <c r="A3573" t="s">
        <v>7744</v>
      </c>
      <c r="B3573">
        <v>101</v>
      </c>
      <c r="C3573">
        <v>6712241</v>
      </c>
      <c r="D3573" t="s">
        <v>24164</v>
      </c>
      <c r="E3573" t="s">
        <v>3409</v>
      </c>
      <c r="L3573" t="s">
        <v>15115</v>
      </c>
      <c r="M3573" t="s">
        <v>37</v>
      </c>
      <c r="N3573" t="s">
        <v>38</v>
      </c>
      <c r="O3573">
        <v>7500000</v>
      </c>
      <c r="P3573">
        <f t="shared" si="55"/>
        <v>-787759</v>
      </c>
      <c r="Q3573">
        <v>8.6</v>
      </c>
    </row>
    <row r="3574" spans="1:17" x14ac:dyDescent="0.3">
      <c r="A3574" t="s">
        <v>9333</v>
      </c>
      <c r="B3574">
        <v>101</v>
      </c>
      <c r="C3574">
        <v>1075288</v>
      </c>
      <c r="D3574" t="s">
        <v>24164</v>
      </c>
      <c r="E3574" t="s">
        <v>3409</v>
      </c>
      <c r="F3574" t="s">
        <v>10413</v>
      </c>
      <c r="L3574" t="s">
        <v>9334</v>
      </c>
      <c r="M3574" t="s">
        <v>37</v>
      </c>
      <c r="N3574" t="s">
        <v>38</v>
      </c>
      <c r="O3574">
        <v>22000000</v>
      </c>
      <c r="P3574">
        <f t="shared" si="55"/>
        <v>-20924712</v>
      </c>
      <c r="Q3574">
        <v>6.1</v>
      </c>
    </row>
    <row r="3575" spans="1:17" x14ac:dyDescent="0.3">
      <c r="A3575" t="s">
        <v>9813</v>
      </c>
      <c r="B3575">
        <v>101</v>
      </c>
      <c r="C3575">
        <v>53146000</v>
      </c>
      <c r="D3575" t="s">
        <v>24164</v>
      </c>
      <c r="E3575" t="s">
        <v>3409</v>
      </c>
      <c r="F3575" t="s">
        <v>10413</v>
      </c>
      <c r="L3575" t="s">
        <v>10937</v>
      </c>
      <c r="M3575" t="s">
        <v>37</v>
      </c>
      <c r="N3575" t="s">
        <v>38</v>
      </c>
      <c r="O3575">
        <v>20000000</v>
      </c>
      <c r="P3575">
        <f t="shared" si="55"/>
        <v>33146000</v>
      </c>
      <c r="Q3575">
        <v>6.1</v>
      </c>
    </row>
    <row r="3576" spans="1:17" x14ac:dyDescent="0.3">
      <c r="A3576" t="s">
        <v>6788</v>
      </c>
      <c r="B3576">
        <v>101</v>
      </c>
      <c r="C3576">
        <v>13208023</v>
      </c>
      <c r="D3576" t="s">
        <v>24164</v>
      </c>
      <c r="E3576" t="s">
        <v>6403</v>
      </c>
      <c r="F3576" t="s">
        <v>10413</v>
      </c>
      <c r="L3576" t="s">
        <v>6791</v>
      </c>
      <c r="M3576" t="s">
        <v>37</v>
      </c>
      <c r="N3576" t="s">
        <v>56</v>
      </c>
      <c r="O3576">
        <v>42000000</v>
      </c>
      <c r="P3576">
        <f t="shared" si="55"/>
        <v>-28791977</v>
      </c>
      <c r="Q3576">
        <v>3.3</v>
      </c>
    </row>
    <row r="3577" spans="1:17" x14ac:dyDescent="0.3">
      <c r="A3577" t="s">
        <v>19139</v>
      </c>
      <c r="B3577">
        <v>101</v>
      </c>
      <c r="C3577">
        <v>6517198</v>
      </c>
      <c r="D3577" t="s">
        <v>24164</v>
      </c>
      <c r="E3577" t="s">
        <v>3409</v>
      </c>
      <c r="L3577" t="s">
        <v>19141</v>
      </c>
      <c r="M3577" t="s">
        <v>2778</v>
      </c>
      <c r="N3577" t="s">
        <v>19145</v>
      </c>
      <c r="O3577">
        <v>3000000</v>
      </c>
      <c r="P3577">
        <f t="shared" si="55"/>
        <v>3517198</v>
      </c>
      <c r="Q3577">
        <v>7.5</v>
      </c>
    </row>
    <row r="3578" spans="1:17" x14ac:dyDescent="0.3">
      <c r="A3578" t="s">
        <v>2066</v>
      </c>
      <c r="B3578">
        <v>101</v>
      </c>
      <c r="C3578">
        <v>4476235</v>
      </c>
      <c r="D3578" t="s">
        <v>24164</v>
      </c>
      <c r="E3578" t="s">
        <v>6403</v>
      </c>
      <c r="F3578" t="s">
        <v>24165</v>
      </c>
      <c r="G3578" t="s">
        <v>10413</v>
      </c>
      <c r="L3578" t="s">
        <v>9197</v>
      </c>
      <c r="M3578" t="s">
        <v>37</v>
      </c>
      <c r="N3578" t="s">
        <v>38</v>
      </c>
      <c r="O3578">
        <v>27000000</v>
      </c>
      <c r="P3578">
        <f t="shared" si="55"/>
        <v>-22523765</v>
      </c>
      <c r="Q3578">
        <v>6.4</v>
      </c>
    </row>
    <row r="3579" spans="1:17" x14ac:dyDescent="0.3">
      <c r="A3579" t="s">
        <v>16808</v>
      </c>
      <c r="B3579">
        <v>101</v>
      </c>
      <c r="C3579">
        <v>10696</v>
      </c>
      <c r="D3579" t="s">
        <v>24164</v>
      </c>
      <c r="E3579" t="s">
        <v>10413</v>
      </c>
      <c r="L3579" t="s">
        <v>16810</v>
      </c>
      <c r="M3579" t="s">
        <v>37</v>
      </c>
      <c r="N3579" t="s">
        <v>38</v>
      </c>
      <c r="O3579">
        <v>6800000</v>
      </c>
      <c r="P3579">
        <f t="shared" si="55"/>
        <v>-6789304</v>
      </c>
      <c r="Q3579">
        <v>6.4</v>
      </c>
    </row>
    <row r="3580" spans="1:17" x14ac:dyDescent="0.3">
      <c r="A3580" t="s">
        <v>12287</v>
      </c>
      <c r="B3580">
        <v>101</v>
      </c>
      <c r="C3580">
        <v>8243880</v>
      </c>
      <c r="D3580" t="s">
        <v>24164</v>
      </c>
      <c r="E3580" t="s">
        <v>3409</v>
      </c>
      <c r="F3580" t="s">
        <v>1266</v>
      </c>
      <c r="G3580" t="s">
        <v>19711</v>
      </c>
      <c r="L3580" t="s">
        <v>18526</v>
      </c>
      <c r="M3580" t="s">
        <v>37</v>
      </c>
      <c r="N3580" t="s">
        <v>38</v>
      </c>
      <c r="O3580">
        <v>3200000</v>
      </c>
      <c r="P3580">
        <f t="shared" si="55"/>
        <v>5043880</v>
      </c>
      <c r="Q3580">
        <v>7</v>
      </c>
    </row>
    <row r="3581" spans="1:17" x14ac:dyDescent="0.3">
      <c r="A3581" t="s">
        <v>17484</v>
      </c>
      <c r="B3581">
        <v>101</v>
      </c>
      <c r="C3581">
        <v>327919</v>
      </c>
      <c r="D3581" t="s">
        <v>24164</v>
      </c>
      <c r="E3581" t="s">
        <v>3409</v>
      </c>
      <c r="L3581" t="s">
        <v>19967</v>
      </c>
      <c r="M3581" t="s">
        <v>37</v>
      </c>
      <c r="N3581" t="s">
        <v>56</v>
      </c>
      <c r="O3581">
        <v>1500000</v>
      </c>
      <c r="P3581">
        <f t="shared" si="55"/>
        <v>-1172081</v>
      </c>
      <c r="Q3581">
        <v>7.7</v>
      </c>
    </row>
    <row r="3582" spans="1:17" x14ac:dyDescent="0.3">
      <c r="A3582" t="s">
        <v>5289</v>
      </c>
      <c r="B3582">
        <v>101</v>
      </c>
      <c r="C3582">
        <v>2319187</v>
      </c>
      <c r="D3582" t="s">
        <v>24164</v>
      </c>
      <c r="E3582" t="s">
        <v>3409</v>
      </c>
      <c r="F3582" t="s">
        <v>24165</v>
      </c>
      <c r="G3582" t="s">
        <v>10413</v>
      </c>
      <c r="L3582" t="s">
        <v>12565</v>
      </c>
      <c r="M3582" t="s">
        <v>37</v>
      </c>
      <c r="N3582" t="s">
        <v>56</v>
      </c>
      <c r="O3582">
        <v>20000000</v>
      </c>
      <c r="P3582">
        <f t="shared" si="55"/>
        <v>-17680813</v>
      </c>
      <c r="Q3582">
        <v>7</v>
      </c>
    </row>
    <row r="3583" spans="1:17" x14ac:dyDescent="0.3">
      <c r="A3583" t="s">
        <v>3470</v>
      </c>
      <c r="B3583">
        <v>101</v>
      </c>
      <c r="C3583">
        <v>28687835</v>
      </c>
      <c r="D3583" t="s">
        <v>24164</v>
      </c>
      <c r="E3583" t="s">
        <v>3409</v>
      </c>
      <c r="F3583" t="s">
        <v>10413</v>
      </c>
      <c r="L3583" t="s">
        <v>7494</v>
      </c>
      <c r="M3583" t="s">
        <v>37</v>
      </c>
      <c r="N3583" t="s">
        <v>38</v>
      </c>
      <c r="O3583">
        <v>35000000</v>
      </c>
      <c r="P3583">
        <f t="shared" si="55"/>
        <v>-6312165</v>
      </c>
      <c r="Q3583">
        <v>6.2</v>
      </c>
    </row>
    <row r="3584" spans="1:17" x14ac:dyDescent="0.3">
      <c r="A3584" t="s">
        <v>16079</v>
      </c>
      <c r="B3584">
        <v>102</v>
      </c>
      <c r="C3584">
        <v>15047419</v>
      </c>
      <c r="D3584" t="s">
        <v>24164</v>
      </c>
      <c r="E3584" t="s">
        <v>3409</v>
      </c>
      <c r="L3584" t="s">
        <v>16080</v>
      </c>
      <c r="M3584" t="s">
        <v>37</v>
      </c>
      <c r="N3584" t="s">
        <v>38</v>
      </c>
      <c r="O3584">
        <v>7000000</v>
      </c>
      <c r="P3584">
        <f t="shared" si="55"/>
        <v>8047419</v>
      </c>
      <c r="Q3584">
        <v>7.6</v>
      </c>
    </row>
    <row r="3585" spans="1:17" x14ac:dyDescent="0.3">
      <c r="A3585" t="s">
        <v>2066</v>
      </c>
      <c r="B3585">
        <v>102</v>
      </c>
      <c r="C3585">
        <v>354704</v>
      </c>
      <c r="D3585" t="s">
        <v>24164</v>
      </c>
      <c r="E3585" t="s">
        <v>3409</v>
      </c>
      <c r="F3585" t="s">
        <v>6403</v>
      </c>
      <c r="G3585" t="s">
        <v>10413</v>
      </c>
      <c r="L3585" t="s">
        <v>18646</v>
      </c>
      <c r="M3585" t="s">
        <v>37</v>
      </c>
      <c r="N3585" t="s">
        <v>38</v>
      </c>
      <c r="O3585">
        <v>1300000</v>
      </c>
      <c r="P3585">
        <f t="shared" si="55"/>
        <v>-945296</v>
      </c>
      <c r="Q3585">
        <v>5.9</v>
      </c>
    </row>
    <row r="3586" spans="1:17" x14ac:dyDescent="0.3">
      <c r="A3586" t="s">
        <v>13940</v>
      </c>
      <c r="B3586">
        <v>103</v>
      </c>
      <c r="C3586">
        <v>1100000</v>
      </c>
      <c r="D3586" t="s">
        <v>24164</v>
      </c>
      <c r="E3586" t="s">
        <v>3409</v>
      </c>
      <c r="L3586" t="s">
        <v>17907</v>
      </c>
      <c r="M3586" t="s">
        <v>37</v>
      </c>
      <c r="N3586" t="s">
        <v>38</v>
      </c>
      <c r="O3586">
        <v>5000000</v>
      </c>
      <c r="P3586">
        <f t="shared" ref="P3586:P3649" si="56">+C3586-O3586</f>
        <v>-3900000</v>
      </c>
      <c r="Q3586">
        <v>6.8</v>
      </c>
    </row>
    <row r="3587" spans="1:17" x14ac:dyDescent="0.3">
      <c r="A3587" t="s">
        <v>2641</v>
      </c>
      <c r="B3587">
        <v>103</v>
      </c>
      <c r="C3587">
        <v>676698</v>
      </c>
      <c r="D3587" t="s">
        <v>24164</v>
      </c>
      <c r="E3587" t="s">
        <v>3409</v>
      </c>
      <c r="F3587" t="s">
        <v>24165</v>
      </c>
      <c r="G3587" t="s">
        <v>10413</v>
      </c>
      <c r="L3587" t="s">
        <v>12034</v>
      </c>
      <c r="M3587" t="s">
        <v>37</v>
      </c>
      <c r="N3587" t="s">
        <v>38</v>
      </c>
      <c r="O3587">
        <v>18000000</v>
      </c>
      <c r="P3587">
        <f t="shared" si="56"/>
        <v>-17323302</v>
      </c>
      <c r="Q3587">
        <v>7.2</v>
      </c>
    </row>
    <row r="3588" spans="1:17" x14ac:dyDescent="0.3">
      <c r="A3588" t="s">
        <v>962</v>
      </c>
      <c r="B3588">
        <v>104</v>
      </c>
      <c r="C3588">
        <v>74058698</v>
      </c>
      <c r="D3588" t="s">
        <v>24164</v>
      </c>
      <c r="E3588" t="s">
        <v>3409</v>
      </c>
      <c r="F3588" t="s">
        <v>10413</v>
      </c>
      <c r="L3588" t="s">
        <v>8845</v>
      </c>
      <c r="M3588" t="s">
        <v>37</v>
      </c>
      <c r="N3588" t="s">
        <v>38</v>
      </c>
      <c r="O3588">
        <v>60000000</v>
      </c>
      <c r="P3588">
        <f t="shared" si="56"/>
        <v>14058698</v>
      </c>
      <c r="Q3588">
        <v>6.3</v>
      </c>
    </row>
    <row r="3589" spans="1:17" x14ac:dyDescent="0.3">
      <c r="A3589" t="s">
        <v>3541</v>
      </c>
      <c r="B3589">
        <v>104</v>
      </c>
      <c r="C3589">
        <v>1007962</v>
      </c>
      <c r="D3589" t="s">
        <v>24164</v>
      </c>
      <c r="E3589" t="s">
        <v>3409</v>
      </c>
      <c r="F3589" t="s">
        <v>10413</v>
      </c>
      <c r="L3589" t="s">
        <v>22063</v>
      </c>
      <c r="M3589" t="s">
        <v>37</v>
      </c>
      <c r="N3589" t="s">
        <v>38</v>
      </c>
      <c r="O3589">
        <v>950000</v>
      </c>
      <c r="P3589">
        <f t="shared" si="56"/>
        <v>57962</v>
      </c>
      <c r="Q3589">
        <v>7.1</v>
      </c>
    </row>
    <row r="3590" spans="1:17" x14ac:dyDescent="0.3">
      <c r="A3590" t="s">
        <v>15278</v>
      </c>
      <c r="B3590">
        <v>104</v>
      </c>
      <c r="C3590">
        <v>1011054</v>
      </c>
      <c r="D3590" t="s">
        <v>24164</v>
      </c>
      <c r="E3590" t="s">
        <v>3409</v>
      </c>
      <c r="F3590" t="s">
        <v>10413</v>
      </c>
      <c r="L3590" t="s">
        <v>15279</v>
      </c>
      <c r="M3590" t="s">
        <v>37</v>
      </c>
      <c r="N3590" t="s">
        <v>268</v>
      </c>
      <c r="O3590">
        <v>10000000</v>
      </c>
      <c r="P3590">
        <f t="shared" si="56"/>
        <v>-8988946</v>
      </c>
      <c r="Q3590">
        <v>7.2</v>
      </c>
    </row>
    <row r="3591" spans="1:17" x14ac:dyDescent="0.3">
      <c r="A3591" t="s">
        <v>6244</v>
      </c>
      <c r="B3591">
        <v>104</v>
      </c>
      <c r="C3591">
        <v>65269010</v>
      </c>
      <c r="D3591" t="s">
        <v>24164</v>
      </c>
      <c r="E3591" t="s">
        <v>3409</v>
      </c>
      <c r="F3591" t="s">
        <v>12038</v>
      </c>
      <c r="G3591" t="s">
        <v>19711</v>
      </c>
      <c r="L3591" t="s">
        <v>14057</v>
      </c>
      <c r="M3591" t="s">
        <v>37</v>
      </c>
      <c r="N3591" t="s">
        <v>38</v>
      </c>
      <c r="O3591">
        <v>12000000</v>
      </c>
      <c r="P3591">
        <f t="shared" si="56"/>
        <v>53269010</v>
      </c>
      <c r="Q3591">
        <v>6.5</v>
      </c>
    </row>
    <row r="3592" spans="1:17" x14ac:dyDescent="0.3">
      <c r="A3592" t="s">
        <v>15418</v>
      </c>
      <c r="B3592">
        <v>104</v>
      </c>
      <c r="C3592">
        <v>3607</v>
      </c>
      <c r="D3592" t="s">
        <v>24164</v>
      </c>
      <c r="E3592" t="s">
        <v>24165</v>
      </c>
      <c r="F3592" t="s">
        <v>10413</v>
      </c>
      <c r="L3592" t="s">
        <v>15420</v>
      </c>
      <c r="M3592" t="s">
        <v>37</v>
      </c>
      <c r="N3592" t="s">
        <v>3571</v>
      </c>
      <c r="O3592">
        <v>10000000</v>
      </c>
      <c r="P3592">
        <f t="shared" si="56"/>
        <v>-9996393</v>
      </c>
      <c r="Q3592">
        <v>6.1</v>
      </c>
    </row>
    <row r="3593" spans="1:17" x14ac:dyDescent="0.3">
      <c r="A3593" t="s">
        <v>9947</v>
      </c>
      <c r="B3593">
        <v>104</v>
      </c>
      <c r="C3593">
        <v>1900725</v>
      </c>
      <c r="D3593" t="s">
        <v>24164</v>
      </c>
      <c r="E3593" t="s">
        <v>3409</v>
      </c>
      <c r="F3593" t="s">
        <v>15011</v>
      </c>
      <c r="L3593" t="s">
        <v>11407</v>
      </c>
      <c r="M3593" t="s">
        <v>37</v>
      </c>
      <c r="N3593" t="s">
        <v>370</v>
      </c>
      <c r="O3593">
        <v>2000000</v>
      </c>
      <c r="P3593">
        <f t="shared" si="56"/>
        <v>-99275</v>
      </c>
      <c r="Q3593">
        <v>7.4</v>
      </c>
    </row>
    <row r="3594" spans="1:17" x14ac:dyDescent="0.3">
      <c r="A3594" t="s">
        <v>17432</v>
      </c>
      <c r="B3594">
        <v>104</v>
      </c>
      <c r="C3594">
        <v>1056102</v>
      </c>
      <c r="D3594" t="s">
        <v>24164</v>
      </c>
      <c r="E3594" t="s">
        <v>3409</v>
      </c>
      <c r="F3594" t="s">
        <v>24165</v>
      </c>
      <c r="G3594" t="s">
        <v>10413</v>
      </c>
      <c r="L3594" t="s">
        <v>17433</v>
      </c>
      <c r="M3594" t="s">
        <v>37</v>
      </c>
      <c r="N3594" t="s">
        <v>38</v>
      </c>
      <c r="O3594">
        <v>5000000</v>
      </c>
      <c r="P3594">
        <f t="shared" si="56"/>
        <v>-3943898</v>
      </c>
      <c r="Q3594">
        <v>6.6</v>
      </c>
    </row>
    <row r="3595" spans="1:17" hidden="1" x14ac:dyDescent="0.3">
      <c r="A3595" t="s">
        <v>5245</v>
      </c>
      <c r="B3595">
        <v>116</v>
      </c>
      <c r="C3595">
        <v>90400000</v>
      </c>
      <c r="D3595" t="s">
        <v>1671</v>
      </c>
      <c r="L3595" t="s">
        <v>15661</v>
      </c>
      <c r="M3595" t="s">
        <v>37</v>
      </c>
      <c r="N3595" t="s">
        <v>38</v>
      </c>
      <c r="P3595">
        <f t="shared" si="56"/>
        <v>90400000</v>
      </c>
      <c r="Q3595">
        <v>7.5</v>
      </c>
    </row>
    <row r="3596" spans="1:17" x14ac:dyDescent="0.3">
      <c r="A3596" t="s">
        <v>6248</v>
      </c>
      <c r="B3596">
        <v>105</v>
      </c>
      <c r="C3596">
        <v>116735231</v>
      </c>
      <c r="D3596" t="s">
        <v>24164</v>
      </c>
      <c r="E3596" t="s">
        <v>24165</v>
      </c>
      <c r="F3596" t="s">
        <v>10413</v>
      </c>
      <c r="L3596" t="s">
        <v>6250</v>
      </c>
      <c r="M3596" t="s">
        <v>37</v>
      </c>
      <c r="N3596" t="s">
        <v>38</v>
      </c>
      <c r="O3596">
        <v>70000000</v>
      </c>
      <c r="P3596">
        <f t="shared" si="56"/>
        <v>46735231</v>
      </c>
      <c r="Q3596">
        <v>6.4</v>
      </c>
    </row>
    <row r="3597" spans="1:17" x14ac:dyDescent="0.3">
      <c r="A3597" t="s">
        <v>5204</v>
      </c>
      <c r="B3597">
        <v>105</v>
      </c>
      <c r="C3597">
        <v>48745150</v>
      </c>
      <c r="D3597" t="s">
        <v>24164</v>
      </c>
      <c r="E3597" t="s">
        <v>10413</v>
      </c>
      <c r="L3597" t="s">
        <v>5205</v>
      </c>
      <c r="M3597" t="s">
        <v>37</v>
      </c>
      <c r="N3597" t="s">
        <v>38</v>
      </c>
      <c r="O3597">
        <v>50000000</v>
      </c>
      <c r="P3597">
        <f t="shared" si="56"/>
        <v>-1254850</v>
      </c>
      <c r="Q3597">
        <v>5.8</v>
      </c>
    </row>
    <row r="3598" spans="1:17" x14ac:dyDescent="0.3">
      <c r="A3598" t="s">
        <v>692</v>
      </c>
      <c r="B3598">
        <v>105</v>
      </c>
      <c r="C3598">
        <v>2338695</v>
      </c>
      <c r="D3598" t="s">
        <v>24164</v>
      </c>
      <c r="E3598" t="s">
        <v>3409</v>
      </c>
      <c r="F3598" t="s">
        <v>10413</v>
      </c>
      <c r="L3598" t="s">
        <v>16909</v>
      </c>
      <c r="M3598" t="s">
        <v>37</v>
      </c>
      <c r="N3598" t="s">
        <v>56</v>
      </c>
      <c r="O3598">
        <v>4000000</v>
      </c>
      <c r="P3598">
        <f t="shared" si="56"/>
        <v>-1661305</v>
      </c>
      <c r="Q3598">
        <v>7.4</v>
      </c>
    </row>
    <row r="3599" spans="1:17" x14ac:dyDescent="0.3">
      <c r="A3599" t="s">
        <v>9521</v>
      </c>
      <c r="B3599">
        <v>105</v>
      </c>
      <c r="C3599">
        <v>10460089</v>
      </c>
      <c r="D3599" t="s">
        <v>24164</v>
      </c>
      <c r="E3599" t="s">
        <v>3409</v>
      </c>
      <c r="F3599" t="s">
        <v>24165</v>
      </c>
      <c r="G3599" t="s">
        <v>10413</v>
      </c>
      <c r="L3599" t="s">
        <v>16356</v>
      </c>
      <c r="M3599" t="s">
        <v>37</v>
      </c>
      <c r="N3599" t="s">
        <v>38</v>
      </c>
      <c r="O3599">
        <v>7500000</v>
      </c>
      <c r="P3599">
        <f t="shared" si="56"/>
        <v>2960089</v>
      </c>
      <c r="Q3599">
        <v>7.2</v>
      </c>
    </row>
    <row r="3600" spans="1:17" x14ac:dyDescent="0.3">
      <c r="A3600" t="s">
        <v>10841</v>
      </c>
      <c r="B3600">
        <v>105</v>
      </c>
      <c r="C3600">
        <v>35596227</v>
      </c>
      <c r="D3600" t="s">
        <v>24164</v>
      </c>
      <c r="E3600" t="s">
        <v>3409</v>
      </c>
      <c r="F3600" t="s">
        <v>10413</v>
      </c>
      <c r="L3600" t="s">
        <v>10844</v>
      </c>
      <c r="M3600" t="s">
        <v>37</v>
      </c>
      <c r="N3600" t="s">
        <v>38</v>
      </c>
      <c r="O3600">
        <v>20000000</v>
      </c>
      <c r="P3600">
        <f t="shared" si="56"/>
        <v>15596227</v>
      </c>
      <c r="Q3600">
        <v>6.3</v>
      </c>
    </row>
    <row r="3601" spans="1:17" x14ac:dyDescent="0.3">
      <c r="A3601" t="s">
        <v>1526</v>
      </c>
      <c r="B3601">
        <v>106</v>
      </c>
      <c r="C3601">
        <v>32154410</v>
      </c>
      <c r="D3601" t="s">
        <v>24164</v>
      </c>
      <c r="E3601" t="s">
        <v>3409</v>
      </c>
      <c r="F3601" t="s">
        <v>10413</v>
      </c>
      <c r="L3601" t="s">
        <v>8446</v>
      </c>
      <c r="M3601" t="s">
        <v>37</v>
      </c>
      <c r="N3601" t="s">
        <v>38</v>
      </c>
      <c r="O3601">
        <v>30000000</v>
      </c>
      <c r="P3601">
        <f t="shared" si="56"/>
        <v>2154410</v>
      </c>
      <c r="Q3601">
        <v>7.1</v>
      </c>
    </row>
    <row r="3602" spans="1:17" x14ac:dyDescent="0.3">
      <c r="A3602" t="s">
        <v>10435</v>
      </c>
      <c r="B3602">
        <v>106</v>
      </c>
      <c r="C3602">
        <v>17951431</v>
      </c>
      <c r="D3602" t="s">
        <v>24164</v>
      </c>
      <c r="E3602" t="s">
        <v>3409</v>
      </c>
      <c r="F3602" t="s">
        <v>24165</v>
      </c>
      <c r="G3602" t="s">
        <v>10413</v>
      </c>
      <c r="L3602" t="s">
        <v>10437</v>
      </c>
      <c r="M3602" t="s">
        <v>37</v>
      </c>
      <c r="N3602" t="s">
        <v>38</v>
      </c>
      <c r="O3602">
        <v>30000000</v>
      </c>
      <c r="P3602">
        <f t="shared" si="56"/>
        <v>-12048569</v>
      </c>
      <c r="Q3602">
        <v>5.8</v>
      </c>
    </row>
    <row r="3603" spans="1:17" x14ac:dyDescent="0.3">
      <c r="A3603" t="s">
        <v>23484</v>
      </c>
      <c r="B3603">
        <v>106</v>
      </c>
      <c r="C3603">
        <v>1111</v>
      </c>
      <c r="D3603" t="s">
        <v>24164</v>
      </c>
      <c r="E3603" t="s">
        <v>68</v>
      </c>
      <c r="L3603" t="s">
        <v>23487</v>
      </c>
      <c r="M3603" t="s">
        <v>37</v>
      </c>
      <c r="N3603" t="s">
        <v>38</v>
      </c>
      <c r="O3603">
        <v>200000</v>
      </c>
      <c r="P3603">
        <f t="shared" si="56"/>
        <v>-198889</v>
      </c>
      <c r="Q3603">
        <v>7.7</v>
      </c>
    </row>
    <row r="3604" spans="1:17" x14ac:dyDescent="0.3">
      <c r="A3604" t="s">
        <v>118</v>
      </c>
      <c r="B3604">
        <v>106</v>
      </c>
      <c r="C3604">
        <v>23272306</v>
      </c>
      <c r="D3604" t="s">
        <v>24164</v>
      </c>
      <c r="E3604" t="s">
        <v>3409</v>
      </c>
      <c r="F3604" t="s">
        <v>24165</v>
      </c>
      <c r="G3604" t="s">
        <v>10413</v>
      </c>
      <c r="L3604" t="s">
        <v>17022</v>
      </c>
      <c r="M3604" t="s">
        <v>37</v>
      </c>
      <c r="N3604" t="s">
        <v>38</v>
      </c>
      <c r="O3604">
        <v>6000000</v>
      </c>
      <c r="P3604">
        <f t="shared" si="56"/>
        <v>17272306</v>
      </c>
      <c r="Q3604">
        <v>8.6</v>
      </c>
    </row>
    <row r="3605" spans="1:17" x14ac:dyDescent="0.3">
      <c r="A3605" t="s">
        <v>15148</v>
      </c>
      <c r="B3605">
        <v>106</v>
      </c>
      <c r="C3605">
        <v>58214</v>
      </c>
      <c r="D3605" t="s">
        <v>24164</v>
      </c>
      <c r="E3605" t="s">
        <v>3409</v>
      </c>
      <c r="F3605" t="s">
        <v>10413</v>
      </c>
      <c r="L3605" t="s">
        <v>18667</v>
      </c>
      <c r="M3605" t="s">
        <v>37</v>
      </c>
      <c r="N3605" t="s">
        <v>38</v>
      </c>
      <c r="O3605">
        <v>9500000</v>
      </c>
      <c r="P3605">
        <f t="shared" si="56"/>
        <v>-9441786</v>
      </c>
      <c r="Q3605">
        <v>7</v>
      </c>
    </row>
    <row r="3606" spans="1:17" x14ac:dyDescent="0.3">
      <c r="A3606" t="s">
        <v>16240</v>
      </c>
      <c r="B3606">
        <v>107</v>
      </c>
      <c r="C3606">
        <v>53481</v>
      </c>
      <c r="D3606" t="s">
        <v>24164</v>
      </c>
      <c r="E3606" t="s">
        <v>3409</v>
      </c>
      <c r="F3606" t="s">
        <v>10413</v>
      </c>
      <c r="L3606" t="s">
        <v>16241</v>
      </c>
      <c r="M3606" t="s">
        <v>37</v>
      </c>
      <c r="N3606" t="s">
        <v>38</v>
      </c>
      <c r="O3606">
        <v>8000000</v>
      </c>
      <c r="P3606">
        <f t="shared" si="56"/>
        <v>-7946519</v>
      </c>
      <c r="Q3606">
        <v>6.4</v>
      </c>
    </row>
    <row r="3607" spans="1:17" x14ac:dyDescent="0.3">
      <c r="A3607" t="s">
        <v>1757</v>
      </c>
      <c r="B3607">
        <v>107</v>
      </c>
      <c r="C3607">
        <v>29374178</v>
      </c>
      <c r="D3607" t="s">
        <v>24164</v>
      </c>
      <c r="E3607" t="s">
        <v>3409</v>
      </c>
      <c r="F3607" t="s">
        <v>6403</v>
      </c>
      <c r="G3607" t="s">
        <v>10413</v>
      </c>
      <c r="L3607" t="s">
        <v>6649</v>
      </c>
      <c r="M3607" t="s">
        <v>37</v>
      </c>
      <c r="N3607" t="s">
        <v>38</v>
      </c>
      <c r="O3607">
        <v>40000000</v>
      </c>
      <c r="P3607">
        <f t="shared" si="56"/>
        <v>-10625822</v>
      </c>
      <c r="Q3607">
        <v>5.0999999999999996</v>
      </c>
    </row>
    <row r="3608" spans="1:17" x14ac:dyDescent="0.3">
      <c r="A3608" t="s">
        <v>4733</v>
      </c>
      <c r="B3608">
        <v>107</v>
      </c>
      <c r="C3608">
        <v>9795017</v>
      </c>
      <c r="D3608" t="s">
        <v>24164</v>
      </c>
      <c r="E3608" t="s">
        <v>3409</v>
      </c>
      <c r="F3608" t="s">
        <v>10413</v>
      </c>
      <c r="L3608" t="s">
        <v>5456</v>
      </c>
      <c r="M3608" t="s">
        <v>37</v>
      </c>
      <c r="N3608" t="s">
        <v>38</v>
      </c>
      <c r="O3608">
        <v>50000000</v>
      </c>
      <c r="P3608">
        <f t="shared" si="56"/>
        <v>-40204983</v>
      </c>
      <c r="Q3608">
        <v>5.0999999999999996</v>
      </c>
    </row>
    <row r="3609" spans="1:17" x14ac:dyDescent="0.3">
      <c r="A3609" t="s">
        <v>8638</v>
      </c>
      <c r="B3609">
        <v>107</v>
      </c>
      <c r="C3609">
        <v>871527</v>
      </c>
      <c r="D3609" t="s">
        <v>24164</v>
      </c>
      <c r="E3609" t="s">
        <v>3409</v>
      </c>
      <c r="F3609" t="s">
        <v>24165</v>
      </c>
      <c r="G3609" t="s">
        <v>10413</v>
      </c>
      <c r="L3609" t="s">
        <v>9993</v>
      </c>
      <c r="M3609" t="s">
        <v>37</v>
      </c>
      <c r="N3609" t="s">
        <v>268</v>
      </c>
      <c r="O3609">
        <v>25000000</v>
      </c>
      <c r="P3609">
        <f t="shared" si="56"/>
        <v>-24128473</v>
      </c>
      <c r="Q3609">
        <v>6.5</v>
      </c>
    </row>
    <row r="3610" spans="1:17" x14ac:dyDescent="0.3">
      <c r="A3610" t="s">
        <v>4134</v>
      </c>
      <c r="B3610">
        <v>108</v>
      </c>
      <c r="C3610">
        <v>16930884</v>
      </c>
      <c r="D3610" t="s">
        <v>24164</v>
      </c>
      <c r="E3610" t="s">
        <v>3409</v>
      </c>
      <c r="F3610" t="s">
        <v>24165</v>
      </c>
      <c r="G3610" t="s">
        <v>10413</v>
      </c>
      <c r="L3610" t="s">
        <v>8543</v>
      </c>
      <c r="M3610" t="s">
        <v>37</v>
      </c>
      <c r="N3610" t="s">
        <v>38</v>
      </c>
      <c r="O3610">
        <v>30000000</v>
      </c>
      <c r="P3610">
        <f t="shared" si="56"/>
        <v>-13069116</v>
      </c>
      <c r="Q3610">
        <v>5.9</v>
      </c>
    </row>
    <row r="3611" spans="1:17" x14ac:dyDescent="0.3">
      <c r="A3611" t="s">
        <v>3516</v>
      </c>
      <c r="B3611">
        <v>108</v>
      </c>
      <c r="C3611">
        <v>22433915</v>
      </c>
      <c r="D3611" t="s">
        <v>24164</v>
      </c>
      <c r="E3611" t="s">
        <v>3409</v>
      </c>
      <c r="F3611" t="s">
        <v>24165</v>
      </c>
      <c r="G3611" t="s">
        <v>10413</v>
      </c>
      <c r="L3611" t="s">
        <v>6700</v>
      </c>
      <c r="M3611" t="s">
        <v>37</v>
      </c>
      <c r="N3611" t="s">
        <v>38</v>
      </c>
      <c r="O3611">
        <v>60000000</v>
      </c>
      <c r="P3611">
        <f t="shared" si="56"/>
        <v>-37566085</v>
      </c>
      <c r="Q3611">
        <v>6.2</v>
      </c>
    </row>
    <row r="3612" spans="1:17" hidden="1" x14ac:dyDescent="0.3">
      <c r="A3612" t="s">
        <v>2734</v>
      </c>
      <c r="B3612">
        <v>117</v>
      </c>
      <c r="C3612">
        <v>821997</v>
      </c>
      <c r="D3612" t="s">
        <v>3409</v>
      </c>
      <c r="E3612" t="s">
        <v>19711</v>
      </c>
      <c r="L3612" t="s">
        <v>2735</v>
      </c>
      <c r="M3612" t="s">
        <v>37</v>
      </c>
      <c r="N3612" t="s">
        <v>38</v>
      </c>
      <c r="P3612">
        <f t="shared" si="56"/>
        <v>821997</v>
      </c>
      <c r="Q3612">
        <v>7</v>
      </c>
    </row>
    <row r="3613" spans="1:17" x14ac:dyDescent="0.3">
      <c r="A3613" t="s">
        <v>4903</v>
      </c>
      <c r="B3613">
        <v>108</v>
      </c>
      <c r="C3613">
        <v>25753840</v>
      </c>
      <c r="D3613" t="s">
        <v>24164</v>
      </c>
      <c r="E3613" t="s">
        <v>1266</v>
      </c>
      <c r="F3613" t="s">
        <v>6403</v>
      </c>
      <c r="L3613" t="s">
        <v>11082</v>
      </c>
      <c r="M3613" t="s">
        <v>37</v>
      </c>
      <c r="N3613" t="s">
        <v>38</v>
      </c>
      <c r="O3613">
        <v>19000000</v>
      </c>
      <c r="P3613">
        <f t="shared" si="56"/>
        <v>6753840</v>
      </c>
      <c r="Q3613">
        <v>7.3</v>
      </c>
    </row>
    <row r="3614" spans="1:17" hidden="1" x14ac:dyDescent="0.3">
      <c r="A3614" t="s">
        <v>15447</v>
      </c>
      <c r="B3614">
        <v>117</v>
      </c>
      <c r="D3614" t="s">
        <v>3409</v>
      </c>
      <c r="E3614" t="s">
        <v>10413</v>
      </c>
      <c r="L3614" t="s">
        <v>15448</v>
      </c>
      <c r="M3614" t="s">
        <v>37</v>
      </c>
      <c r="N3614" t="s">
        <v>56</v>
      </c>
      <c r="O3614">
        <v>6000000</v>
      </c>
      <c r="P3614">
        <f t="shared" si="56"/>
        <v>-6000000</v>
      </c>
      <c r="Q3614">
        <v>6.9</v>
      </c>
    </row>
    <row r="3615" spans="1:17" x14ac:dyDescent="0.3">
      <c r="A3615" t="s">
        <v>20226</v>
      </c>
      <c r="B3615">
        <v>108</v>
      </c>
      <c r="C3615">
        <v>9600000</v>
      </c>
      <c r="D3615" t="s">
        <v>24164</v>
      </c>
      <c r="E3615" t="s">
        <v>3409</v>
      </c>
      <c r="F3615" t="s">
        <v>19711</v>
      </c>
      <c r="L3615" t="s">
        <v>22042</v>
      </c>
      <c r="M3615" t="s">
        <v>37</v>
      </c>
      <c r="N3615" t="s">
        <v>38</v>
      </c>
      <c r="O3615">
        <v>910000</v>
      </c>
      <c r="P3615">
        <f t="shared" si="56"/>
        <v>8690000</v>
      </c>
      <c r="Q3615">
        <v>8.1999999999999993</v>
      </c>
    </row>
    <row r="3616" spans="1:17" x14ac:dyDescent="0.3">
      <c r="A3616" t="s">
        <v>443</v>
      </c>
      <c r="B3616">
        <v>109</v>
      </c>
      <c r="C3616">
        <v>3798532</v>
      </c>
      <c r="D3616" t="s">
        <v>24164</v>
      </c>
      <c r="E3616" t="s">
        <v>3409</v>
      </c>
      <c r="F3616" t="s">
        <v>19711</v>
      </c>
      <c r="G3616" t="s">
        <v>10413</v>
      </c>
      <c r="L3616" t="s">
        <v>18240</v>
      </c>
      <c r="M3616" t="s">
        <v>37</v>
      </c>
      <c r="N3616" t="s">
        <v>38</v>
      </c>
      <c r="O3616">
        <v>4500000</v>
      </c>
      <c r="P3616">
        <f t="shared" si="56"/>
        <v>-701468</v>
      </c>
      <c r="Q3616">
        <v>7.4</v>
      </c>
    </row>
    <row r="3617" spans="1:17" x14ac:dyDescent="0.3">
      <c r="A3617" t="s">
        <v>7572</v>
      </c>
      <c r="B3617">
        <v>109</v>
      </c>
      <c r="C3617">
        <v>19692608</v>
      </c>
      <c r="D3617" t="s">
        <v>24164</v>
      </c>
      <c r="E3617" t="s">
        <v>3409</v>
      </c>
      <c r="F3617" t="s">
        <v>10413</v>
      </c>
      <c r="L3617" t="s">
        <v>7574</v>
      </c>
      <c r="M3617" t="s">
        <v>37</v>
      </c>
      <c r="N3617" t="s">
        <v>38</v>
      </c>
      <c r="O3617">
        <v>35000000</v>
      </c>
      <c r="P3617">
        <f t="shared" si="56"/>
        <v>-15307392</v>
      </c>
      <c r="Q3617">
        <v>6.2</v>
      </c>
    </row>
    <row r="3618" spans="1:17" x14ac:dyDescent="0.3">
      <c r="A3618" t="s">
        <v>507</v>
      </c>
      <c r="B3618">
        <v>109</v>
      </c>
      <c r="C3618">
        <v>40983001</v>
      </c>
      <c r="D3618" t="s">
        <v>24164</v>
      </c>
      <c r="E3618" t="s">
        <v>3409</v>
      </c>
      <c r="F3618" t="s">
        <v>10413</v>
      </c>
      <c r="L3618" t="s">
        <v>12800</v>
      </c>
      <c r="M3618" t="s">
        <v>37</v>
      </c>
      <c r="N3618" t="s">
        <v>38</v>
      </c>
      <c r="O3618">
        <v>7000000</v>
      </c>
      <c r="P3618">
        <f t="shared" si="56"/>
        <v>33983001</v>
      </c>
      <c r="Q3618">
        <v>7.7</v>
      </c>
    </row>
    <row r="3619" spans="1:17" x14ac:dyDescent="0.3">
      <c r="A3619" t="s">
        <v>10306</v>
      </c>
      <c r="B3619">
        <v>109</v>
      </c>
      <c r="C3619">
        <v>4109095</v>
      </c>
      <c r="D3619" t="s">
        <v>24164</v>
      </c>
      <c r="E3619" t="s">
        <v>3409</v>
      </c>
      <c r="F3619" t="s">
        <v>22704</v>
      </c>
      <c r="G3619" t="s">
        <v>19711</v>
      </c>
      <c r="L3619" t="s">
        <v>19369</v>
      </c>
      <c r="M3619" t="s">
        <v>37</v>
      </c>
      <c r="N3619" t="s">
        <v>38</v>
      </c>
      <c r="O3619">
        <v>3000000</v>
      </c>
      <c r="P3619">
        <f t="shared" si="56"/>
        <v>1109095</v>
      </c>
      <c r="Q3619">
        <v>6</v>
      </c>
    </row>
    <row r="3620" spans="1:17" hidden="1" x14ac:dyDescent="0.3">
      <c r="A3620" t="s">
        <v>17251</v>
      </c>
      <c r="B3620">
        <v>117</v>
      </c>
      <c r="D3620" t="s">
        <v>3409</v>
      </c>
      <c r="L3620" t="s">
        <v>17252</v>
      </c>
      <c r="M3620" t="s">
        <v>37</v>
      </c>
      <c r="N3620" t="s">
        <v>38</v>
      </c>
      <c r="O3620">
        <v>7840000</v>
      </c>
      <c r="P3620">
        <f t="shared" si="56"/>
        <v>-7840000</v>
      </c>
      <c r="Q3620">
        <v>7.4</v>
      </c>
    </row>
    <row r="3621" spans="1:17" x14ac:dyDescent="0.3">
      <c r="A3621" t="s">
        <v>12822</v>
      </c>
      <c r="B3621">
        <v>109</v>
      </c>
      <c r="C3621">
        <v>16901126</v>
      </c>
      <c r="D3621" t="s">
        <v>24164</v>
      </c>
      <c r="E3621" t="s">
        <v>6403</v>
      </c>
      <c r="L3621" t="s">
        <v>16545</v>
      </c>
      <c r="M3621" t="s">
        <v>37</v>
      </c>
      <c r="N3621" t="s">
        <v>38</v>
      </c>
      <c r="O3621">
        <v>7000000</v>
      </c>
      <c r="P3621">
        <f t="shared" si="56"/>
        <v>9901126</v>
      </c>
      <c r="Q3621">
        <v>6.9</v>
      </c>
    </row>
    <row r="3622" spans="1:17" x14ac:dyDescent="0.3">
      <c r="A3622" t="s">
        <v>9430</v>
      </c>
      <c r="B3622">
        <v>109</v>
      </c>
      <c r="C3622">
        <v>214966</v>
      </c>
      <c r="D3622" t="s">
        <v>24164</v>
      </c>
      <c r="E3622" t="s">
        <v>3409</v>
      </c>
      <c r="F3622" t="s">
        <v>10413</v>
      </c>
      <c r="L3622" t="s">
        <v>13937</v>
      </c>
      <c r="M3622" t="s">
        <v>37</v>
      </c>
      <c r="N3622" t="s">
        <v>38</v>
      </c>
      <c r="O3622">
        <v>13000000</v>
      </c>
      <c r="P3622">
        <f t="shared" si="56"/>
        <v>-12785034</v>
      </c>
      <c r="Q3622">
        <v>6.1</v>
      </c>
    </row>
    <row r="3623" spans="1:17" x14ac:dyDescent="0.3">
      <c r="A3623" t="s">
        <v>10122</v>
      </c>
      <c r="B3623">
        <v>110</v>
      </c>
      <c r="C3623">
        <v>39263506</v>
      </c>
      <c r="D3623" t="s">
        <v>24164</v>
      </c>
      <c r="E3623" t="s">
        <v>3409</v>
      </c>
      <c r="F3623" t="s">
        <v>10413</v>
      </c>
      <c r="L3623" t="s">
        <v>10816</v>
      </c>
      <c r="M3623" t="s">
        <v>37</v>
      </c>
      <c r="N3623" t="s">
        <v>38</v>
      </c>
      <c r="O3623">
        <v>22000000</v>
      </c>
      <c r="P3623">
        <f t="shared" si="56"/>
        <v>17263506</v>
      </c>
      <c r="Q3623">
        <v>6.1</v>
      </c>
    </row>
    <row r="3624" spans="1:17" x14ac:dyDescent="0.3">
      <c r="A3624" t="s">
        <v>6046</v>
      </c>
      <c r="B3624">
        <v>110</v>
      </c>
      <c r="C3624">
        <v>22494487</v>
      </c>
      <c r="D3624" t="s">
        <v>24164</v>
      </c>
      <c r="E3624" t="s">
        <v>3409</v>
      </c>
      <c r="F3624" t="s">
        <v>24165</v>
      </c>
      <c r="G3624" t="s">
        <v>10413</v>
      </c>
      <c r="L3624" t="s">
        <v>9125</v>
      </c>
      <c r="M3624" t="s">
        <v>37</v>
      </c>
      <c r="N3624" t="s">
        <v>767</v>
      </c>
      <c r="O3624">
        <v>27000000</v>
      </c>
      <c r="P3624">
        <f t="shared" si="56"/>
        <v>-4505513</v>
      </c>
      <c r="Q3624">
        <v>7.8</v>
      </c>
    </row>
    <row r="3625" spans="1:17" x14ac:dyDescent="0.3">
      <c r="A3625" t="s">
        <v>5139</v>
      </c>
      <c r="B3625">
        <v>110</v>
      </c>
      <c r="C3625">
        <v>16005978</v>
      </c>
      <c r="D3625" t="s">
        <v>24164</v>
      </c>
      <c r="E3625" t="s">
        <v>24165</v>
      </c>
      <c r="F3625" t="s">
        <v>10413</v>
      </c>
      <c r="L3625" t="s">
        <v>9321</v>
      </c>
      <c r="M3625" t="s">
        <v>37</v>
      </c>
      <c r="N3625" t="s">
        <v>38</v>
      </c>
      <c r="O3625">
        <v>26000000</v>
      </c>
      <c r="P3625">
        <f t="shared" si="56"/>
        <v>-9994022</v>
      </c>
      <c r="Q3625">
        <v>6.4</v>
      </c>
    </row>
    <row r="3626" spans="1:17" x14ac:dyDescent="0.3">
      <c r="A3626" t="s">
        <v>12018</v>
      </c>
      <c r="B3626">
        <v>111</v>
      </c>
      <c r="C3626">
        <v>1294640</v>
      </c>
      <c r="D3626" t="s">
        <v>24164</v>
      </c>
      <c r="E3626" t="s">
        <v>3409</v>
      </c>
      <c r="F3626" t="s">
        <v>6403</v>
      </c>
      <c r="G3626" t="s">
        <v>10413</v>
      </c>
      <c r="L3626" t="s">
        <v>13195</v>
      </c>
      <c r="M3626" t="s">
        <v>37</v>
      </c>
      <c r="N3626" t="s">
        <v>38</v>
      </c>
      <c r="O3626">
        <v>15000000</v>
      </c>
      <c r="P3626">
        <f t="shared" si="56"/>
        <v>-13705360</v>
      </c>
      <c r="Q3626">
        <v>6.5</v>
      </c>
    </row>
    <row r="3627" spans="1:17" hidden="1" x14ac:dyDescent="0.3">
      <c r="A3627" t="s">
        <v>6248</v>
      </c>
      <c r="B3627">
        <v>117</v>
      </c>
      <c r="C3627">
        <v>4806750</v>
      </c>
      <c r="D3627" t="s">
        <v>13307</v>
      </c>
      <c r="E3627" t="s">
        <v>3409</v>
      </c>
      <c r="F3627" t="s">
        <v>12038</v>
      </c>
      <c r="G3627" t="s">
        <v>19711</v>
      </c>
      <c r="L3627" t="s">
        <v>11995</v>
      </c>
      <c r="M3627" t="s">
        <v>37</v>
      </c>
      <c r="N3627" t="s">
        <v>370</v>
      </c>
      <c r="P3627">
        <f t="shared" si="56"/>
        <v>4806750</v>
      </c>
      <c r="Q3627">
        <v>7.4</v>
      </c>
    </row>
    <row r="3628" spans="1:17" x14ac:dyDescent="0.3">
      <c r="A3628" t="s">
        <v>1489</v>
      </c>
      <c r="B3628">
        <v>111</v>
      </c>
      <c r="C3628">
        <v>30028592</v>
      </c>
      <c r="D3628" t="s">
        <v>24164</v>
      </c>
      <c r="E3628" t="s">
        <v>3409</v>
      </c>
      <c r="F3628" t="s">
        <v>19711</v>
      </c>
      <c r="G3628" t="s">
        <v>10413</v>
      </c>
      <c r="L3628" t="s">
        <v>10940</v>
      </c>
      <c r="M3628" t="s">
        <v>37</v>
      </c>
      <c r="N3628" t="s">
        <v>56</v>
      </c>
      <c r="O3628">
        <v>20000000</v>
      </c>
      <c r="P3628">
        <f t="shared" si="56"/>
        <v>10028592</v>
      </c>
      <c r="Q3628">
        <v>7.3</v>
      </c>
    </row>
    <row r="3629" spans="1:17" x14ac:dyDescent="0.3">
      <c r="A3629" t="s">
        <v>24078</v>
      </c>
      <c r="B3629">
        <v>111</v>
      </c>
      <c r="C3629">
        <v>94596</v>
      </c>
      <c r="D3629" t="s">
        <v>24164</v>
      </c>
      <c r="E3629" t="s">
        <v>6403</v>
      </c>
      <c r="F3629" t="s">
        <v>24165</v>
      </c>
      <c r="G3629" t="s">
        <v>10413</v>
      </c>
      <c r="L3629" t="s">
        <v>24081</v>
      </c>
      <c r="M3629" t="s">
        <v>676</v>
      </c>
      <c r="N3629" t="s">
        <v>677</v>
      </c>
      <c r="O3629">
        <v>1000000</v>
      </c>
      <c r="P3629">
        <f t="shared" si="56"/>
        <v>-905404</v>
      </c>
      <c r="Q3629">
        <v>7.4</v>
      </c>
    </row>
    <row r="3630" spans="1:17" x14ac:dyDescent="0.3">
      <c r="A3630" t="s">
        <v>2037</v>
      </c>
      <c r="B3630">
        <v>111</v>
      </c>
      <c r="C3630">
        <v>33631221</v>
      </c>
      <c r="D3630" t="s">
        <v>24164</v>
      </c>
      <c r="E3630" t="s">
        <v>3409</v>
      </c>
      <c r="F3630" t="s">
        <v>10413</v>
      </c>
      <c r="L3630" t="s">
        <v>9706</v>
      </c>
      <c r="M3630" t="s">
        <v>37</v>
      </c>
      <c r="N3630" t="s">
        <v>38</v>
      </c>
      <c r="O3630">
        <v>25000000</v>
      </c>
      <c r="P3630">
        <f t="shared" si="56"/>
        <v>8631221</v>
      </c>
      <c r="Q3630">
        <v>6</v>
      </c>
    </row>
    <row r="3631" spans="1:17" x14ac:dyDescent="0.3">
      <c r="A3631" t="s">
        <v>13181</v>
      </c>
      <c r="B3631">
        <v>111</v>
      </c>
      <c r="C3631">
        <v>2203641</v>
      </c>
      <c r="D3631" t="s">
        <v>24164</v>
      </c>
      <c r="E3631" t="s">
        <v>3409</v>
      </c>
      <c r="F3631" t="s">
        <v>24165</v>
      </c>
      <c r="G3631" t="s">
        <v>10413</v>
      </c>
      <c r="L3631" t="s">
        <v>13182</v>
      </c>
      <c r="M3631" t="s">
        <v>37</v>
      </c>
      <c r="N3631" t="s">
        <v>3571</v>
      </c>
      <c r="O3631">
        <v>15000000</v>
      </c>
      <c r="P3631">
        <f t="shared" si="56"/>
        <v>-12796359</v>
      </c>
      <c r="Q3631">
        <v>6.7</v>
      </c>
    </row>
    <row r="3632" spans="1:17" x14ac:dyDescent="0.3">
      <c r="A3632" t="s">
        <v>2943</v>
      </c>
      <c r="B3632">
        <v>112</v>
      </c>
      <c r="C3632">
        <v>57504069</v>
      </c>
      <c r="D3632" t="s">
        <v>24164</v>
      </c>
      <c r="E3632" t="s">
        <v>3409</v>
      </c>
      <c r="L3632" t="s">
        <v>16856</v>
      </c>
      <c r="M3632" t="s">
        <v>37</v>
      </c>
      <c r="N3632" t="s">
        <v>38</v>
      </c>
      <c r="O3632">
        <v>6000000</v>
      </c>
      <c r="P3632">
        <f t="shared" si="56"/>
        <v>51504069</v>
      </c>
      <c r="Q3632">
        <v>7.8</v>
      </c>
    </row>
    <row r="3633" spans="1:17" hidden="1" x14ac:dyDescent="0.3">
      <c r="A3633" t="s">
        <v>13564</v>
      </c>
      <c r="B3633">
        <v>117</v>
      </c>
      <c r="D3633" t="s">
        <v>1325</v>
      </c>
      <c r="L3633" t="s">
        <v>13566</v>
      </c>
      <c r="M3633" t="s">
        <v>1946</v>
      </c>
      <c r="N3633" t="s">
        <v>892</v>
      </c>
      <c r="O3633">
        <v>12000000</v>
      </c>
      <c r="P3633">
        <f t="shared" si="56"/>
        <v>-12000000</v>
      </c>
      <c r="Q3633">
        <v>6.9</v>
      </c>
    </row>
    <row r="3634" spans="1:17" x14ac:dyDescent="0.3">
      <c r="A3634" t="s">
        <v>14340</v>
      </c>
      <c r="B3634">
        <v>112</v>
      </c>
      <c r="C3634">
        <v>211667</v>
      </c>
      <c r="D3634" t="s">
        <v>24164</v>
      </c>
      <c r="E3634" t="s">
        <v>3409</v>
      </c>
      <c r="L3634" t="s">
        <v>18302</v>
      </c>
      <c r="M3634" t="s">
        <v>12700</v>
      </c>
      <c r="N3634" t="s">
        <v>5694</v>
      </c>
      <c r="O3634">
        <v>4200000000</v>
      </c>
      <c r="P3634">
        <f t="shared" si="56"/>
        <v>-4199788333</v>
      </c>
      <c r="Q3634">
        <v>7.7</v>
      </c>
    </row>
    <row r="3635" spans="1:17" x14ac:dyDescent="0.3">
      <c r="A3635" t="s">
        <v>487</v>
      </c>
      <c r="B3635">
        <v>112</v>
      </c>
      <c r="C3635">
        <v>32645</v>
      </c>
      <c r="D3635" t="s">
        <v>24164</v>
      </c>
      <c r="E3635" t="s">
        <v>3409</v>
      </c>
      <c r="F3635" t="s">
        <v>19711</v>
      </c>
      <c r="G3635" t="s">
        <v>10413</v>
      </c>
      <c r="L3635" t="s">
        <v>6680</v>
      </c>
      <c r="M3635" t="s">
        <v>37</v>
      </c>
      <c r="N3635" t="s">
        <v>38</v>
      </c>
      <c r="O3635">
        <v>500000</v>
      </c>
      <c r="P3635">
        <f t="shared" si="56"/>
        <v>-467355</v>
      </c>
      <c r="Q3635">
        <v>7.4</v>
      </c>
    </row>
    <row r="3636" spans="1:17" x14ac:dyDescent="0.3">
      <c r="A3636" t="s">
        <v>685</v>
      </c>
      <c r="B3636">
        <v>112</v>
      </c>
      <c r="C3636">
        <v>95308367</v>
      </c>
      <c r="D3636" t="s">
        <v>24164</v>
      </c>
      <c r="E3636" t="s">
        <v>3409</v>
      </c>
      <c r="F3636" t="s">
        <v>10413</v>
      </c>
      <c r="L3636" t="s">
        <v>5538</v>
      </c>
      <c r="M3636" t="s">
        <v>37</v>
      </c>
      <c r="N3636" t="s">
        <v>38</v>
      </c>
      <c r="O3636">
        <v>48000000</v>
      </c>
      <c r="P3636">
        <f t="shared" si="56"/>
        <v>47308367</v>
      </c>
      <c r="Q3636">
        <v>6.8</v>
      </c>
    </row>
    <row r="3637" spans="1:17" x14ac:dyDescent="0.3">
      <c r="A3637" t="s">
        <v>5050</v>
      </c>
      <c r="B3637">
        <v>112</v>
      </c>
      <c r="C3637">
        <v>62549000</v>
      </c>
      <c r="D3637" t="s">
        <v>24164</v>
      </c>
      <c r="E3637" t="s">
        <v>3409</v>
      </c>
      <c r="F3637" t="s">
        <v>19711</v>
      </c>
      <c r="G3637" t="s">
        <v>10413</v>
      </c>
      <c r="L3637" t="s">
        <v>18416</v>
      </c>
      <c r="M3637" t="s">
        <v>37</v>
      </c>
      <c r="N3637" t="s">
        <v>56</v>
      </c>
      <c r="O3637">
        <v>2300000</v>
      </c>
      <c r="P3637">
        <f t="shared" si="56"/>
        <v>60249000</v>
      </c>
      <c r="Q3637">
        <v>7.3</v>
      </c>
    </row>
    <row r="3638" spans="1:17" hidden="1" x14ac:dyDescent="0.3">
      <c r="A3638" t="s">
        <v>9951</v>
      </c>
      <c r="B3638">
        <v>117</v>
      </c>
      <c r="D3638" t="s">
        <v>953</v>
      </c>
      <c r="E3638" t="s">
        <v>1266</v>
      </c>
      <c r="L3638" t="s">
        <v>9953</v>
      </c>
      <c r="M3638" t="s">
        <v>37</v>
      </c>
      <c r="N3638" t="s">
        <v>56</v>
      </c>
      <c r="O3638">
        <v>25000000</v>
      </c>
      <c r="P3638">
        <f t="shared" si="56"/>
        <v>-25000000</v>
      </c>
      <c r="Q3638">
        <v>4.8</v>
      </c>
    </row>
    <row r="3639" spans="1:17" x14ac:dyDescent="0.3">
      <c r="A3639" t="s">
        <v>1096</v>
      </c>
      <c r="B3639">
        <v>112</v>
      </c>
      <c r="C3639">
        <v>65500000</v>
      </c>
      <c r="D3639" t="s">
        <v>24164</v>
      </c>
      <c r="E3639" t="s">
        <v>3409</v>
      </c>
      <c r="F3639" t="s">
        <v>19711</v>
      </c>
      <c r="G3639" t="s">
        <v>10413</v>
      </c>
      <c r="L3639" t="s">
        <v>14045</v>
      </c>
      <c r="M3639" t="s">
        <v>37</v>
      </c>
      <c r="N3639" t="s">
        <v>38</v>
      </c>
      <c r="O3639">
        <v>12000000</v>
      </c>
      <c r="P3639">
        <f t="shared" si="56"/>
        <v>53500000</v>
      </c>
      <c r="Q3639">
        <v>7.4</v>
      </c>
    </row>
    <row r="3640" spans="1:17" x14ac:dyDescent="0.3">
      <c r="A3640" t="s">
        <v>5164</v>
      </c>
      <c r="B3640">
        <v>113</v>
      </c>
      <c r="C3640">
        <v>54997476</v>
      </c>
      <c r="D3640" t="s">
        <v>24164</v>
      </c>
      <c r="E3640" t="s">
        <v>3409</v>
      </c>
      <c r="F3640" t="s">
        <v>24165</v>
      </c>
      <c r="G3640" t="s">
        <v>10413</v>
      </c>
      <c r="L3640" t="s">
        <v>5166</v>
      </c>
      <c r="M3640" t="s">
        <v>37</v>
      </c>
      <c r="N3640" t="s">
        <v>38</v>
      </c>
      <c r="O3640">
        <v>50000000</v>
      </c>
      <c r="P3640">
        <f t="shared" si="56"/>
        <v>4997476</v>
      </c>
      <c r="Q3640">
        <v>6.3</v>
      </c>
    </row>
    <row r="3641" spans="1:17" x14ac:dyDescent="0.3">
      <c r="A3641" t="s">
        <v>4291</v>
      </c>
      <c r="B3641">
        <v>113</v>
      </c>
      <c r="C3641">
        <v>58571513</v>
      </c>
      <c r="D3641" t="s">
        <v>24164</v>
      </c>
      <c r="E3641" t="s">
        <v>3409</v>
      </c>
      <c r="F3641" t="s">
        <v>24165</v>
      </c>
      <c r="G3641" t="s">
        <v>10413</v>
      </c>
      <c r="L3641" t="s">
        <v>11559</v>
      </c>
      <c r="M3641" t="s">
        <v>37</v>
      </c>
      <c r="N3641" t="s">
        <v>38</v>
      </c>
      <c r="O3641">
        <v>19000000</v>
      </c>
      <c r="P3641">
        <f t="shared" si="56"/>
        <v>39571513</v>
      </c>
      <c r="Q3641">
        <v>6.8</v>
      </c>
    </row>
    <row r="3642" spans="1:17" x14ac:dyDescent="0.3">
      <c r="A3642" t="s">
        <v>1311</v>
      </c>
      <c r="B3642">
        <v>113</v>
      </c>
      <c r="C3642">
        <v>69304264</v>
      </c>
      <c r="D3642" t="s">
        <v>24164</v>
      </c>
      <c r="E3642" t="s">
        <v>19711</v>
      </c>
      <c r="F3642" t="s">
        <v>10413</v>
      </c>
      <c r="L3642" t="s">
        <v>5621</v>
      </c>
      <c r="M3642" t="s">
        <v>37</v>
      </c>
      <c r="N3642" t="s">
        <v>38</v>
      </c>
      <c r="O3642">
        <v>48000000</v>
      </c>
      <c r="P3642">
        <f t="shared" si="56"/>
        <v>21304264</v>
      </c>
      <c r="Q3642">
        <v>6.8</v>
      </c>
    </row>
    <row r="3643" spans="1:17" x14ac:dyDescent="0.3">
      <c r="A3643" t="s">
        <v>9230</v>
      </c>
      <c r="B3643">
        <v>114</v>
      </c>
      <c r="C3643">
        <v>25977365</v>
      </c>
      <c r="D3643" t="s">
        <v>24164</v>
      </c>
      <c r="E3643" t="s">
        <v>3409</v>
      </c>
      <c r="F3643" t="s">
        <v>24165</v>
      </c>
      <c r="G3643" t="s">
        <v>10413</v>
      </c>
      <c r="L3643" t="s">
        <v>9232</v>
      </c>
      <c r="M3643" t="s">
        <v>37</v>
      </c>
      <c r="N3643" t="s">
        <v>38</v>
      </c>
      <c r="O3643">
        <v>28000000</v>
      </c>
      <c r="P3643">
        <f t="shared" si="56"/>
        <v>-2022635</v>
      </c>
      <c r="Q3643">
        <v>6.5</v>
      </c>
    </row>
    <row r="3644" spans="1:17" hidden="1" x14ac:dyDescent="0.3">
      <c r="A3644" t="s">
        <v>12560</v>
      </c>
      <c r="B3644">
        <v>117</v>
      </c>
      <c r="D3644" t="s">
        <v>3409</v>
      </c>
      <c r="E3644" t="s">
        <v>19711</v>
      </c>
      <c r="L3644" t="s">
        <v>16097</v>
      </c>
      <c r="M3644" t="s">
        <v>37</v>
      </c>
      <c r="N3644" t="s">
        <v>38</v>
      </c>
      <c r="O3644">
        <v>8300000</v>
      </c>
      <c r="P3644">
        <f t="shared" si="56"/>
        <v>-8300000</v>
      </c>
      <c r="Q3644">
        <v>6.4</v>
      </c>
    </row>
    <row r="3645" spans="1:17" hidden="1" x14ac:dyDescent="0.3">
      <c r="A3645" t="s">
        <v>962</v>
      </c>
      <c r="B3645">
        <v>117</v>
      </c>
      <c r="C3645">
        <v>27779888</v>
      </c>
      <c r="D3645" t="s">
        <v>1325</v>
      </c>
      <c r="E3645" t="s">
        <v>953</v>
      </c>
      <c r="F3645" t="s">
        <v>3409</v>
      </c>
      <c r="G3645" t="s">
        <v>10413</v>
      </c>
      <c r="L3645" t="s">
        <v>2808</v>
      </c>
      <c r="M3645" t="s">
        <v>37</v>
      </c>
      <c r="N3645" t="s">
        <v>38</v>
      </c>
      <c r="P3645">
        <f t="shared" si="56"/>
        <v>27779888</v>
      </c>
      <c r="Q3645">
        <v>6.9</v>
      </c>
    </row>
    <row r="3646" spans="1:17" hidden="1" x14ac:dyDescent="0.3">
      <c r="A3646" t="s">
        <v>3585</v>
      </c>
      <c r="B3646">
        <v>117</v>
      </c>
      <c r="C3646">
        <v>27550735</v>
      </c>
      <c r="D3646" t="s">
        <v>1325</v>
      </c>
      <c r="E3646" t="s">
        <v>3409</v>
      </c>
      <c r="F3646" t="s">
        <v>22704</v>
      </c>
      <c r="G3646" t="s">
        <v>10413</v>
      </c>
      <c r="L3646" t="s">
        <v>3588</v>
      </c>
      <c r="M3646" t="s">
        <v>37</v>
      </c>
      <c r="N3646" t="s">
        <v>38</v>
      </c>
      <c r="P3646">
        <f t="shared" si="56"/>
        <v>27550735</v>
      </c>
      <c r="Q3646">
        <v>6.8</v>
      </c>
    </row>
    <row r="3647" spans="1:17" x14ac:dyDescent="0.3">
      <c r="A3647" t="s">
        <v>14365</v>
      </c>
      <c r="B3647">
        <v>114</v>
      </c>
      <c r="C3647">
        <v>447750</v>
      </c>
      <c r="D3647" t="s">
        <v>24164</v>
      </c>
      <c r="E3647" t="s">
        <v>3409</v>
      </c>
      <c r="F3647" t="s">
        <v>10413</v>
      </c>
      <c r="L3647" t="s">
        <v>14366</v>
      </c>
      <c r="M3647" t="s">
        <v>37</v>
      </c>
      <c r="N3647" t="s">
        <v>38</v>
      </c>
      <c r="O3647">
        <v>10000000</v>
      </c>
      <c r="P3647">
        <f t="shared" si="56"/>
        <v>-9552250</v>
      </c>
      <c r="Q3647">
        <v>7.2</v>
      </c>
    </row>
    <row r="3648" spans="1:17" x14ac:dyDescent="0.3">
      <c r="A3648" t="s">
        <v>2246</v>
      </c>
      <c r="B3648">
        <v>114</v>
      </c>
      <c r="C3648">
        <v>6592103</v>
      </c>
      <c r="D3648" t="s">
        <v>24164</v>
      </c>
      <c r="E3648" t="s">
        <v>3409</v>
      </c>
      <c r="F3648" t="s">
        <v>24165</v>
      </c>
      <c r="G3648" t="s">
        <v>10413</v>
      </c>
      <c r="L3648" t="s">
        <v>7712</v>
      </c>
      <c r="M3648" t="s">
        <v>37</v>
      </c>
      <c r="N3648" t="s">
        <v>1465</v>
      </c>
      <c r="O3648">
        <v>35000000</v>
      </c>
      <c r="P3648">
        <f t="shared" si="56"/>
        <v>-28407897</v>
      </c>
      <c r="Q3648">
        <v>6.3</v>
      </c>
    </row>
    <row r="3649" spans="1:17" x14ac:dyDescent="0.3">
      <c r="A3649" t="s">
        <v>20938</v>
      </c>
      <c r="B3649">
        <v>114</v>
      </c>
      <c r="C3649">
        <v>1221261</v>
      </c>
      <c r="D3649" t="s">
        <v>24164</v>
      </c>
      <c r="E3649" t="s">
        <v>3409</v>
      </c>
      <c r="F3649" t="s">
        <v>10413</v>
      </c>
      <c r="L3649" t="s">
        <v>20940</v>
      </c>
      <c r="M3649" t="s">
        <v>2778</v>
      </c>
      <c r="N3649" t="s">
        <v>18942</v>
      </c>
      <c r="O3649">
        <v>1500000</v>
      </c>
      <c r="P3649">
        <f t="shared" si="56"/>
        <v>-278739</v>
      </c>
      <c r="Q3649">
        <v>7.9</v>
      </c>
    </row>
    <row r="3650" spans="1:17" hidden="1" x14ac:dyDescent="0.3">
      <c r="A3650" t="s">
        <v>487</v>
      </c>
      <c r="B3650">
        <v>117</v>
      </c>
      <c r="C3650">
        <v>321952</v>
      </c>
      <c r="D3650" t="s">
        <v>68</v>
      </c>
      <c r="E3650" t="s">
        <v>12038</v>
      </c>
      <c r="L3650" t="s">
        <v>23936</v>
      </c>
      <c r="M3650" t="s">
        <v>37</v>
      </c>
      <c r="N3650" t="s">
        <v>38</v>
      </c>
      <c r="P3650">
        <f t="shared" ref="P3650:P3713" si="57">+C3650-O3650</f>
        <v>321952</v>
      </c>
      <c r="Q3650">
        <v>8.1999999999999993</v>
      </c>
    </row>
    <row r="3651" spans="1:17" x14ac:dyDescent="0.3">
      <c r="A3651" t="s">
        <v>5273</v>
      </c>
      <c r="B3651">
        <v>114</v>
      </c>
      <c r="C3651">
        <v>40905277</v>
      </c>
      <c r="D3651" t="s">
        <v>24164</v>
      </c>
      <c r="E3651" t="s">
        <v>3409</v>
      </c>
      <c r="F3651" t="s">
        <v>19711</v>
      </c>
      <c r="G3651" t="s">
        <v>10413</v>
      </c>
      <c r="L3651" t="s">
        <v>5275</v>
      </c>
      <c r="M3651" t="s">
        <v>37</v>
      </c>
      <c r="N3651" t="s">
        <v>38</v>
      </c>
      <c r="O3651">
        <v>50000000</v>
      </c>
      <c r="P3651">
        <f t="shared" si="57"/>
        <v>-9094723</v>
      </c>
      <c r="Q3651">
        <v>6.5</v>
      </c>
    </row>
    <row r="3652" spans="1:17" x14ac:dyDescent="0.3">
      <c r="A3652" t="s">
        <v>12829</v>
      </c>
      <c r="B3652">
        <v>114</v>
      </c>
      <c r="C3652">
        <v>32721635</v>
      </c>
      <c r="D3652" t="s">
        <v>24164</v>
      </c>
      <c r="E3652" t="s">
        <v>6403</v>
      </c>
      <c r="F3652" t="s">
        <v>10413</v>
      </c>
      <c r="L3652" t="s">
        <v>12830</v>
      </c>
      <c r="M3652" t="s">
        <v>37</v>
      </c>
      <c r="N3652" t="s">
        <v>38</v>
      </c>
      <c r="O3652">
        <v>15000000</v>
      </c>
      <c r="P3652">
        <f t="shared" si="57"/>
        <v>17721635</v>
      </c>
      <c r="Q3652">
        <v>6.6</v>
      </c>
    </row>
    <row r="3653" spans="1:17" x14ac:dyDescent="0.3">
      <c r="A3653" t="s">
        <v>4850</v>
      </c>
      <c r="B3653">
        <v>114</v>
      </c>
      <c r="C3653">
        <v>25600000</v>
      </c>
      <c r="D3653" t="s">
        <v>24164</v>
      </c>
      <c r="E3653" t="s">
        <v>3409</v>
      </c>
      <c r="L3653" t="s">
        <v>14928</v>
      </c>
      <c r="M3653" t="s">
        <v>37</v>
      </c>
      <c r="N3653" t="s">
        <v>38</v>
      </c>
      <c r="O3653">
        <v>10000000</v>
      </c>
      <c r="P3653">
        <f t="shared" si="57"/>
        <v>15600000</v>
      </c>
      <c r="Q3653">
        <v>7.2</v>
      </c>
    </row>
    <row r="3654" spans="1:17" hidden="1" x14ac:dyDescent="0.3">
      <c r="A3654" t="s">
        <v>5603</v>
      </c>
      <c r="B3654">
        <v>117</v>
      </c>
      <c r="C3654">
        <v>3222857</v>
      </c>
      <c r="D3654" t="s">
        <v>3409</v>
      </c>
      <c r="E3654" t="s">
        <v>19711</v>
      </c>
      <c r="L3654" t="s">
        <v>19354</v>
      </c>
      <c r="M3654" t="s">
        <v>5611</v>
      </c>
      <c r="N3654" t="s">
        <v>268</v>
      </c>
      <c r="P3654">
        <f t="shared" si="57"/>
        <v>3222857</v>
      </c>
      <c r="Q3654">
        <v>7.8</v>
      </c>
    </row>
    <row r="3655" spans="1:17" x14ac:dyDescent="0.3">
      <c r="A3655" t="s">
        <v>8508</v>
      </c>
      <c r="B3655">
        <v>115</v>
      </c>
      <c r="C3655">
        <v>54557348</v>
      </c>
      <c r="D3655" t="s">
        <v>24164</v>
      </c>
      <c r="E3655" t="s">
        <v>3409</v>
      </c>
      <c r="F3655" t="s">
        <v>10413</v>
      </c>
      <c r="L3655" t="s">
        <v>15200</v>
      </c>
      <c r="M3655" t="s">
        <v>37</v>
      </c>
      <c r="N3655" t="s">
        <v>767</v>
      </c>
      <c r="O3655">
        <v>6500000</v>
      </c>
      <c r="P3655">
        <f t="shared" si="57"/>
        <v>48057348</v>
      </c>
      <c r="Q3655">
        <v>7.9</v>
      </c>
    </row>
    <row r="3656" spans="1:17" x14ac:dyDescent="0.3">
      <c r="A3656" t="s">
        <v>741</v>
      </c>
      <c r="B3656">
        <v>115</v>
      </c>
      <c r="C3656">
        <v>39177215</v>
      </c>
      <c r="D3656" t="s">
        <v>24164</v>
      </c>
      <c r="E3656" t="s">
        <v>3409</v>
      </c>
      <c r="F3656" t="s">
        <v>10413</v>
      </c>
      <c r="L3656" t="s">
        <v>7002</v>
      </c>
      <c r="M3656" t="s">
        <v>37</v>
      </c>
      <c r="N3656" t="s">
        <v>38</v>
      </c>
      <c r="O3656">
        <v>38000000</v>
      </c>
      <c r="P3656">
        <f t="shared" si="57"/>
        <v>1177215</v>
      </c>
      <c r="Q3656">
        <v>5.6</v>
      </c>
    </row>
    <row r="3657" spans="1:17" x14ac:dyDescent="0.3">
      <c r="A3657" t="s">
        <v>5273</v>
      </c>
      <c r="B3657">
        <v>115</v>
      </c>
      <c r="C3657">
        <v>41543207</v>
      </c>
      <c r="D3657" t="s">
        <v>24164</v>
      </c>
      <c r="E3657" t="s">
        <v>3409</v>
      </c>
      <c r="F3657" t="s">
        <v>24165</v>
      </c>
      <c r="G3657" t="s">
        <v>10413</v>
      </c>
      <c r="L3657" t="s">
        <v>6123</v>
      </c>
      <c r="M3657" t="s">
        <v>37</v>
      </c>
      <c r="N3657" t="s">
        <v>38</v>
      </c>
      <c r="O3657">
        <v>42000000</v>
      </c>
      <c r="P3657">
        <f t="shared" si="57"/>
        <v>-456793</v>
      </c>
      <c r="Q3657">
        <v>6.3</v>
      </c>
    </row>
    <row r="3658" spans="1:17" x14ac:dyDescent="0.3">
      <c r="A3658" t="s">
        <v>5164</v>
      </c>
      <c r="B3658">
        <v>115</v>
      </c>
      <c r="C3658">
        <v>60491560</v>
      </c>
      <c r="D3658" t="s">
        <v>24164</v>
      </c>
      <c r="E3658" t="s">
        <v>3409</v>
      </c>
      <c r="F3658" t="s">
        <v>24165</v>
      </c>
      <c r="G3658" t="s">
        <v>10413</v>
      </c>
      <c r="L3658" t="s">
        <v>9094</v>
      </c>
      <c r="M3658" t="s">
        <v>37</v>
      </c>
      <c r="N3658" t="s">
        <v>38</v>
      </c>
      <c r="O3658">
        <v>27000000</v>
      </c>
      <c r="P3658">
        <f t="shared" si="57"/>
        <v>33491560</v>
      </c>
      <c r="Q3658">
        <v>6.6</v>
      </c>
    </row>
    <row r="3659" spans="1:17" x14ac:dyDescent="0.3">
      <c r="A3659" t="s">
        <v>5428</v>
      </c>
      <c r="B3659">
        <v>115</v>
      </c>
      <c r="C3659">
        <v>10556196</v>
      </c>
      <c r="D3659" t="s">
        <v>24164</v>
      </c>
      <c r="E3659" t="s">
        <v>3409</v>
      </c>
      <c r="F3659" t="s">
        <v>10413</v>
      </c>
      <c r="L3659" t="s">
        <v>5429</v>
      </c>
      <c r="M3659" t="s">
        <v>37</v>
      </c>
      <c r="N3659" t="s">
        <v>38</v>
      </c>
      <c r="O3659">
        <v>50000000</v>
      </c>
      <c r="P3659">
        <f t="shared" si="57"/>
        <v>-39443804</v>
      </c>
      <c r="Q3659">
        <v>6.2</v>
      </c>
    </row>
    <row r="3660" spans="1:17" x14ac:dyDescent="0.3">
      <c r="A3660" t="s">
        <v>5328</v>
      </c>
      <c r="B3660">
        <v>115</v>
      </c>
      <c r="C3660">
        <v>31874869</v>
      </c>
      <c r="D3660" t="s">
        <v>24164</v>
      </c>
      <c r="E3660" t="s">
        <v>24165</v>
      </c>
      <c r="F3660" t="s">
        <v>10413</v>
      </c>
      <c r="L3660" t="s">
        <v>5329</v>
      </c>
      <c r="M3660" t="s">
        <v>37</v>
      </c>
      <c r="N3660" t="s">
        <v>38</v>
      </c>
      <c r="O3660">
        <v>50000000</v>
      </c>
      <c r="P3660">
        <f t="shared" si="57"/>
        <v>-18125131</v>
      </c>
      <c r="Q3660">
        <v>6.1</v>
      </c>
    </row>
    <row r="3661" spans="1:17" x14ac:dyDescent="0.3">
      <c r="A3661" t="s">
        <v>8972</v>
      </c>
      <c r="B3661">
        <v>115</v>
      </c>
      <c r="C3661">
        <v>882710</v>
      </c>
      <c r="D3661" t="s">
        <v>24164</v>
      </c>
      <c r="E3661" t="s">
        <v>3409</v>
      </c>
      <c r="F3661" t="s">
        <v>19711</v>
      </c>
      <c r="G3661" t="s">
        <v>10413</v>
      </c>
      <c r="L3661" t="s">
        <v>11428</v>
      </c>
      <c r="M3661" t="s">
        <v>37</v>
      </c>
      <c r="N3661" t="s">
        <v>38</v>
      </c>
      <c r="O3661">
        <v>24000000</v>
      </c>
      <c r="P3661">
        <f t="shared" si="57"/>
        <v>-23117290</v>
      </c>
      <c r="Q3661">
        <v>6.4</v>
      </c>
    </row>
    <row r="3662" spans="1:17" x14ac:dyDescent="0.3">
      <c r="A3662" t="s">
        <v>5164</v>
      </c>
      <c r="B3662">
        <v>115</v>
      </c>
      <c r="C3662">
        <v>529766</v>
      </c>
      <c r="D3662" t="s">
        <v>24164</v>
      </c>
      <c r="E3662" t="s">
        <v>3409</v>
      </c>
      <c r="L3662" t="s">
        <v>13220</v>
      </c>
      <c r="M3662" t="s">
        <v>37</v>
      </c>
      <c r="N3662" t="s">
        <v>38</v>
      </c>
      <c r="O3662">
        <v>7000000</v>
      </c>
      <c r="P3662">
        <f t="shared" si="57"/>
        <v>-6470234</v>
      </c>
      <c r="Q3662">
        <v>6.8</v>
      </c>
    </row>
    <row r="3663" spans="1:17" x14ac:dyDescent="0.3">
      <c r="A3663" t="s">
        <v>10913</v>
      </c>
      <c r="B3663">
        <v>115</v>
      </c>
      <c r="C3663">
        <v>29753944</v>
      </c>
      <c r="D3663" t="s">
        <v>24164</v>
      </c>
      <c r="E3663" t="s">
        <v>3409</v>
      </c>
      <c r="F3663" t="s">
        <v>24165</v>
      </c>
      <c r="G3663" t="s">
        <v>10413</v>
      </c>
      <c r="L3663" t="s">
        <v>10914</v>
      </c>
      <c r="M3663" t="s">
        <v>37</v>
      </c>
      <c r="N3663" t="s">
        <v>38</v>
      </c>
      <c r="O3663">
        <v>20000000</v>
      </c>
      <c r="P3663">
        <f t="shared" si="57"/>
        <v>9753944</v>
      </c>
      <c r="Q3663">
        <v>6.5</v>
      </c>
    </row>
    <row r="3664" spans="1:17" x14ac:dyDescent="0.3">
      <c r="A3664" t="s">
        <v>3516</v>
      </c>
      <c r="B3664">
        <v>116</v>
      </c>
      <c r="C3664">
        <v>5851188</v>
      </c>
      <c r="D3664" t="s">
        <v>24164</v>
      </c>
      <c r="E3664" t="s">
        <v>24165</v>
      </c>
      <c r="F3664" t="s">
        <v>10413</v>
      </c>
      <c r="L3664" t="s">
        <v>3519</v>
      </c>
      <c r="M3664" t="s">
        <v>37</v>
      </c>
      <c r="N3664" t="s">
        <v>56</v>
      </c>
      <c r="O3664">
        <v>70000000</v>
      </c>
      <c r="P3664">
        <f t="shared" si="57"/>
        <v>-64148812</v>
      </c>
      <c r="Q3664">
        <v>4.2</v>
      </c>
    </row>
    <row r="3665" spans="1:17" x14ac:dyDescent="0.3">
      <c r="A3665" t="s">
        <v>12131</v>
      </c>
      <c r="B3665">
        <v>116</v>
      </c>
      <c r="C3665">
        <v>325491</v>
      </c>
      <c r="D3665" t="s">
        <v>24164</v>
      </c>
      <c r="E3665" t="s">
        <v>3409</v>
      </c>
      <c r="F3665" t="s">
        <v>10413</v>
      </c>
      <c r="L3665" t="s">
        <v>12134</v>
      </c>
      <c r="M3665" t="s">
        <v>37</v>
      </c>
      <c r="N3665" t="s">
        <v>38</v>
      </c>
      <c r="O3665">
        <v>17500000</v>
      </c>
      <c r="P3665">
        <f t="shared" si="57"/>
        <v>-17174509</v>
      </c>
      <c r="Q3665">
        <v>6</v>
      </c>
    </row>
    <row r="3666" spans="1:17" x14ac:dyDescent="0.3">
      <c r="A3666" t="s">
        <v>13078</v>
      </c>
      <c r="B3666">
        <v>116</v>
      </c>
      <c r="C3666">
        <v>22201636</v>
      </c>
      <c r="D3666" t="s">
        <v>24164</v>
      </c>
      <c r="E3666" t="s">
        <v>3409</v>
      </c>
      <c r="F3666" t="s">
        <v>12038</v>
      </c>
      <c r="L3666" t="s">
        <v>19663</v>
      </c>
      <c r="M3666" t="s">
        <v>37</v>
      </c>
      <c r="N3666" t="s">
        <v>38</v>
      </c>
      <c r="O3666">
        <v>8000000</v>
      </c>
      <c r="P3666">
        <f t="shared" si="57"/>
        <v>14201636</v>
      </c>
      <c r="Q3666">
        <v>7.4</v>
      </c>
    </row>
    <row r="3667" spans="1:17" x14ac:dyDescent="0.3">
      <c r="A3667" t="s">
        <v>6396</v>
      </c>
      <c r="B3667">
        <v>116</v>
      </c>
      <c r="C3667">
        <v>71026631</v>
      </c>
      <c r="D3667" t="s">
        <v>24164</v>
      </c>
      <c r="E3667" t="s">
        <v>3409</v>
      </c>
      <c r="F3667" t="s">
        <v>10413</v>
      </c>
      <c r="L3667" t="s">
        <v>7152</v>
      </c>
      <c r="M3667" t="s">
        <v>37</v>
      </c>
      <c r="N3667" t="s">
        <v>38</v>
      </c>
      <c r="O3667">
        <v>36000000</v>
      </c>
      <c r="P3667">
        <f t="shared" si="57"/>
        <v>35026631</v>
      </c>
      <c r="Q3667">
        <v>7</v>
      </c>
    </row>
    <row r="3668" spans="1:17" x14ac:dyDescent="0.3">
      <c r="A3668" t="s">
        <v>11681</v>
      </c>
      <c r="B3668">
        <v>116</v>
      </c>
      <c r="C3668">
        <v>1292527</v>
      </c>
      <c r="D3668" t="s">
        <v>24164</v>
      </c>
      <c r="E3668" t="s">
        <v>3409</v>
      </c>
      <c r="F3668" t="s">
        <v>12038</v>
      </c>
      <c r="G3668" t="s">
        <v>10413</v>
      </c>
      <c r="L3668" t="s">
        <v>11683</v>
      </c>
      <c r="M3668" t="s">
        <v>37</v>
      </c>
      <c r="N3668" t="s">
        <v>1465</v>
      </c>
      <c r="O3668">
        <v>19000000</v>
      </c>
      <c r="P3668">
        <f t="shared" si="57"/>
        <v>-17707473</v>
      </c>
      <c r="Q3668">
        <v>6.3</v>
      </c>
    </row>
    <row r="3669" spans="1:17" x14ac:dyDescent="0.3">
      <c r="A3669" t="s">
        <v>1526</v>
      </c>
      <c r="B3669">
        <v>116</v>
      </c>
      <c r="C3669">
        <v>183405771</v>
      </c>
      <c r="D3669" t="s">
        <v>24164</v>
      </c>
      <c r="E3669" t="s">
        <v>10413</v>
      </c>
      <c r="L3669" t="s">
        <v>2327</v>
      </c>
      <c r="M3669" t="s">
        <v>37</v>
      </c>
      <c r="N3669" t="s">
        <v>38</v>
      </c>
      <c r="O3669">
        <v>85000000</v>
      </c>
      <c r="P3669">
        <f t="shared" si="57"/>
        <v>98405771</v>
      </c>
      <c r="Q3669">
        <v>7.8</v>
      </c>
    </row>
    <row r="3670" spans="1:17" x14ac:dyDescent="0.3">
      <c r="A3670" t="s">
        <v>4893</v>
      </c>
      <c r="B3670">
        <v>116</v>
      </c>
      <c r="C3670">
        <v>11326836</v>
      </c>
      <c r="D3670" t="s">
        <v>24164</v>
      </c>
      <c r="E3670" t="s">
        <v>3409</v>
      </c>
      <c r="F3670" t="s">
        <v>10413</v>
      </c>
      <c r="L3670" t="s">
        <v>10527</v>
      </c>
      <c r="M3670" t="s">
        <v>37</v>
      </c>
      <c r="N3670" t="s">
        <v>38</v>
      </c>
      <c r="O3670">
        <v>22000000</v>
      </c>
      <c r="P3670">
        <f t="shared" si="57"/>
        <v>-10673164</v>
      </c>
      <c r="Q3670">
        <v>6.8</v>
      </c>
    </row>
    <row r="3671" spans="1:17" x14ac:dyDescent="0.3">
      <c r="A3671" t="s">
        <v>6131</v>
      </c>
      <c r="B3671">
        <v>117</v>
      </c>
      <c r="C3671">
        <v>24362501</v>
      </c>
      <c r="D3671" t="s">
        <v>24164</v>
      </c>
      <c r="E3671" t="s">
        <v>3409</v>
      </c>
      <c r="F3671" t="s">
        <v>10413</v>
      </c>
      <c r="L3671" t="s">
        <v>10537</v>
      </c>
      <c r="M3671" t="s">
        <v>37</v>
      </c>
      <c r="N3671" t="s">
        <v>38</v>
      </c>
      <c r="O3671">
        <v>21500000</v>
      </c>
      <c r="P3671">
        <f t="shared" si="57"/>
        <v>2862501</v>
      </c>
      <c r="Q3671">
        <v>7.2</v>
      </c>
    </row>
    <row r="3672" spans="1:17" x14ac:dyDescent="0.3">
      <c r="A3672" t="s">
        <v>313</v>
      </c>
      <c r="B3672">
        <v>117</v>
      </c>
      <c r="C3672">
        <v>43290977</v>
      </c>
      <c r="D3672" t="s">
        <v>24164</v>
      </c>
      <c r="E3672" t="s">
        <v>3409</v>
      </c>
      <c r="F3672" t="s">
        <v>24165</v>
      </c>
      <c r="G3672" t="s">
        <v>10413</v>
      </c>
      <c r="L3672" t="s">
        <v>4273</v>
      </c>
      <c r="M3672" t="s">
        <v>37</v>
      </c>
      <c r="N3672" t="s">
        <v>56</v>
      </c>
      <c r="O3672">
        <v>80000000</v>
      </c>
      <c r="P3672">
        <f t="shared" si="57"/>
        <v>-36709023</v>
      </c>
      <c r="Q3672">
        <v>6.6</v>
      </c>
    </row>
    <row r="3673" spans="1:17" hidden="1" x14ac:dyDescent="0.3">
      <c r="A3673" t="s">
        <v>11916</v>
      </c>
      <c r="B3673">
        <v>118</v>
      </c>
      <c r="D3673" t="s">
        <v>6403</v>
      </c>
      <c r="L3673" t="s">
        <v>13441</v>
      </c>
      <c r="M3673" t="s">
        <v>37</v>
      </c>
      <c r="N3673" t="s">
        <v>38</v>
      </c>
      <c r="O3673">
        <v>14000000</v>
      </c>
      <c r="P3673">
        <f t="shared" si="57"/>
        <v>-14000000</v>
      </c>
      <c r="Q3673">
        <v>3.7</v>
      </c>
    </row>
    <row r="3674" spans="1:17" x14ac:dyDescent="0.3">
      <c r="A3674" t="s">
        <v>15960</v>
      </c>
      <c r="B3674">
        <v>117</v>
      </c>
      <c r="C3674">
        <v>32279955</v>
      </c>
      <c r="D3674" t="s">
        <v>24164</v>
      </c>
      <c r="E3674" t="s">
        <v>3409</v>
      </c>
      <c r="F3674" t="s">
        <v>10413</v>
      </c>
      <c r="L3674" t="s">
        <v>15961</v>
      </c>
      <c r="M3674" t="s">
        <v>37</v>
      </c>
      <c r="N3674" t="s">
        <v>38</v>
      </c>
      <c r="O3674">
        <v>8500000</v>
      </c>
      <c r="P3674">
        <f t="shared" si="57"/>
        <v>23779955</v>
      </c>
      <c r="Q3674">
        <v>7.9</v>
      </c>
    </row>
    <row r="3675" spans="1:17" x14ac:dyDescent="0.3">
      <c r="A3675" t="s">
        <v>48</v>
      </c>
      <c r="B3675">
        <v>117</v>
      </c>
      <c r="C3675">
        <v>104054514</v>
      </c>
      <c r="D3675" t="s">
        <v>24164</v>
      </c>
      <c r="E3675" t="s">
        <v>3409</v>
      </c>
      <c r="F3675" t="s">
        <v>10413</v>
      </c>
      <c r="L3675" t="s">
        <v>2620</v>
      </c>
      <c r="M3675" t="s">
        <v>37</v>
      </c>
      <c r="N3675" t="s">
        <v>38</v>
      </c>
      <c r="O3675">
        <v>80000000</v>
      </c>
      <c r="P3675">
        <f t="shared" si="57"/>
        <v>24054514</v>
      </c>
      <c r="Q3675">
        <v>7.7</v>
      </c>
    </row>
    <row r="3676" spans="1:17" hidden="1" x14ac:dyDescent="0.3">
      <c r="A3676" t="s">
        <v>11633</v>
      </c>
      <c r="B3676">
        <v>118</v>
      </c>
      <c r="D3676" t="s">
        <v>1325</v>
      </c>
      <c r="E3676" t="s">
        <v>24164</v>
      </c>
      <c r="F3676" t="s">
        <v>10413</v>
      </c>
      <c r="L3676" t="s">
        <v>11635</v>
      </c>
      <c r="M3676" t="s">
        <v>1946</v>
      </c>
      <c r="N3676" t="s">
        <v>892</v>
      </c>
      <c r="P3676">
        <f t="shared" si="57"/>
        <v>0</v>
      </c>
      <c r="Q3676">
        <v>6.2</v>
      </c>
    </row>
    <row r="3677" spans="1:17" x14ac:dyDescent="0.3">
      <c r="A3677" t="s">
        <v>8972</v>
      </c>
      <c r="B3677">
        <v>117</v>
      </c>
      <c r="C3677">
        <v>28563179</v>
      </c>
      <c r="D3677" t="s">
        <v>24164</v>
      </c>
      <c r="E3677" t="s">
        <v>3409</v>
      </c>
      <c r="F3677" t="s">
        <v>10413</v>
      </c>
      <c r="L3677" t="s">
        <v>8974</v>
      </c>
      <c r="M3677" t="s">
        <v>37</v>
      </c>
      <c r="N3677" t="s">
        <v>38</v>
      </c>
      <c r="O3677">
        <v>21000000</v>
      </c>
      <c r="P3677">
        <f t="shared" si="57"/>
        <v>7563179</v>
      </c>
      <c r="Q3677">
        <v>6.9</v>
      </c>
    </row>
    <row r="3678" spans="1:17" x14ac:dyDescent="0.3">
      <c r="A3678" t="s">
        <v>3159</v>
      </c>
      <c r="B3678">
        <v>118</v>
      </c>
      <c r="C3678">
        <v>9059588</v>
      </c>
      <c r="D3678" t="s">
        <v>24164</v>
      </c>
      <c r="E3678" t="s">
        <v>3409</v>
      </c>
      <c r="F3678" t="s">
        <v>19711</v>
      </c>
      <c r="G3678" t="s">
        <v>10413</v>
      </c>
      <c r="L3678" t="s">
        <v>13083</v>
      </c>
      <c r="M3678" t="s">
        <v>37</v>
      </c>
      <c r="N3678" t="s">
        <v>38</v>
      </c>
      <c r="O3678">
        <v>15000000</v>
      </c>
      <c r="P3678">
        <f t="shared" si="57"/>
        <v>-5940412</v>
      </c>
      <c r="Q3678">
        <v>6.6</v>
      </c>
    </row>
    <row r="3679" spans="1:17" hidden="1" x14ac:dyDescent="0.3">
      <c r="A3679" t="s">
        <v>17251</v>
      </c>
      <c r="B3679">
        <v>118</v>
      </c>
      <c r="D3679" t="s">
        <v>3409</v>
      </c>
      <c r="E3679" t="s">
        <v>19711</v>
      </c>
      <c r="F3679" t="s">
        <v>24163</v>
      </c>
      <c r="L3679" t="s">
        <v>20814</v>
      </c>
      <c r="M3679" t="s">
        <v>37</v>
      </c>
      <c r="N3679" t="s">
        <v>38</v>
      </c>
      <c r="O3679">
        <v>1650000</v>
      </c>
      <c r="P3679">
        <f t="shared" si="57"/>
        <v>-1650000</v>
      </c>
      <c r="Q3679">
        <v>7.8</v>
      </c>
    </row>
    <row r="3680" spans="1:17" x14ac:dyDescent="0.3">
      <c r="A3680" t="s">
        <v>741</v>
      </c>
      <c r="B3680">
        <v>118</v>
      </c>
      <c r="C3680">
        <v>17305211</v>
      </c>
      <c r="D3680" t="s">
        <v>24164</v>
      </c>
      <c r="E3680" t="s">
        <v>3409</v>
      </c>
      <c r="F3680" t="s">
        <v>24165</v>
      </c>
      <c r="G3680" t="s">
        <v>10413</v>
      </c>
      <c r="L3680" t="s">
        <v>7027</v>
      </c>
      <c r="M3680" t="s">
        <v>37</v>
      </c>
      <c r="N3680" t="s">
        <v>38</v>
      </c>
      <c r="O3680">
        <v>38000000</v>
      </c>
      <c r="P3680">
        <f t="shared" si="57"/>
        <v>-20694789</v>
      </c>
      <c r="Q3680">
        <v>6.1</v>
      </c>
    </row>
    <row r="3681" spans="1:17" hidden="1" x14ac:dyDescent="0.3">
      <c r="A3681" t="s">
        <v>20226</v>
      </c>
      <c r="B3681">
        <v>118</v>
      </c>
      <c r="D3681" t="s">
        <v>3409</v>
      </c>
      <c r="E3681" t="s">
        <v>19711</v>
      </c>
      <c r="L3681" t="s">
        <v>20228</v>
      </c>
      <c r="M3681" t="s">
        <v>37</v>
      </c>
      <c r="N3681" t="s">
        <v>38</v>
      </c>
      <c r="O3681">
        <v>2000000</v>
      </c>
      <c r="P3681">
        <f t="shared" si="57"/>
        <v>-2000000</v>
      </c>
      <c r="Q3681">
        <v>7.4</v>
      </c>
    </row>
    <row r="3682" spans="1:17" hidden="1" x14ac:dyDescent="0.3">
      <c r="A3682" t="s">
        <v>8333</v>
      </c>
      <c r="B3682">
        <v>118</v>
      </c>
      <c r="C3682">
        <v>42643187</v>
      </c>
      <c r="D3682" t="s">
        <v>13307</v>
      </c>
      <c r="E3682" t="s">
        <v>3409</v>
      </c>
      <c r="F3682" t="s">
        <v>24167</v>
      </c>
      <c r="L3682" t="s">
        <v>8335</v>
      </c>
      <c r="M3682" t="s">
        <v>37</v>
      </c>
      <c r="N3682" t="s">
        <v>38</v>
      </c>
      <c r="P3682">
        <f t="shared" si="57"/>
        <v>42643187</v>
      </c>
      <c r="Q3682">
        <v>7.2</v>
      </c>
    </row>
    <row r="3683" spans="1:17" x14ac:dyDescent="0.3">
      <c r="A3683" t="s">
        <v>3470</v>
      </c>
      <c r="B3683">
        <v>118</v>
      </c>
      <c r="C3683">
        <v>44983704</v>
      </c>
      <c r="D3683" t="s">
        <v>24164</v>
      </c>
      <c r="E3683" t="s">
        <v>3409</v>
      </c>
      <c r="F3683" t="s">
        <v>24165</v>
      </c>
      <c r="G3683" t="s">
        <v>12332</v>
      </c>
      <c r="H3683" t="s">
        <v>10413</v>
      </c>
      <c r="L3683" t="s">
        <v>8072</v>
      </c>
      <c r="M3683" t="s">
        <v>37</v>
      </c>
      <c r="N3683" t="s">
        <v>38</v>
      </c>
      <c r="O3683">
        <v>31000000</v>
      </c>
      <c r="P3683">
        <f t="shared" si="57"/>
        <v>13983704</v>
      </c>
      <c r="Q3683">
        <v>7.3</v>
      </c>
    </row>
    <row r="3684" spans="1:17" x14ac:dyDescent="0.3">
      <c r="A3684" t="s">
        <v>14697</v>
      </c>
      <c r="B3684">
        <v>118</v>
      </c>
      <c r="C3684">
        <v>399879</v>
      </c>
      <c r="D3684" t="s">
        <v>24164</v>
      </c>
      <c r="E3684" t="s">
        <v>3409</v>
      </c>
      <c r="F3684" t="s">
        <v>24165</v>
      </c>
      <c r="G3684" t="s">
        <v>10413</v>
      </c>
      <c r="L3684" t="s">
        <v>14700</v>
      </c>
      <c r="M3684" t="s">
        <v>37</v>
      </c>
      <c r="N3684" t="s">
        <v>370</v>
      </c>
      <c r="O3684">
        <v>15000000</v>
      </c>
      <c r="P3684">
        <f t="shared" si="57"/>
        <v>-14600121</v>
      </c>
      <c r="Q3684">
        <v>6.4</v>
      </c>
    </row>
    <row r="3685" spans="1:17" hidden="1" x14ac:dyDescent="0.3">
      <c r="A3685" t="s">
        <v>19130</v>
      </c>
      <c r="B3685">
        <v>118</v>
      </c>
      <c r="D3685" t="s">
        <v>3409</v>
      </c>
      <c r="E3685" t="s">
        <v>18089</v>
      </c>
      <c r="L3685" t="s">
        <v>21264</v>
      </c>
      <c r="M3685" t="s">
        <v>37</v>
      </c>
      <c r="N3685" t="s">
        <v>38</v>
      </c>
      <c r="O3685">
        <v>1250000</v>
      </c>
      <c r="P3685">
        <f t="shared" si="57"/>
        <v>-1250000</v>
      </c>
      <c r="Q3685">
        <v>7.8</v>
      </c>
    </row>
    <row r="3686" spans="1:17" x14ac:dyDescent="0.3">
      <c r="A3686" t="s">
        <v>3088</v>
      </c>
      <c r="B3686">
        <v>118</v>
      </c>
      <c r="C3686">
        <v>73343413</v>
      </c>
      <c r="D3686" t="s">
        <v>24164</v>
      </c>
      <c r="E3686" t="s">
        <v>3409</v>
      </c>
      <c r="F3686" t="s">
        <v>10413</v>
      </c>
      <c r="L3686" t="s">
        <v>4900</v>
      </c>
      <c r="M3686" t="s">
        <v>37</v>
      </c>
      <c r="N3686" t="s">
        <v>38</v>
      </c>
      <c r="O3686">
        <v>50000000</v>
      </c>
      <c r="P3686">
        <f t="shared" si="57"/>
        <v>23343413</v>
      </c>
      <c r="Q3686">
        <v>7.4</v>
      </c>
    </row>
    <row r="3687" spans="1:17" x14ac:dyDescent="0.3">
      <c r="A3687" t="s">
        <v>7057</v>
      </c>
      <c r="B3687">
        <v>118</v>
      </c>
      <c r="C3687">
        <v>6482195</v>
      </c>
      <c r="D3687" t="s">
        <v>24164</v>
      </c>
      <c r="E3687" t="s">
        <v>24165</v>
      </c>
      <c r="F3687" t="s">
        <v>10413</v>
      </c>
      <c r="L3687" t="s">
        <v>7060</v>
      </c>
      <c r="M3687" t="s">
        <v>37</v>
      </c>
      <c r="N3687" t="s">
        <v>38</v>
      </c>
      <c r="O3687">
        <v>37000000</v>
      </c>
      <c r="P3687">
        <f t="shared" si="57"/>
        <v>-30517805</v>
      </c>
      <c r="Q3687">
        <v>6.4</v>
      </c>
    </row>
    <row r="3688" spans="1:17" x14ac:dyDescent="0.3">
      <c r="A3688" t="s">
        <v>1198</v>
      </c>
      <c r="B3688">
        <v>118</v>
      </c>
      <c r="C3688">
        <v>66488090</v>
      </c>
      <c r="D3688" t="s">
        <v>24164</v>
      </c>
      <c r="E3688" t="s">
        <v>3409</v>
      </c>
      <c r="F3688" t="s">
        <v>24165</v>
      </c>
      <c r="G3688" t="s">
        <v>10413</v>
      </c>
      <c r="L3688" t="s">
        <v>5533</v>
      </c>
      <c r="M3688" t="s">
        <v>37</v>
      </c>
      <c r="N3688" t="s">
        <v>38</v>
      </c>
      <c r="O3688">
        <v>48000000</v>
      </c>
      <c r="P3688">
        <f t="shared" si="57"/>
        <v>18488090</v>
      </c>
      <c r="Q3688">
        <v>6.7</v>
      </c>
    </row>
    <row r="3689" spans="1:17" hidden="1" x14ac:dyDescent="0.3">
      <c r="A3689" t="s">
        <v>19168</v>
      </c>
      <c r="B3689">
        <v>118</v>
      </c>
      <c r="D3689" t="s">
        <v>3409</v>
      </c>
      <c r="E3689" t="s">
        <v>18089</v>
      </c>
      <c r="F3689" t="s">
        <v>1266</v>
      </c>
      <c r="G3689" t="s">
        <v>19711</v>
      </c>
      <c r="L3689" t="s">
        <v>19171</v>
      </c>
      <c r="M3689" t="s">
        <v>37</v>
      </c>
      <c r="N3689" t="s">
        <v>38</v>
      </c>
      <c r="O3689">
        <v>3180000</v>
      </c>
      <c r="P3689">
        <f t="shared" si="57"/>
        <v>-3180000</v>
      </c>
      <c r="Q3689">
        <v>8.6</v>
      </c>
    </row>
    <row r="3690" spans="1:17" x14ac:dyDescent="0.3">
      <c r="A3690" t="s">
        <v>5683</v>
      </c>
      <c r="B3690">
        <v>118</v>
      </c>
      <c r="C3690">
        <v>57981889</v>
      </c>
      <c r="D3690" t="s">
        <v>24164</v>
      </c>
      <c r="E3690" t="s">
        <v>3409</v>
      </c>
      <c r="F3690" t="s">
        <v>10413</v>
      </c>
      <c r="L3690" t="s">
        <v>6442</v>
      </c>
      <c r="M3690" t="s">
        <v>37</v>
      </c>
      <c r="N3690" t="s">
        <v>38</v>
      </c>
      <c r="O3690">
        <v>40000000</v>
      </c>
      <c r="P3690">
        <f t="shared" si="57"/>
        <v>17981889</v>
      </c>
      <c r="Q3690">
        <v>7.3</v>
      </c>
    </row>
    <row r="3691" spans="1:17" x14ac:dyDescent="0.3">
      <c r="A3691" t="s">
        <v>21697</v>
      </c>
      <c r="B3691">
        <v>119</v>
      </c>
      <c r="C3691">
        <v>798341</v>
      </c>
      <c r="D3691" t="s">
        <v>24164</v>
      </c>
      <c r="E3691" t="s">
        <v>3409</v>
      </c>
      <c r="F3691" t="s">
        <v>24165</v>
      </c>
      <c r="L3691" t="s">
        <v>21699</v>
      </c>
      <c r="M3691" t="s">
        <v>37</v>
      </c>
      <c r="N3691" t="s">
        <v>38</v>
      </c>
      <c r="O3691">
        <v>1000000</v>
      </c>
      <c r="P3691">
        <f t="shared" si="57"/>
        <v>-201659</v>
      </c>
      <c r="Q3691">
        <v>7.2</v>
      </c>
    </row>
    <row r="3692" spans="1:17" x14ac:dyDescent="0.3">
      <c r="A3692" t="s">
        <v>1318</v>
      </c>
      <c r="B3692">
        <v>119</v>
      </c>
      <c r="C3692">
        <v>49024969</v>
      </c>
      <c r="D3692" t="s">
        <v>24164</v>
      </c>
      <c r="E3692" t="s">
        <v>3409</v>
      </c>
      <c r="F3692" t="s">
        <v>24165</v>
      </c>
      <c r="G3692" t="s">
        <v>10413</v>
      </c>
      <c r="L3692" t="s">
        <v>10531</v>
      </c>
      <c r="M3692" t="s">
        <v>37</v>
      </c>
      <c r="N3692" t="s">
        <v>38</v>
      </c>
      <c r="O3692">
        <v>25000000</v>
      </c>
      <c r="P3692">
        <f t="shared" si="57"/>
        <v>24024969</v>
      </c>
      <c r="Q3692">
        <v>7.3</v>
      </c>
    </row>
    <row r="3693" spans="1:17" x14ac:dyDescent="0.3">
      <c r="A3693" t="s">
        <v>1324</v>
      </c>
      <c r="B3693">
        <v>119</v>
      </c>
      <c r="C3693">
        <v>92115211</v>
      </c>
      <c r="D3693" t="s">
        <v>24164</v>
      </c>
      <c r="E3693" t="s">
        <v>3409</v>
      </c>
      <c r="F3693" t="s">
        <v>24165</v>
      </c>
      <c r="G3693" t="s">
        <v>10413</v>
      </c>
      <c r="L3693" t="s">
        <v>5727</v>
      </c>
      <c r="M3693" t="s">
        <v>37</v>
      </c>
      <c r="N3693" t="s">
        <v>38</v>
      </c>
      <c r="O3693">
        <v>45000000</v>
      </c>
      <c r="P3693">
        <f t="shared" si="57"/>
        <v>47115211</v>
      </c>
      <c r="Q3693">
        <v>6.7</v>
      </c>
    </row>
    <row r="3694" spans="1:17" x14ac:dyDescent="0.3">
      <c r="A3694" t="s">
        <v>2246</v>
      </c>
      <c r="B3694">
        <v>119</v>
      </c>
      <c r="C3694">
        <v>76270454</v>
      </c>
      <c r="D3694" t="s">
        <v>24164</v>
      </c>
      <c r="E3694" t="s">
        <v>3409</v>
      </c>
      <c r="F3694" t="s">
        <v>10413</v>
      </c>
      <c r="L3694" t="s">
        <v>9451</v>
      </c>
      <c r="M3694" t="s">
        <v>37</v>
      </c>
      <c r="N3694" t="s">
        <v>38</v>
      </c>
      <c r="O3694">
        <v>25000000</v>
      </c>
      <c r="P3694">
        <f t="shared" si="57"/>
        <v>51270454</v>
      </c>
      <c r="Q3694">
        <v>7.9</v>
      </c>
    </row>
    <row r="3695" spans="1:17" x14ac:dyDescent="0.3">
      <c r="A3695" t="s">
        <v>15655</v>
      </c>
      <c r="B3695">
        <v>120</v>
      </c>
      <c r="C3695">
        <v>16938179</v>
      </c>
      <c r="D3695" t="s">
        <v>24164</v>
      </c>
      <c r="E3695" t="s">
        <v>3409</v>
      </c>
      <c r="F3695" t="s">
        <v>10413</v>
      </c>
      <c r="L3695" t="s">
        <v>15656</v>
      </c>
      <c r="M3695" t="s">
        <v>37</v>
      </c>
      <c r="N3695" t="s">
        <v>38</v>
      </c>
      <c r="O3695">
        <v>8000000</v>
      </c>
      <c r="P3695">
        <f t="shared" si="57"/>
        <v>8938179</v>
      </c>
      <c r="Q3695">
        <v>7</v>
      </c>
    </row>
    <row r="3696" spans="1:17" x14ac:dyDescent="0.3">
      <c r="A3696" t="s">
        <v>3806</v>
      </c>
      <c r="B3696">
        <v>120</v>
      </c>
      <c r="C3696">
        <v>21244913</v>
      </c>
      <c r="D3696" t="s">
        <v>24164</v>
      </c>
      <c r="E3696" t="s">
        <v>68</v>
      </c>
      <c r="F3696" t="s">
        <v>3409</v>
      </c>
      <c r="L3696" t="s">
        <v>19189</v>
      </c>
      <c r="M3696" t="s">
        <v>37</v>
      </c>
      <c r="N3696" t="s">
        <v>767</v>
      </c>
      <c r="O3696">
        <v>4000000</v>
      </c>
      <c r="P3696">
        <f t="shared" si="57"/>
        <v>17244913</v>
      </c>
      <c r="Q3696">
        <v>8</v>
      </c>
    </row>
    <row r="3697" spans="1:17" x14ac:dyDescent="0.3">
      <c r="A3697" t="s">
        <v>1633</v>
      </c>
      <c r="B3697">
        <v>120</v>
      </c>
      <c r="C3697">
        <v>100003492</v>
      </c>
      <c r="D3697" t="s">
        <v>24164</v>
      </c>
      <c r="E3697" t="s">
        <v>3409</v>
      </c>
      <c r="F3697" t="s">
        <v>10413</v>
      </c>
      <c r="L3697" t="s">
        <v>4047</v>
      </c>
      <c r="M3697" t="s">
        <v>37</v>
      </c>
      <c r="N3697" t="s">
        <v>38</v>
      </c>
      <c r="O3697">
        <v>65000000</v>
      </c>
      <c r="P3697">
        <f t="shared" si="57"/>
        <v>35003492</v>
      </c>
      <c r="Q3697">
        <v>7.6</v>
      </c>
    </row>
    <row r="3698" spans="1:17" x14ac:dyDescent="0.3">
      <c r="A3698" t="s">
        <v>1421</v>
      </c>
      <c r="B3698">
        <v>120</v>
      </c>
      <c r="C3698">
        <v>44886089</v>
      </c>
      <c r="D3698" t="s">
        <v>24164</v>
      </c>
      <c r="E3698" t="s">
        <v>3409</v>
      </c>
      <c r="F3698" t="s">
        <v>10413</v>
      </c>
      <c r="L3698" t="s">
        <v>12792</v>
      </c>
      <c r="M3698" t="s">
        <v>37</v>
      </c>
      <c r="N3698" t="s">
        <v>38</v>
      </c>
      <c r="O3698">
        <v>10000000</v>
      </c>
      <c r="P3698">
        <f t="shared" si="57"/>
        <v>34886089</v>
      </c>
      <c r="Q3698">
        <v>6.9</v>
      </c>
    </row>
    <row r="3699" spans="1:17" x14ac:dyDescent="0.3">
      <c r="A3699" t="s">
        <v>2853</v>
      </c>
      <c r="B3699">
        <v>120</v>
      </c>
      <c r="C3699">
        <v>106869</v>
      </c>
      <c r="D3699" t="s">
        <v>24164</v>
      </c>
      <c r="E3699" t="s">
        <v>3409</v>
      </c>
      <c r="F3699" t="s">
        <v>19711</v>
      </c>
      <c r="G3699" t="s">
        <v>10413</v>
      </c>
      <c r="L3699" t="s">
        <v>12316</v>
      </c>
      <c r="M3699" t="s">
        <v>37</v>
      </c>
      <c r="N3699" t="s">
        <v>1465</v>
      </c>
      <c r="O3699">
        <v>17000000</v>
      </c>
      <c r="P3699">
        <f t="shared" si="57"/>
        <v>-16893131</v>
      </c>
      <c r="Q3699">
        <v>6.6</v>
      </c>
    </row>
    <row r="3700" spans="1:17" x14ac:dyDescent="0.3">
      <c r="A3700" t="s">
        <v>14383</v>
      </c>
      <c r="B3700">
        <v>120</v>
      </c>
      <c r="C3700">
        <v>214202</v>
      </c>
      <c r="D3700" t="s">
        <v>24164</v>
      </c>
      <c r="E3700" t="s">
        <v>3409</v>
      </c>
      <c r="F3700" t="s">
        <v>10413</v>
      </c>
      <c r="L3700" t="s">
        <v>14384</v>
      </c>
      <c r="M3700" t="s">
        <v>37</v>
      </c>
      <c r="N3700" t="s">
        <v>767</v>
      </c>
      <c r="O3700">
        <v>12000000</v>
      </c>
      <c r="P3700">
        <f t="shared" si="57"/>
        <v>-11785798</v>
      </c>
      <c r="Q3700">
        <v>7.5</v>
      </c>
    </row>
    <row r="3701" spans="1:17" x14ac:dyDescent="0.3">
      <c r="A3701" t="s">
        <v>79</v>
      </c>
      <c r="B3701">
        <v>121</v>
      </c>
      <c r="C3701">
        <v>16311763</v>
      </c>
      <c r="D3701" t="s">
        <v>24164</v>
      </c>
      <c r="E3701" t="s">
        <v>3409</v>
      </c>
      <c r="F3701" t="s">
        <v>10413</v>
      </c>
      <c r="L3701" t="s">
        <v>12233</v>
      </c>
      <c r="M3701" t="s">
        <v>37</v>
      </c>
      <c r="N3701" t="s">
        <v>56</v>
      </c>
      <c r="O3701">
        <v>17000000</v>
      </c>
      <c r="P3701">
        <f t="shared" si="57"/>
        <v>-688237</v>
      </c>
      <c r="Q3701">
        <v>7.5</v>
      </c>
    </row>
    <row r="3702" spans="1:17" x14ac:dyDescent="0.3">
      <c r="A3702" t="s">
        <v>13012</v>
      </c>
      <c r="B3702">
        <v>121</v>
      </c>
      <c r="C3702">
        <v>12549485</v>
      </c>
      <c r="D3702" t="s">
        <v>24164</v>
      </c>
      <c r="E3702" t="s">
        <v>3409</v>
      </c>
      <c r="F3702" t="s">
        <v>17378</v>
      </c>
      <c r="G3702" t="s">
        <v>19711</v>
      </c>
      <c r="L3702" t="s">
        <v>13014</v>
      </c>
      <c r="M3702" t="s">
        <v>37</v>
      </c>
      <c r="N3702" t="s">
        <v>38</v>
      </c>
      <c r="O3702">
        <v>15000000</v>
      </c>
      <c r="P3702">
        <f t="shared" si="57"/>
        <v>-2450515</v>
      </c>
      <c r="Q3702">
        <v>6.2</v>
      </c>
    </row>
    <row r="3703" spans="1:17" hidden="1" x14ac:dyDescent="0.3">
      <c r="A3703" t="s">
        <v>17954</v>
      </c>
      <c r="B3703">
        <v>118</v>
      </c>
      <c r="C3703">
        <v>228830</v>
      </c>
      <c r="D3703" t="s">
        <v>24164</v>
      </c>
      <c r="E3703" t="s">
        <v>68</v>
      </c>
      <c r="F3703" t="s">
        <v>24163</v>
      </c>
      <c r="L3703" t="s">
        <v>17958</v>
      </c>
      <c r="M3703" t="s">
        <v>37</v>
      </c>
      <c r="N3703" t="s">
        <v>38</v>
      </c>
      <c r="P3703">
        <f t="shared" si="57"/>
        <v>228830</v>
      </c>
      <c r="Q3703">
        <v>7.5</v>
      </c>
    </row>
    <row r="3704" spans="1:17" x14ac:dyDescent="0.3">
      <c r="A3704" t="s">
        <v>4423</v>
      </c>
      <c r="B3704">
        <v>121</v>
      </c>
      <c r="C3704">
        <v>22905674</v>
      </c>
      <c r="D3704" t="s">
        <v>24164</v>
      </c>
      <c r="E3704" t="s">
        <v>3409</v>
      </c>
      <c r="L3704" t="s">
        <v>14144</v>
      </c>
      <c r="M3704" t="s">
        <v>37</v>
      </c>
      <c r="N3704" t="s">
        <v>38</v>
      </c>
      <c r="O3704">
        <v>12000000</v>
      </c>
      <c r="P3704">
        <f t="shared" si="57"/>
        <v>10905674</v>
      </c>
      <c r="Q3704">
        <v>7.4</v>
      </c>
    </row>
    <row r="3705" spans="1:17" x14ac:dyDescent="0.3">
      <c r="A3705" t="s">
        <v>2246</v>
      </c>
      <c r="B3705">
        <v>121</v>
      </c>
      <c r="C3705">
        <v>22518325</v>
      </c>
      <c r="D3705" t="s">
        <v>24164</v>
      </c>
      <c r="E3705" t="s">
        <v>3409</v>
      </c>
      <c r="F3705" t="s">
        <v>24165</v>
      </c>
      <c r="G3705" t="s">
        <v>10413</v>
      </c>
      <c r="L3705" t="s">
        <v>4342</v>
      </c>
      <c r="M3705" t="s">
        <v>37</v>
      </c>
      <c r="N3705" t="s">
        <v>767</v>
      </c>
      <c r="O3705">
        <v>50000000</v>
      </c>
      <c r="P3705">
        <f t="shared" si="57"/>
        <v>-27481675</v>
      </c>
      <c r="Q3705">
        <v>5.6</v>
      </c>
    </row>
    <row r="3706" spans="1:17" x14ac:dyDescent="0.3">
      <c r="A3706" t="s">
        <v>10841</v>
      </c>
      <c r="B3706">
        <v>122</v>
      </c>
      <c r="C3706">
        <v>17237244</v>
      </c>
      <c r="D3706" t="s">
        <v>24164</v>
      </c>
      <c r="E3706" t="s">
        <v>3409</v>
      </c>
      <c r="F3706" t="s">
        <v>10413</v>
      </c>
      <c r="L3706" t="s">
        <v>12985</v>
      </c>
      <c r="M3706" t="s">
        <v>37</v>
      </c>
      <c r="N3706" t="s">
        <v>56</v>
      </c>
      <c r="O3706">
        <v>15000000</v>
      </c>
      <c r="P3706">
        <f t="shared" si="57"/>
        <v>2237244</v>
      </c>
      <c r="Q3706">
        <v>6.8</v>
      </c>
    </row>
    <row r="3707" spans="1:17" x14ac:dyDescent="0.3">
      <c r="A3707" t="s">
        <v>10018</v>
      </c>
      <c r="B3707">
        <v>122</v>
      </c>
      <c r="C3707">
        <v>1697956</v>
      </c>
      <c r="D3707" t="s">
        <v>24164</v>
      </c>
      <c r="E3707" t="s">
        <v>3409</v>
      </c>
      <c r="L3707" t="s">
        <v>10019</v>
      </c>
      <c r="M3707" t="s">
        <v>37</v>
      </c>
      <c r="N3707" t="s">
        <v>38</v>
      </c>
      <c r="O3707">
        <v>20000000</v>
      </c>
      <c r="P3707">
        <f t="shared" si="57"/>
        <v>-18302044</v>
      </c>
      <c r="Q3707">
        <v>6.7</v>
      </c>
    </row>
    <row r="3708" spans="1:17" x14ac:dyDescent="0.3">
      <c r="A3708" t="s">
        <v>18285</v>
      </c>
      <c r="B3708">
        <v>122</v>
      </c>
      <c r="C3708">
        <v>713413</v>
      </c>
      <c r="D3708" t="s">
        <v>24164</v>
      </c>
      <c r="E3708" t="s">
        <v>3409</v>
      </c>
      <c r="F3708" t="s">
        <v>24165</v>
      </c>
      <c r="L3708" t="s">
        <v>18288</v>
      </c>
      <c r="M3708" t="s">
        <v>10490</v>
      </c>
      <c r="N3708" t="s">
        <v>10491</v>
      </c>
      <c r="O3708">
        <v>4500000</v>
      </c>
      <c r="P3708">
        <f t="shared" si="57"/>
        <v>-3786587</v>
      </c>
      <c r="Q3708">
        <v>7.8</v>
      </c>
    </row>
    <row r="3709" spans="1:17" x14ac:dyDescent="0.3">
      <c r="A3709" t="s">
        <v>8015</v>
      </c>
      <c r="B3709">
        <v>122</v>
      </c>
      <c r="C3709">
        <v>39025000</v>
      </c>
      <c r="D3709" t="s">
        <v>24164</v>
      </c>
      <c r="E3709" t="s">
        <v>3409</v>
      </c>
      <c r="L3709" t="s">
        <v>14542</v>
      </c>
      <c r="M3709" t="s">
        <v>37</v>
      </c>
      <c r="N3709" t="s">
        <v>56</v>
      </c>
      <c r="O3709">
        <v>11000000</v>
      </c>
      <c r="P3709">
        <f t="shared" si="57"/>
        <v>28025000</v>
      </c>
      <c r="Q3709">
        <v>7.6</v>
      </c>
    </row>
    <row r="3710" spans="1:17" hidden="1" x14ac:dyDescent="0.3">
      <c r="A3710" t="s">
        <v>14356</v>
      </c>
      <c r="B3710">
        <v>118</v>
      </c>
      <c r="D3710" t="s">
        <v>953</v>
      </c>
      <c r="E3710" t="s">
        <v>18089</v>
      </c>
      <c r="F3710" t="s">
        <v>24167</v>
      </c>
      <c r="L3710" t="s">
        <v>19705</v>
      </c>
      <c r="M3710" t="s">
        <v>37</v>
      </c>
      <c r="N3710" t="s">
        <v>38</v>
      </c>
      <c r="O3710">
        <v>2700000</v>
      </c>
      <c r="P3710">
        <f t="shared" si="57"/>
        <v>-2700000</v>
      </c>
      <c r="Q3710">
        <v>7.4</v>
      </c>
    </row>
    <row r="3711" spans="1:17" x14ac:dyDescent="0.3">
      <c r="A3711" t="s">
        <v>5349</v>
      </c>
      <c r="B3711">
        <v>122</v>
      </c>
      <c r="C3711">
        <v>24127895</v>
      </c>
      <c r="D3711" t="s">
        <v>24164</v>
      </c>
      <c r="E3711" t="s">
        <v>3409</v>
      </c>
      <c r="F3711" t="s">
        <v>10413</v>
      </c>
      <c r="L3711" t="s">
        <v>6162</v>
      </c>
      <c r="M3711" t="s">
        <v>37</v>
      </c>
      <c r="N3711" t="s">
        <v>38</v>
      </c>
      <c r="O3711">
        <v>50000000</v>
      </c>
      <c r="P3711">
        <f t="shared" si="57"/>
        <v>-25872105</v>
      </c>
      <c r="Q3711">
        <v>7.6</v>
      </c>
    </row>
    <row r="3712" spans="1:17" x14ac:dyDescent="0.3">
      <c r="A3712" t="s">
        <v>7113</v>
      </c>
      <c r="B3712">
        <v>122</v>
      </c>
      <c r="C3712">
        <v>74273505</v>
      </c>
      <c r="D3712" t="s">
        <v>24164</v>
      </c>
      <c r="E3712" t="s">
        <v>3409</v>
      </c>
      <c r="F3712" t="s">
        <v>10413</v>
      </c>
      <c r="L3712" t="s">
        <v>9454</v>
      </c>
      <c r="M3712" t="s">
        <v>37</v>
      </c>
      <c r="N3712" t="s">
        <v>38</v>
      </c>
      <c r="O3712">
        <v>25000000</v>
      </c>
      <c r="P3712">
        <f t="shared" si="57"/>
        <v>49273505</v>
      </c>
      <c r="Q3712">
        <v>8.1</v>
      </c>
    </row>
    <row r="3713" spans="1:17" x14ac:dyDescent="0.3">
      <c r="A3713" t="s">
        <v>1526</v>
      </c>
      <c r="B3713">
        <v>122</v>
      </c>
      <c r="C3713">
        <v>117144465</v>
      </c>
      <c r="D3713" t="s">
        <v>24164</v>
      </c>
      <c r="E3713" t="s">
        <v>10413</v>
      </c>
      <c r="L3713" t="s">
        <v>2383</v>
      </c>
      <c r="M3713" t="s">
        <v>37</v>
      </c>
      <c r="N3713" t="s">
        <v>38</v>
      </c>
      <c r="O3713">
        <v>85000000</v>
      </c>
      <c r="P3713">
        <f t="shared" si="57"/>
        <v>32144465</v>
      </c>
      <c r="Q3713">
        <v>6.9</v>
      </c>
    </row>
    <row r="3714" spans="1:17" x14ac:dyDescent="0.3">
      <c r="A3714" t="s">
        <v>4041</v>
      </c>
      <c r="B3714">
        <v>122</v>
      </c>
      <c r="C3714">
        <v>11538204</v>
      </c>
      <c r="D3714" t="s">
        <v>24164</v>
      </c>
      <c r="E3714" t="s">
        <v>3409</v>
      </c>
      <c r="F3714" t="s">
        <v>22704</v>
      </c>
      <c r="L3714" t="s">
        <v>9872</v>
      </c>
      <c r="M3714" t="s">
        <v>37</v>
      </c>
      <c r="N3714" t="s">
        <v>38</v>
      </c>
      <c r="O3714">
        <v>25000000</v>
      </c>
      <c r="P3714">
        <f t="shared" ref="P3714:P3777" si="58">+C3714-O3714</f>
        <v>-13461796</v>
      </c>
      <c r="Q3714">
        <v>7</v>
      </c>
    </row>
    <row r="3715" spans="1:17" hidden="1" x14ac:dyDescent="0.3">
      <c r="A3715" t="s">
        <v>7707</v>
      </c>
      <c r="B3715">
        <v>118</v>
      </c>
      <c r="D3715" t="s">
        <v>13307</v>
      </c>
      <c r="E3715" t="s">
        <v>3409</v>
      </c>
      <c r="F3715" t="s">
        <v>22704</v>
      </c>
      <c r="L3715" t="s">
        <v>8733</v>
      </c>
      <c r="M3715" t="s">
        <v>37</v>
      </c>
      <c r="N3715" t="s">
        <v>767</v>
      </c>
      <c r="O3715">
        <v>30000000</v>
      </c>
      <c r="P3715">
        <f t="shared" si="58"/>
        <v>-30000000</v>
      </c>
      <c r="Q3715">
        <v>7.1</v>
      </c>
    </row>
    <row r="3716" spans="1:17" x14ac:dyDescent="0.3">
      <c r="A3716" t="s">
        <v>3098</v>
      </c>
      <c r="B3716">
        <v>122</v>
      </c>
      <c r="C3716">
        <v>76261036</v>
      </c>
      <c r="D3716" t="s">
        <v>24164</v>
      </c>
      <c r="E3716" t="s">
        <v>3409</v>
      </c>
      <c r="F3716" t="s">
        <v>10413</v>
      </c>
      <c r="L3716" t="s">
        <v>5747</v>
      </c>
      <c r="M3716" t="s">
        <v>37</v>
      </c>
      <c r="N3716" t="s">
        <v>38</v>
      </c>
      <c r="O3716">
        <v>45000000</v>
      </c>
      <c r="P3716">
        <f t="shared" si="58"/>
        <v>31261036</v>
      </c>
      <c r="Q3716">
        <v>7.7</v>
      </c>
    </row>
    <row r="3717" spans="1:17" x14ac:dyDescent="0.3">
      <c r="A3717" t="s">
        <v>3102</v>
      </c>
      <c r="B3717">
        <v>123</v>
      </c>
      <c r="C3717">
        <v>81159365</v>
      </c>
      <c r="D3717" t="s">
        <v>24164</v>
      </c>
      <c r="E3717" t="s">
        <v>3409</v>
      </c>
      <c r="F3717" t="s">
        <v>10413</v>
      </c>
      <c r="L3717" t="s">
        <v>7294</v>
      </c>
      <c r="M3717" t="s">
        <v>37</v>
      </c>
      <c r="N3717" t="s">
        <v>38</v>
      </c>
      <c r="O3717">
        <v>35000000</v>
      </c>
      <c r="P3717">
        <f t="shared" si="58"/>
        <v>46159365</v>
      </c>
      <c r="Q3717">
        <v>6.8</v>
      </c>
    </row>
    <row r="3718" spans="1:17" x14ac:dyDescent="0.3">
      <c r="A3718" t="s">
        <v>2461</v>
      </c>
      <c r="B3718">
        <v>123</v>
      </c>
      <c r="C3718">
        <v>32051917</v>
      </c>
      <c r="D3718" t="s">
        <v>24164</v>
      </c>
      <c r="E3718" t="s">
        <v>3409</v>
      </c>
      <c r="F3718" t="s">
        <v>24165</v>
      </c>
      <c r="G3718" t="s">
        <v>10413</v>
      </c>
      <c r="L3718" t="s">
        <v>10880</v>
      </c>
      <c r="M3718" t="s">
        <v>37</v>
      </c>
      <c r="N3718" t="s">
        <v>38</v>
      </c>
      <c r="O3718">
        <v>20000000</v>
      </c>
      <c r="P3718">
        <f t="shared" si="58"/>
        <v>12051917</v>
      </c>
      <c r="Q3718">
        <v>6.6</v>
      </c>
    </row>
    <row r="3719" spans="1:17" x14ac:dyDescent="0.3">
      <c r="A3719" t="s">
        <v>20863</v>
      </c>
      <c r="B3719">
        <v>123</v>
      </c>
      <c r="C3719">
        <v>26893</v>
      </c>
      <c r="D3719" t="s">
        <v>24164</v>
      </c>
      <c r="E3719" t="s">
        <v>3409</v>
      </c>
      <c r="F3719" t="s">
        <v>19711</v>
      </c>
      <c r="L3719" t="s">
        <v>20865</v>
      </c>
      <c r="M3719" t="s">
        <v>1464</v>
      </c>
      <c r="N3719" t="s">
        <v>1465</v>
      </c>
      <c r="O3719">
        <v>1600000</v>
      </c>
      <c r="P3719">
        <f t="shared" si="58"/>
        <v>-1573107</v>
      </c>
      <c r="Q3719">
        <v>7.2</v>
      </c>
    </row>
    <row r="3720" spans="1:17" x14ac:dyDescent="0.3">
      <c r="A3720" t="s">
        <v>1526</v>
      </c>
      <c r="B3720">
        <v>123</v>
      </c>
      <c r="C3720">
        <v>37339525</v>
      </c>
      <c r="D3720" t="s">
        <v>24164</v>
      </c>
      <c r="E3720" t="s">
        <v>3409</v>
      </c>
      <c r="F3720" t="s">
        <v>19711</v>
      </c>
      <c r="G3720" t="s">
        <v>10413</v>
      </c>
      <c r="L3720" t="s">
        <v>5594</v>
      </c>
      <c r="M3720" t="s">
        <v>37</v>
      </c>
      <c r="N3720" t="s">
        <v>38</v>
      </c>
      <c r="O3720">
        <v>48000000</v>
      </c>
      <c r="P3720">
        <f t="shared" si="58"/>
        <v>-10660475</v>
      </c>
      <c r="Q3720">
        <v>7</v>
      </c>
    </row>
    <row r="3721" spans="1:17" x14ac:dyDescent="0.3">
      <c r="A3721" t="s">
        <v>4850</v>
      </c>
      <c r="B3721">
        <v>123</v>
      </c>
      <c r="C3721">
        <v>25900000</v>
      </c>
      <c r="D3721" t="s">
        <v>24164</v>
      </c>
      <c r="E3721" t="s">
        <v>3409</v>
      </c>
      <c r="F3721" t="s">
        <v>12038</v>
      </c>
      <c r="L3721" t="s">
        <v>5580</v>
      </c>
      <c r="M3721" t="s">
        <v>37</v>
      </c>
      <c r="N3721" t="s">
        <v>38</v>
      </c>
      <c r="O3721">
        <v>58000000</v>
      </c>
      <c r="P3721">
        <f t="shared" si="58"/>
        <v>-32100000</v>
      </c>
      <c r="Q3721">
        <v>6.5</v>
      </c>
    </row>
    <row r="3722" spans="1:17" x14ac:dyDescent="0.3">
      <c r="A3722" t="s">
        <v>260</v>
      </c>
      <c r="B3722">
        <v>124</v>
      </c>
      <c r="C3722">
        <v>92930005</v>
      </c>
      <c r="D3722" t="s">
        <v>24164</v>
      </c>
      <c r="E3722" t="s">
        <v>3409</v>
      </c>
      <c r="F3722" t="s">
        <v>10413</v>
      </c>
      <c r="L3722" t="s">
        <v>2932</v>
      </c>
      <c r="M3722" t="s">
        <v>37</v>
      </c>
      <c r="N3722" t="s">
        <v>767</v>
      </c>
      <c r="O3722">
        <v>78000000</v>
      </c>
      <c r="P3722">
        <f t="shared" si="58"/>
        <v>14930005</v>
      </c>
      <c r="Q3722">
        <v>7.2</v>
      </c>
    </row>
    <row r="3723" spans="1:17" x14ac:dyDescent="0.3">
      <c r="A3723" t="s">
        <v>5918</v>
      </c>
      <c r="B3723">
        <v>124</v>
      </c>
      <c r="C3723">
        <v>19719930</v>
      </c>
      <c r="D3723" t="s">
        <v>24164</v>
      </c>
      <c r="E3723" t="s">
        <v>3409</v>
      </c>
      <c r="F3723" t="s">
        <v>24165</v>
      </c>
      <c r="G3723" t="s">
        <v>10413</v>
      </c>
      <c r="L3723" t="s">
        <v>5921</v>
      </c>
      <c r="M3723" t="s">
        <v>37</v>
      </c>
      <c r="N3723" t="s">
        <v>38</v>
      </c>
      <c r="O3723">
        <v>45000000</v>
      </c>
      <c r="P3723">
        <f t="shared" si="58"/>
        <v>-25280070</v>
      </c>
      <c r="Q3723">
        <v>6.8</v>
      </c>
    </row>
    <row r="3724" spans="1:17" x14ac:dyDescent="0.3">
      <c r="A3724" t="s">
        <v>1954</v>
      </c>
      <c r="B3724">
        <v>124</v>
      </c>
      <c r="C3724">
        <v>71069884</v>
      </c>
      <c r="D3724" t="s">
        <v>24164</v>
      </c>
      <c r="E3724" t="s">
        <v>3409</v>
      </c>
      <c r="F3724" t="s">
        <v>10413</v>
      </c>
      <c r="L3724" t="s">
        <v>3545</v>
      </c>
      <c r="M3724" t="s">
        <v>37</v>
      </c>
      <c r="N3724" t="s">
        <v>38</v>
      </c>
      <c r="O3724">
        <v>68000000</v>
      </c>
      <c r="P3724">
        <f t="shared" si="58"/>
        <v>3069884</v>
      </c>
      <c r="Q3724">
        <v>6.8</v>
      </c>
    </row>
    <row r="3725" spans="1:17" x14ac:dyDescent="0.3">
      <c r="A3725" t="s">
        <v>8430</v>
      </c>
      <c r="B3725">
        <v>125</v>
      </c>
      <c r="C3725">
        <v>38432823</v>
      </c>
      <c r="D3725" t="s">
        <v>24164</v>
      </c>
      <c r="E3725" t="s">
        <v>3409</v>
      </c>
      <c r="F3725" t="s">
        <v>24167</v>
      </c>
      <c r="L3725" t="s">
        <v>8433</v>
      </c>
      <c r="M3725" t="s">
        <v>37</v>
      </c>
      <c r="N3725" t="s">
        <v>38</v>
      </c>
      <c r="O3725">
        <v>30000000</v>
      </c>
      <c r="P3725">
        <f t="shared" si="58"/>
        <v>8432823</v>
      </c>
      <c r="Q3725">
        <v>6.9</v>
      </c>
    </row>
    <row r="3726" spans="1:17" x14ac:dyDescent="0.3">
      <c r="A3726" t="s">
        <v>20085</v>
      </c>
      <c r="B3726">
        <v>125</v>
      </c>
      <c r="C3726">
        <v>3330</v>
      </c>
      <c r="D3726" t="s">
        <v>24164</v>
      </c>
      <c r="E3726" t="s">
        <v>3409</v>
      </c>
      <c r="L3726" t="s">
        <v>20088</v>
      </c>
      <c r="M3726" t="s">
        <v>37</v>
      </c>
      <c r="N3726" t="s">
        <v>38</v>
      </c>
      <c r="O3726">
        <v>2100000</v>
      </c>
      <c r="P3726">
        <f t="shared" si="58"/>
        <v>-2096670</v>
      </c>
      <c r="Q3726">
        <v>7.2</v>
      </c>
    </row>
    <row r="3727" spans="1:17" x14ac:dyDescent="0.3">
      <c r="A3727" t="s">
        <v>1114</v>
      </c>
      <c r="B3727">
        <v>125</v>
      </c>
      <c r="C3727">
        <v>117698894</v>
      </c>
      <c r="D3727" t="s">
        <v>24164</v>
      </c>
      <c r="E3727" t="s">
        <v>24165</v>
      </c>
      <c r="F3727" t="s">
        <v>10413</v>
      </c>
      <c r="L3727" t="s">
        <v>3040</v>
      </c>
      <c r="M3727" t="s">
        <v>37</v>
      </c>
      <c r="N3727" t="s">
        <v>38</v>
      </c>
      <c r="O3727">
        <v>75000000</v>
      </c>
      <c r="P3727">
        <f t="shared" si="58"/>
        <v>42698894</v>
      </c>
      <c r="Q3727">
        <v>7.3</v>
      </c>
    </row>
    <row r="3728" spans="1:17" x14ac:dyDescent="0.3">
      <c r="A3728" t="s">
        <v>1526</v>
      </c>
      <c r="B3728">
        <v>125</v>
      </c>
      <c r="C3728">
        <v>125531634</v>
      </c>
      <c r="D3728" t="s">
        <v>24164</v>
      </c>
      <c r="E3728" t="s">
        <v>10413</v>
      </c>
      <c r="L3728" t="s">
        <v>1529</v>
      </c>
      <c r="M3728" t="s">
        <v>37</v>
      </c>
      <c r="N3728" t="s">
        <v>38</v>
      </c>
      <c r="O3728">
        <v>110000000</v>
      </c>
      <c r="P3728">
        <f t="shared" si="58"/>
        <v>15531634</v>
      </c>
      <c r="Q3728">
        <v>6.4</v>
      </c>
    </row>
    <row r="3729" spans="1:17" x14ac:dyDescent="0.3">
      <c r="A3729" t="s">
        <v>11327</v>
      </c>
      <c r="B3729">
        <v>125</v>
      </c>
      <c r="C3729">
        <v>3753806</v>
      </c>
      <c r="D3729" t="s">
        <v>24164</v>
      </c>
      <c r="E3729" t="s">
        <v>3409</v>
      </c>
      <c r="L3729" t="s">
        <v>14637</v>
      </c>
      <c r="M3729" t="s">
        <v>37</v>
      </c>
      <c r="N3729" t="s">
        <v>56</v>
      </c>
      <c r="O3729">
        <v>11000000</v>
      </c>
      <c r="P3729">
        <f t="shared" si="58"/>
        <v>-7246194</v>
      </c>
      <c r="Q3729">
        <v>7.7</v>
      </c>
    </row>
    <row r="3730" spans="1:17" hidden="1" x14ac:dyDescent="0.3">
      <c r="A3730" t="s">
        <v>6024</v>
      </c>
      <c r="B3730">
        <v>118</v>
      </c>
      <c r="C3730">
        <v>39100956</v>
      </c>
      <c r="D3730" t="s">
        <v>13307</v>
      </c>
      <c r="E3730" t="s">
        <v>3409</v>
      </c>
      <c r="F3730" t="s">
        <v>12038</v>
      </c>
      <c r="L3730" t="s">
        <v>12788</v>
      </c>
      <c r="M3730" t="s">
        <v>37</v>
      </c>
      <c r="N3730" t="s">
        <v>38</v>
      </c>
      <c r="P3730">
        <f t="shared" si="58"/>
        <v>39100956</v>
      </c>
      <c r="Q3730">
        <v>7.2</v>
      </c>
    </row>
    <row r="3731" spans="1:17" x14ac:dyDescent="0.3">
      <c r="A3731" t="s">
        <v>760</v>
      </c>
      <c r="B3731">
        <v>126</v>
      </c>
      <c r="C3731">
        <v>43848100</v>
      </c>
      <c r="D3731" t="s">
        <v>24164</v>
      </c>
      <c r="E3731" t="s">
        <v>3409</v>
      </c>
      <c r="L3731" t="s">
        <v>12354</v>
      </c>
      <c r="M3731" t="s">
        <v>37</v>
      </c>
      <c r="N3731" t="s">
        <v>38</v>
      </c>
      <c r="O3731">
        <v>15000000</v>
      </c>
      <c r="P3731">
        <f t="shared" si="58"/>
        <v>28848100</v>
      </c>
      <c r="Q3731">
        <v>7.4</v>
      </c>
    </row>
    <row r="3732" spans="1:17" hidden="1" x14ac:dyDescent="0.3">
      <c r="A3732" t="s">
        <v>1847</v>
      </c>
      <c r="B3732">
        <v>119</v>
      </c>
      <c r="C3732">
        <v>59774</v>
      </c>
      <c r="D3732" t="s">
        <v>1671</v>
      </c>
      <c r="E3732" t="s">
        <v>3409</v>
      </c>
      <c r="F3732" t="s">
        <v>19711</v>
      </c>
      <c r="L3732" t="s">
        <v>23418</v>
      </c>
      <c r="M3732" t="s">
        <v>8731</v>
      </c>
      <c r="N3732" t="s">
        <v>767</v>
      </c>
      <c r="P3732">
        <f t="shared" si="58"/>
        <v>59774</v>
      </c>
      <c r="Q3732">
        <v>6.8</v>
      </c>
    </row>
    <row r="3733" spans="1:17" hidden="1" x14ac:dyDescent="0.3">
      <c r="A3733" t="s">
        <v>18714</v>
      </c>
      <c r="B3733">
        <v>119</v>
      </c>
      <c r="D3733" t="s">
        <v>1671</v>
      </c>
      <c r="E3733" t="s">
        <v>3409</v>
      </c>
      <c r="L3733" t="s">
        <v>18715</v>
      </c>
      <c r="M3733" t="s">
        <v>37</v>
      </c>
      <c r="N3733" t="s">
        <v>38</v>
      </c>
      <c r="O3733">
        <v>4000000</v>
      </c>
      <c r="P3733">
        <f t="shared" si="58"/>
        <v>-4000000</v>
      </c>
      <c r="Q3733">
        <v>6</v>
      </c>
    </row>
    <row r="3734" spans="1:17" x14ac:dyDescent="0.3">
      <c r="A3734" t="s">
        <v>685</v>
      </c>
      <c r="B3734">
        <v>127</v>
      </c>
      <c r="C3734">
        <v>100125340</v>
      </c>
      <c r="D3734" t="s">
        <v>24164</v>
      </c>
      <c r="E3734" t="s">
        <v>3409</v>
      </c>
      <c r="F3734" t="s">
        <v>24165</v>
      </c>
      <c r="G3734" t="s">
        <v>10413</v>
      </c>
      <c r="L3734" t="s">
        <v>8138</v>
      </c>
      <c r="M3734" t="s">
        <v>37</v>
      </c>
      <c r="N3734" t="s">
        <v>38</v>
      </c>
      <c r="O3734">
        <v>33000000</v>
      </c>
      <c r="P3734">
        <f t="shared" si="58"/>
        <v>67125340</v>
      </c>
      <c r="Q3734">
        <v>8.6</v>
      </c>
    </row>
    <row r="3735" spans="1:17" x14ac:dyDescent="0.3">
      <c r="A3735" t="s">
        <v>487</v>
      </c>
      <c r="B3735">
        <v>128</v>
      </c>
      <c r="C3735">
        <v>79100000</v>
      </c>
      <c r="D3735" t="s">
        <v>24164</v>
      </c>
      <c r="E3735" t="s">
        <v>10413</v>
      </c>
      <c r="L3735" t="s">
        <v>7291</v>
      </c>
      <c r="M3735" t="s">
        <v>37</v>
      </c>
      <c r="N3735" t="s">
        <v>38</v>
      </c>
      <c r="O3735">
        <v>35000000</v>
      </c>
      <c r="P3735">
        <f t="shared" si="58"/>
        <v>44100000</v>
      </c>
      <c r="Q3735">
        <v>7.3</v>
      </c>
    </row>
    <row r="3736" spans="1:17" x14ac:dyDescent="0.3">
      <c r="A3736" t="s">
        <v>2213</v>
      </c>
      <c r="B3736">
        <v>128</v>
      </c>
      <c r="C3736">
        <v>72515360</v>
      </c>
      <c r="D3736" t="s">
        <v>24164</v>
      </c>
      <c r="E3736" t="s">
        <v>24165</v>
      </c>
      <c r="F3736" t="s">
        <v>10413</v>
      </c>
      <c r="L3736" t="s">
        <v>2217</v>
      </c>
      <c r="M3736" t="s">
        <v>2221</v>
      </c>
      <c r="N3736" t="s">
        <v>56</v>
      </c>
      <c r="O3736">
        <v>80000000</v>
      </c>
      <c r="P3736">
        <f t="shared" si="58"/>
        <v>-7484640</v>
      </c>
      <c r="Q3736">
        <v>6.4</v>
      </c>
    </row>
    <row r="3737" spans="1:17" hidden="1" x14ac:dyDescent="0.3">
      <c r="A3737" t="s">
        <v>20188</v>
      </c>
      <c r="B3737">
        <v>119</v>
      </c>
      <c r="D3737" t="s">
        <v>953</v>
      </c>
      <c r="E3737" t="s">
        <v>3409</v>
      </c>
      <c r="F3737" t="s">
        <v>19711</v>
      </c>
      <c r="G3737" t="s">
        <v>15011</v>
      </c>
      <c r="L3737" t="s">
        <v>20191</v>
      </c>
      <c r="M3737" t="s">
        <v>37</v>
      </c>
      <c r="N3737" t="s">
        <v>38</v>
      </c>
      <c r="O3737">
        <v>1614000</v>
      </c>
      <c r="P3737">
        <f t="shared" si="58"/>
        <v>-1614000</v>
      </c>
      <c r="Q3737">
        <v>7.1</v>
      </c>
    </row>
    <row r="3738" spans="1:17" x14ac:dyDescent="0.3">
      <c r="A3738" t="s">
        <v>5076</v>
      </c>
      <c r="B3738">
        <v>129</v>
      </c>
      <c r="C3738">
        <v>88504640</v>
      </c>
      <c r="D3738" t="s">
        <v>24164</v>
      </c>
      <c r="E3738" t="s">
        <v>3409</v>
      </c>
      <c r="F3738" t="s">
        <v>24165</v>
      </c>
      <c r="G3738" t="s">
        <v>10413</v>
      </c>
      <c r="L3738" t="s">
        <v>5078</v>
      </c>
      <c r="M3738" t="s">
        <v>37</v>
      </c>
      <c r="N3738" t="s">
        <v>38</v>
      </c>
      <c r="O3738">
        <v>45000000</v>
      </c>
      <c r="P3738">
        <f t="shared" si="58"/>
        <v>43504640</v>
      </c>
      <c r="Q3738">
        <v>7.6</v>
      </c>
    </row>
    <row r="3739" spans="1:17" x14ac:dyDescent="0.3">
      <c r="A3739" t="s">
        <v>2943</v>
      </c>
      <c r="B3739">
        <v>130</v>
      </c>
      <c r="C3739">
        <v>28734552</v>
      </c>
      <c r="D3739" t="s">
        <v>24164</v>
      </c>
      <c r="E3739" t="s">
        <v>3409</v>
      </c>
      <c r="F3739" t="s">
        <v>19711</v>
      </c>
      <c r="G3739" t="s">
        <v>10413</v>
      </c>
      <c r="L3739" t="s">
        <v>12437</v>
      </c>
      <c r="M3739" t="s">
        <v>37</v>
      </c>
      <c r="N3739" t="s">
        <v>38</v>
      </c>
      <c r="O3739">
        <v>16000000</v>
      </c>
      <c r="P3739">
        <f t="shared" si="58"/>
        <v>12734552</v>
      </c>
      <c r="Q3739">
        <v>6.4</v>
      </c>
    </row>
    <row r="3740" spans="1:17" x14ac:dyDescent="0.3">
      <c r="A3740" t="s">
        <v>3817</v>
      </c>
      <c r="B3740">
        <v>130</v>
      </c>
      <c r="C3740">
        <v>1987287</v>
      </c>
      <c r="D3740" t="s">
        <v>24164</v>
      </c>
      <c r="E3740" t="s">
        <v>3409</v>
      </c>
      <c r="L3740" t="s">
        <v>3820</v>
      </c>
      <c r="M3740" t="s">
        <v>37</v>
      </c>
      <c r="N3740" t="s">
        <v>56</v>
      </c>
      <c r="O3740">
        <v>50000000</v>
      </c>
      <c r="P3740">
        <f t="shared" si="58"/>
        <v>-48012713</v>
      </c>
      <c r="Q3740">
        <v>6.9</v>
      </c>
    </row>
    <row r="3741" spans="1:17" x14ac:dyDescent="0.3">
      <c r="A3741" t="s">
        <v>8565</v>
      </c>
      <c r="B3741">
        <v>130</v>
      </c>
      <c r="C3741">
        <v>15709385</v>
      </c>
      <c r="D3741" t="s">
        <v>24164</v>
      </c>
      <c r="E3741" t="s">
        <v>3409</v>
      </c>
      <c r="F3741" t="s">
        <v>10413</v>
      </c>
      <c r="L3741" t="s">
        <v>8566</v>
      </c>
      <c r="M3741" t="s">
        <v>37</v>
      </c>
      <c r="N3741" t="s">
        <v>38</v>
      </c>
      <c r="O3741">
        <v>30000000</v>
      </c>
      <c r="P3741">
        <f t="shared" si="58"/>
        <v>-14290615</v>
      </c>
      <c r="Q3741">
        <v>6.7</v>
      </c>
    </row>
    <row r="3742" spans="1:17" x14ac:dyDescent="0.3">
      <c r="A3742" t="s">
        <v>4704</v>
      </c>
      <c r="B3742">
        <v>130</v>
      </c>
      <c r="C3742">
        <v>19593740</v>
      </c>
      <c r="D3742" t="s">
        <v>24164</v>
      </c>
      <c r="E3742" t="s">
        <v>3409</v>
      </c>
      <c r="F3742" t="s">
        <v>10413</v>
      </c>
      <c r="L3742" t="s">
        <v>5393</v>
      </c>
      <c r="M3742" t="s">
        <v>37</v>
      </c>
      <c r="N3742" t="s">
        <v>38</v>
      </c>
      <c r="O3742">
        <v>50000000</v>
      </c>
      <c r="P3742">
        <f t="shared" si="58"/>
        <v>-30406260</v>
      </c>
      <c r="Q3742">
        <v>7.5</v>
      </c>
    </row>
    <row r="3743" spans="1:17" x14ac:dyDescent="0.3">
      <c r="A3743" t="s">
        <v>5338</v>
      </c>
      <c r="B3743">
        <v>131</v>
      </c>
      <c r="C3743">
        <v>27667947</v>
      </c>
      <c r="D3743" t="s">
        <v>24164</v>
      </c>
      <c r="E3743" t="s">
        <v>3409</v>
      </c>
      <c r="F3743" t="s">
        <v>10413</v>
      </c>
      <c r="L3743" t="s">
        <v>5340</v>
      </c>
      <c r="M3743" t="s">
        <v>37</v>
      </c>
      <c r="N3743" t="s">
        <v>56</v>
      </c>
      <c r="O3743">
        <v>50000000</v>
      </c>
      <c r="P3743">
        <f t="shared" si="58"/>
        <v>-22332053</v>
      </c>
      <c r="Q3743">
        <v>6.2</v>
      </c>
    </row>
    <row r="3744" spans="1:17" x14ac:dyDescent="0.3">
      <c r="A3744" t="s">
        <v>10011</v>
      </c>
      <c r="B3744">
        <v>131</v>
      </c>
      <c r="C3744">
        <v>85433</v>
      </c>
      <c r="D3744" t="s">
        <v>24164</v>
      </c>
      <c r="E3744" t="s">
        <v>3409</v>
      </c>
      <c r="F3744" t="s">
        <v>24165</v>
      </c>
      <c r="G3744" t="s">
        <v>19711</v>
      </c>
      <c r="L3744" t="s">
        <v>10014</v>
      </c>
      <c r="M3744" t="s">
        <v>37</v>
      </c>
      <c r="N3744" t="s">
        <v>7090</v>
      </c>
      <c r="O3744">
        <v>13500000</v>
      </c>
      <c r="P3744">
        <f t="shared" si="58"/>
        <v>-13414567</v>
      </c>
      <c r="Q3744">
        <v>7.8</v>
      </c>
    </row>
    <row r="3745" spans="1:17" x14ac:dyDescent="0.3">
      <c r="A3745" t="s">
        <v>3098</v>
      </c>
      <c r="B3745">
        <v>132</v>
      </c>
      <c r="C3745">
        <v>27154426</v>
      </c>
      <c r="D3745" t="s">
        <v>24164</v>
      </c>
      <c r="E3745" t="s">
        <v>3409</v>
      </c>
      <c r="F3745" t="s">
        <v>10413</v>
      </c>
      <c r="L3745" t="s">
        <v>12252</v>
      </c>
      <c r="M3745" t="s">
        <v>37</v>
      </c>
      <c r="N3745" t="s">
        <v>38</v>
      </c>
      <c r="O3745">
        <v>17000000</v>
      </c>
      <c r="P3745">
        <f t="shared" si="58"/>
        <v>10154426</v>
      </c>
      <c r="Q3745">
        <v>6.7</v>
      </c>
    </row>
    <row r="3746" spans="1:17" x14ac:dyDescent="0.3">
      <c r="A3746" t="s">
        <v>8508</v>
      </c>
      <c r="B3746">
        <v>133</v>
      </c>
      <c r="C3746">
        <v>21129348</v>
      </c>
      <c r="D3746" t="s">
        <v>24164</v>
      </c>
      <c r="E3746" t="s">
        <v>3409</v>
      </c>
      <c r="F3746" t="s">
        <v>19711</v>
      </c>
      <c r="G3746" t="s">
        <v>10413</v>
      </c>
      <c r="L3746" t="s">
        <v>8510</v>
      </c>
      <c r="M3746" t="s">
        <v>37</v>
      </c>
      <c r="N3746" t="s">
        <v>38</v>
      </c>
      <c r="O3746">
        <v>35000000</v>
      </c>
      <c r="P3746">
        <f t="shared" si="58"/>
        <v>-13870652</v>
      </c>
      <c r="Q3746">
        <v>7.4</v>
      </c>
    </row>
    <row r="3747" spans="1:17" x14ac:dyDescent="0.3">
      <c r="A3747" t="s">
        <v>9362</v>
      </c>
      <c r="B3747">
        <v>135</v>
      </c>
      <c r="C3747">
        <v>7563397</v>
      </c>
      <c r="D3747" t="s">
        <v>24164</v>
      </c>
      <c r="E3747" t="s">
        <v>3409</v>
      </c>
      <c r="L3747" t="s">
        <v>19073</v>
      </c>
      <c r="M3747" t="s">
        <v>14503</v>
      </c>
      <c r="N3747" t="s">
        <v>16841</v>
      </c>
      <c r="O3747">
        <v>3300000</v>
      </c>
      <c r="P3747">
        <f t="shared" si="58"/>
        <v>4263397</v>
      </c>
      <c r="Q3747">
        <v>8.6999999999999993</v>
      </c>
    </row>
    <row r="3748" spans="1:17" x14ac:dyDescent="0.3">
      <c r="A3748" t="s">
        <v>4850</v>
      </c>
      <c r="B3748">
        <v>135</v>
      </c>
      <c r="C3748">
        <v>45856732</v>
      </c>
      <c r="D3748" t="s">
        <v>24164</v>
      </c>
      <c r="E3748" t="s">
        <v>3409</v>
      </c>
      <c r="F3748" t="s">
        <v>10413</v>
      </c>
      <c r="L3748" t="s">
        <v>6513</v>
      </c>
      <c r="M3748" t="s">
        <v>37</v>
      </c>
      <c r="N3748" t="s">
        <v>38</v>
      </c>
      <c r="O3748">
        <v>40000000</v>
      </c>
      <c r="P3748">
        <f t="shared" si="58"/>
        <v>5856732</v>
      </c>
      <c r="Q3748">
        <v>7.1</v>
      </c>
    </row>
    <row r="3749" spans="1:17" x14ac:dyDescent="0.3">
      <c r="A3749" t="s">
        <v>2354</v>
      </c>
      <c r="B3749">
        <v>137</v>
      </c>
      <c r="C3749">
        <v>1206135</v>
      </c>
      <c r="D3749" t="s">
        <v>24164</v>
      </c>
      <c r="E3749" t="s">
        <v>3409</v>
      </c>
      <c r="F3749" t="s">
        <v>10413</v>
      </c>
      <c r="L3749" t="s">
        <v>5556</v>
      </c>
      <c r="M3749" t="s">
        <v>37</v>
      </c>
      <c r="N3749" t="s">
        <v>5560</v>
      </c>
      <c r="O3749">
        <v>50000000</v>
      </c>
      <c r="P3749">
        <f t="shared" si="58"/>
        <v>-48793865</v>
      </c>
      <c r="Q3749">
        <v>6.4</v>
      </c>
    </row>
    <row r="3750" spans="1:17" hidden="1" x14ac:dyDescent="0.3">
      <c r="A3750" t="s">
        <v>14665</v>
      </c>
      <c r="B3750">
        <v>119</v>
      </c>
      <c r="C3750">
        <v>836641</v>
      </c>
      <c r="D3750" t="s">
        <v>3409</v>
      </c>
      <c r="L3750" t="s">
        <v>15291</v>
      </c>
      <c r="M3750" t="s">
        <v>37</v>
      </c>
      <c r="N3750" t="s">
        <v>3571</v>
      </c>
      <c r="P3750">
        <f t="shared" si="58"/>
        <v>836641</v>
      </c>
      <c r="Q3750">
        <v>6.2</v>
      </c>
    </row>
    <row r="3751" spans="1:17" x14ac:dyDescent="0.3">
      <c r="A3751" t="s">
        <v>4166</v>
      </c>
      <c r="B3751">
        <v>138</v>
      </c>
      <c r="C3751">
        <v>150117807</v>
      </c>
      <c r="D3751" t="s">
        <v>24164</v>
      </c>
      <c r="E3751" t="s">
        <v>3409</v>
      </c>
      <c r="L3751" t="s">
        <v>6241</v>
      </c>
      <c r="M3751" t="s">
        <v>37</v>
      </c>
      <c r="N3751" t="s">
        <v>38</v>
      </c>
      <c r="O3751">
        <v>40000000</v>
      </c>
      <c r="P3751">
        <f t="shared" si="58"/>
        <v>110117807</v>
      </c>
      <c r="Q3751">
        <v>7.3</v>
      </c>
    </row>
    <row r="3752" spans="1:17" x14ac:dyDescent="0.3">
      <c r="A3752" t="s">
        <v>13509</v>
      </c>
      <c r="B3752">
        <v>138</v>
      </c>
      <c r="C3752">
        <v>35918429</v>
      </c>
      <c r="D3752" t="s">
        <v>24164</v>
      </c>
      <c r="E3752" t="s">
        <v>3409</v>
      </c>
      <c r="L3752" t="s">
        <v>20781</v>
      </c>
      <c r="M3752" t="s">
        <v>37</v>
      </c>
      <c r="N3752" t="s">
        <v>38</v>
      </c>
      <c r="O3752">
        <v>1700000</v>
      </c>
      <c r="P3752">
        <f t="shared" si="58"/>
        <v>34218429</v>
      </c>
      <c r="Q3752">
        <v>7.5</v>
      </c>
    </row>
    <row r="3753" spans="1:17" x14ac:dyDescent="0.3">
      <c r="A3753" t="s">
        <v>4914</v>
      </c>
      <c r="B3753">
        <v>138</v>
      </c>
      <c r="C3753">
        <v>64604977</v>
      </c>
      <c r="D3753" t="s">
        <v>24164</v>
      </c>
      <c r="E3753" t="s">
        <v>3409</v>
      </c>
      <c r="F3753" t="s">
        <v>24165</v>
      </c>
      <c r="G3753" t="s">
        <v>10413</v>
      </c>
      <c r="L3753" t="s">
        <v>7312</v>
      </c>
      <c r="M3753" t="s">
        <v>37</v>
      </c>
      <c r="N3753" t="s">
        <v>38</v>
      </c>
      <c r="O3753">
        <v>35000000</v>
      </c>
      <c r="P3753">
        <f t="shared" si="58"/>
        <v>29604977</v>
      </c>
      <c r="Q3753">
        <v>8.3000000000000007</v>
      </c>
    </row>
    <row r="3754" spans="1:17" x14ac:dyDescent="0.3">
      <c r="A3754" t="s">
        <v>3694</v>
      </c>
      <c r="B3754">
        <v>138</v>
      </c>
      <c r="C3754">
        <v>90135191</v>
      </c>
      <c r="D3754" t="s">
        <v>24164</v>
      </c>
      <c r="E3754" t="s">
        <v>3409</v>
      </c>
      <c r="F3754" t="s">
        <v>24165</v>
      </c>
      <c r="G3754" t="s">
        <v>10413</v>
      </c>
      <c r="L3754" t="s">
        <v>8151</v>
      </c>
      <c r="M3754" t="s">
        <v>37</v>
      </c>
      <c r="N3754" t="s">
        <v>38</v>
      </c>
      <c r="O3754">
        <v>25000000</v>
      </c>
      <c r="P3754">
        <f t="shared" si="58"/>
        <v>65135191</v>
      </c>
      <c r="Q3754">
        <v>8</v>
      </c>
    </row>
    <row r="3755" spans="1:17" x14ac:dyDescent="0.3">
      <c r="A3755" t="s">
        <v>187</v>
      </c>
      <c r="B3755">
        <v>138</v>
      </c>
      <c r="C3755">
        <v>16969390</v>
      </c>
      <c r="D3755" t="s">
        <v>24164</v>
      </c>
      <c r="E3755" t="s">
        <v>3409</v>
      </c>
      <c r="F3755" t="s">
        <v>10413</v>
      </c>
      <c r="L3755" t="s">
        <v>10049</v>
      </c>
      <c r="M3755" t="s">
        <v>37</v>
      </c>
      <c r="N3755" t="s">
        <v>38</v>
      </c>
      <c r="O3755">
        <v>25000000</v>
      </c>
      <c r="P3755">
        <f t="shared" si="58"/>
        <v>-8030610</v>
      </c>
      <c r="Q3755">
        <v>5.3</v>
      </c>
    </row>
    <row r="3756" spans="1:17" x14ac:dyDescent="0.3">
      <c r="A3756" t="s">
        <v>2728</v>
      </c>
      <c r="B3756">
        <v>138</v>
      </c>
      <c r="C3756">
        <v>130727000</v>
      </c>
      <c r="D3756" t="s">
        <v>24164</v>
      </c>
      <c r="E3756" t="s">
        <v>3409</v>
      </c>
      <c r="F3756" t="s">
        <v>6403</v>
      </c>
      <c r="G3756" t="s">
        <v>10413</v>
      </c>
      <c r="L3756" t="s">
        <v>10658</v>
      </c>
      <c r="M3756" t="s">
        <v>37</v>
      </c>
      <c r="N3756" t="s">
        <v>38</v>
      </c>
      <c r="O3756">
        <v>19000000</v>
      </c>
      <c r="P3756">
        <f t="shared" si="58"/>
        <v>111727000</v>
      </c>
      <c r="Q3756">
        <v>8.6</v>
      </c>
    </row>
    <row r="3757" spans="1:17" x14ac:dyDescent="0.3">
      <c r="A3757" t="s">
        <v>850</v>
      </c>
      <c r="B3757">
        <v>139</v>
      </c>
      <c r="C3757">
        <v>136448821</v>
      </c>
      <c r="D3757" t="s">
        <v>24164</v>
      </c>
      <c r="E3757" t="s">
        <v>10413</v>
      </c>
      <c r="L3757" t="s">
        <v>3319</v>
      </c>
      <c r="M3757" t="s">
        <v>37</v>
      </c>
      <c r="N3757" t="s">
        <v>38</v>
      </c>
      <c r="O3757">
        <v>80000000</v>
      </c>
      <c r="P3757">
        <f t="shared" si="58"/>
        <v>56448821</v>
      </c>
      <c r="Q3757">
        <v>6.6</v>
      </c>
    </row>
    <row r="3758" spans="1:17" x14ac:dyDescent="0.3">
      <c r="A3758" t="s">
        <v>2647</v>
      </c>
      <c r="B3758">
        <v>139</v>
      </c>
      <c r="C3758">
        <v>81292135</v>
      </c>
      <c r="D3758" t="s">
        <v>24164</v>
      </c>
      <c r="E3758" t="s">
        <v>3409</v>
      </c>
      <c r="F3758" t="s">
        <v>10413</v>
      </c>
      <c r="L3758" t="s">
        <v>6333</v>
      </c>
      <c r="M3758" t="s">
        <v>37</v>
      </c>
      <c r="N3758" t="s">
        <v>38</v>
      </c>
      <c r="O3758">
        <v>40000000</v>
      </c>
      <c r="P3758">
        <f t="shared" si="58"/>
        <v>41292135</v>
      </c>
      <c r="Q3758">
        <v>7.3</v>
      </c>
    </row>
    <row r="3759" spans="1:17" x14ac:dyDescent="0.3">
      <c r="A3759" t="s">
        <v>13347</v>
      </c>
      <c r="B3759">
        <v>140</v>
      </c>
      <c r="C3759">
        <v>4157491</v>
      </c>
      <c r="D3759" t="s">
        <v>24164</v>
      </c>
      <c r="E3759" t="s">
        <v>3409</v>
      </c>
      <c r="F3759" t="s">
        <v>17378</v>
      </c>
      <c r="L3759" t="s">
        <v>13967</v>
      </c>
      <c r="M3759" t="s">
        <v>37</v>
      </c>
      <c r="N3759" t="s">
        <v>7711</v>
      </c>
      <c r="O3759">
        <v>12800000</v>
      </c>
      <c r="P3759">
        <f t="shared" si="58"/>
        <v>-8642509</v>
      </c>
      <c r="Q3759">
        <v>8</v>
      </c>
    </row>
    <row r="3760" spans="1:17" x14ac:dyDescent="0.3">
      <c r="A3760" t="s">
        <v>12958</v>
      </c>
      <c r="B3760">
        <v>140</v>
      </c>
      <c r="C3760">
        <v>21383298</v>
      </c>
      <c r="D3760" t="s">
        <v>24164</v>
      </c>
      <c r="E3760" t="s">
        <v>3409</v>
      </c>
      <c r="F3760" t="s">
        <v>10413</v>
      </c>
      <c r="L3760" t="s">
        <v>12959</v>
      </c>
      <c r="M3760" t="s">
        <v>37</v>
      </c>
      <c r="N3760" t="s">
        <v>38</v>
      </c>
      <c r="O3760">
        <v>15000000</v>
      </c>
      <c r="P3760">
        <f t="shared" si="58"/>
        <v>6383298</v>
      </c>
      <c r="Q3760">
        <v>7.3</v>
      </c>
    </row>
    <row r="3761" spans="1:17" x14ac:dyDescent="0.3">
      <c r="A3761" t="s">
        <v>3694</v>
      </c>
      <c r="B3761">
        <v>141</v>
      </c>
      <c r="C3761">
        <v>35707327</v>
      </c>
      <c r="D3761" t="s">
        <v>24164</v>
      </c>
      <c r="E3761" t="s">
        <v>3409</v>
      </c>
      <c r="F3761" t="s">
        <v>24165</v>
      </c>
      <c r="G3761" t="s">
        <v>10413</v>
      </c>
      <c r="L3761" t="s">
        <v>4757</v>
      </c>
      <c r="M3761" t="s">
        <v>37</v>
      </c>
      <c r="N3761" t="s">
        <v>38</v>
      </c>
      <c r="O3761">
        <v>55000000</v>
      </c>
      <c r="P3761">
        <f t="shared" si="58"/>
        <v>-19292673</v>
      </c>
      <c r="Q3761">
        <v>7.8</v>
      </c>
    </row>
    <row r="3762" spans="1:17" x14ac:dyDescent="0.3">
      <c r="A3762" t="s">
        <v>760</v>
      </c>
      <c r="B3762">
        <v>141</v>
      </c>
      <c r="C3762">
        <v>47307550</v>
      </c>
      <c r="D3762" t="s">
        <v>24164</v>
      </c>
      <c r="E3762" t="s">
        <v>3409</v>
      </c>
      <c r="F3762" t="s">
        <v>10413</v>
      </c>
      <c r="L3762" t="s">
        <v>5857</v>
      </c>
      <c r="M3762" t="s">
        <v>37</v>
      </c>
      <c r="N3762" t="s">
        <v>38</v>
      </c>
      <c r="O3762">
        <v>45000000</v>
      </c>
      <c r="P3762">
        <f t="shared" si="58"/>
        <v>2307550</v>
      </c>
      <c r="Q3762">
        <v>6.5</v>
      </c>
    </row>
    <row r="3763" spans="1:17" x14ac:dyDescent="0.3">
      <c r="A3763" t="s">
        <v>4950</v>
      </c>
      <c r="B3763">
        <v>141</v>
      </c>
      <c r="C3763">
        <v>47105085</v>
      </c>
      <c r="D3763" t="s">
        <v>24164</v>
      </c>
      <c r="E3763" t="s">
        <v>3409</v>
      </c>
      <c r="L3763" t="s">
        <v>5256</v>
      </c>
      <c r="M3763" t="s">
        <v>37</v>
      </c>
      <c r="N3763" t="s">
        <v>38</v>
      </c>
      <c r="O3763">
        <v>50000000</v>
      </c>
      <c r="P3763">
        <f t="shared" si="58"/>
        <v>-2894915</v>
      </c>
      <c r="Q3763">
        <v>7.4</v>
      </c>
    </row>
    <row r="3764" spans="1:17" x14ac:dyDescent="0.3">
      <c r="A3764" t="s">
        <v>2266</v>
      </c>
      <c r="B3764">
        <v>141</v>
      </c>
      <c r="C3764">
        <v>100768056</v>
      </c>
      <c r="D3764" t="s">
        <v>24164</v>
      </c>
      <c r="E3764" t="s">
        <v>3409</v>
      </c>
      <c r="F3764" t="s">
        <v>24165</v>
      </c>
      <c r="G3764" t="s">
        <v>10413</v>
      </c>
      <c r="L3764" t="s">
        <v>5724</v>
      </c>
      <c r="M3764" t="s">
        <v>37</v>
      </c>
      <c r="N3764" t="s">
        <v>38</v>
      </c>
      <c r="O3764">
        <v>45000000</v>
      </c>
      <c r="P3764">
        <f t="shared" si="58"/>
        <v>55768056</v>
      </c>
      <c r="Q3764">
        <v>6.5</v>
      </c>
    </row>
    <row r="3765" spans="1:17" x14ac:dyDescent="0.3">
      <c r="A3765" t="s">
        <v>2246</v>
      </c>
      <c r="B3765">
        <v>142</v>
      </c>
      <c r="C3765">
        <v>44700000</v>
      </c>
      <c r="D3765" t="s">
        <v>24164</v>
      </c>
      <c r="E3765" t="s">
        <v>3409</v>
      </c>
      <c r="L3765" t="s">
        <v>9544</v>
      </c>
      <c r="M3765" t="s">
        <v>37</v>
      </c>
      <c r="N3765" t="s">
        <v>38</v>
      </c>
      <c r="O3765">
        <v>25000000</v>
      </c>
      <c r="P3765">
        <f t="shared" si="58"/>
        <v>19700000</v>
      </c>
      <c r="Q3765">
        <v>8.3000000000000007</v>
      </c>
    </row>
    <row r="3766" spans="1:17" x14ac:dyDescent="0.3">
      <c r="A3766" t="s">
        <v>5076</v>
      </c>
      <c r="B3766">
        <v>142</v>
      </c>
      <c r="C3766">
        <v>19283782</v>
      </c>
      <c r="D3766" t="s">
        <v>24164</v>
      </c>
      <c r="E3766" t="s">
        <v>3409</v>
      </c>
      <c r="F3766" t="s">
        <v>19711</v>
      </c>
      <c r="G3766" t="s">
        <v>10413</v>
      </c>
      <c r="L3766" t="s">
        <v>10428</v>
      </c>
      <c r="M3766" t="s">
        <v>37</v>
      </c>
      <c r="N3766" t="s">
        <v>38</v>
      </c>
      <c r="O3766">
        <v>22000000</v>
      </c>
      <c r="P3766">
        <f t="shared" si="58"/>
        <v>-2716218</v>
      </c>
      <c r="Q3766">
        <v>6.6</v>
      </c>
    </row>
    <row r="3767" spans="1:17" hidden="1" x14ac:dyDescent="0.3">
      <c r="A3767" t="s">
        <v>13312</v>
      </c>
      <c r="B3767">
        <v>119</v>
      </c>
      <c r="D3767" t="s">
        <v>1325</v>
      </c>
      <c r="E3767" t="s">
        <v>24164</v>
      </c>
      <c r="F3767" t="s">
        <v>3409</v>
      </c>
      <c r="G3767" t="s">
        <v>10413</v>
      </c>
      <c r="L3767" t="s">
        <v>13313</v>
      </c>
      <c r="M3767" t="s">
        <v>1946</v>
      </c>
      <c r="N3767" t="s">
        <v>3859</v>
      </c>
      <c r="O3767">
        <v>15000000</v>
      </c>
      <c r="P3767">
        <f t="shared" si="58"/>
        <v>-15000000</v>
      </c>
      <c r="Q3767">
        <v>7.1</v>
      </c>
    </row>
    <row r="3768" spans="1:17" x14ac:dyDescent="0.3">
      <c r="A3768" t="s">
        <v>3259</v>
      </c>
      <c r="B3768">
        <v>142</v>
      </c>
      <c r="C3768">
        <v>28341469</v>
      </c>
      <c r="D3768" t="s">
        <v>24164</v>
      </c>
      <c r="E3768" t="s">
        <v>3409</v>
      </c>
      <c r="L3768" t="s">
        <v>9693</v>
      </c>
      <c r="M3768" t="s">
        <v>37</v>
      </c>
      <c r="N3768" t="s">
        <v>38</v>
      </c>
      <c r="O3768">
        <v>25000000</v>
      </c>
      <c r="P3768">
        <f t="shared" si="58"/>
        <v>3341469</v>
      </c>
      <c r="Q3768">
        <v>9.3000000000000007</v>
      </c>
    </row>
    <row r="3769" spans="1:17" x14ac:dyDescent="0.3">
      <c r="A3769" t="s">
        <v>9646</v>
      </c>
      <c r="B3769">
        <v>144</v>
      </c>
      <c r="C3769">
        <v>41229</v>
      </c>
      <c r="D3769" t="s">
        <v>24164</v>
      </c>
      <c r="E3769" t="s">
        <v>3409</v>
      </c>
      <c r="F3769" t="s">
        <v>10413</v>
      </c>
      <c r="L3769" t="s">
        <v>9647</v>
      </c>
      <c r="M3769" t="s">
        <v>37</v>
      </c>
      <c r="N3769" t="s">
        <v>1465</v>
      </c>
      <c r="O3769">
        <v>25500000</v>
      </c>
      <c r="P3769">
        <f t="shared" si="58"/>
        <v>-25458771</v>
      </c>
      <c r="Q3769">
        <v>6.5</v>
      </c>
    </row>
    <row r="3770" spans="1:17" x14ac:dyDescent="0.3">
      <c r="A3770" t="s">
        <v>1847</v>
      </c>
      <c r="B3770">
        <v>147</v>
      </c>
      <c r="C3770">
        <v>2208939</v>
      </c>
      <c r="D3770" t="s">
        <v>24164</v>
      </c>
      <c r="E3770" t="s">
        <v>3409</v>
      </c>
      <c r="F3770" t="s">
        <v>1266</v>
      </c>
      <c r="L3770" t="s">
        <v>3846</v>
      </c>
      <c r="M3770" t="s">
        <v>37</v>
      </c>
      <c r="N3770" t="s">
        <v>767</v>
      </c>
      <c r="O3770">
        <v>50000000</v>
      </c>
      <c r="P3770">
        <f t="shared" si="58"/>
        <v>-47791061</v>
      </c>
      <c r="Q3770">
        <v>7.5</v>
      </c>
    </row>
    <row r="3771" spans="1:17" x14ac:dyDescent="0.3">
      <c r="A3771" t="s">
        <v>3827</v>
      </c>
      <c r="B3771">
        <v>147</v>
      </c>
      <c r="C3771">
        <v>74098862</v>
      </c>
      <c r="D3771" t="s">
        <v>24164</v>
      </c>
      <c r="E3771" t="s">
        <v>10413</v>
      </c>
      <c r="L3771" t="s">
        <v>6361</v>
      </c>
      <c r="M3771" t="s">
        <v>37</v>
      </c>
      <c r="N3771" t="s">
        <v>38</v>
      </c>
      <c r="O3771">
        <v>40000000</v>
      </c>
      <c r="P3771">
        <f t="shared" si="58"/>
        <v>34098862</v>
      </c>
      <c r="Q3771">
        <v>8.1</v>
      </c>
    </row>
    <row r="3772" spans="1:17" x14ac:dyDescent="0.3">
      <c r="A3772" t="s">
        <v>3122</v>
      </c>
      <c r="B3772">
        <v>147</v>
      </c>
      <c r="C3772">
        <v>53300852</v>
      </c>
      <c r="D3772" t="s">
        <v>24164</v>
      </c>
      <c r="E3772" t="s">
        <v>3409</v>
      </c>
      <c r="F3772" t="s">
        <v>10413</v>
      </c>
      <c r="L3772" t="s">
        <v>6016</v>
      </c>
      <c r="M3772" t="s">
        <v>37</v>
      </c>
      <c r="N3772" t="s">
        <v>38</v>
      </c>
      <c r="O3772">
        <v>44000000</v>
      </c>
      <c r="P3772">
        <f t="shared" si="58"/>
        <v>9300852</v>
      </c>
      <c r="Q3772">
        <v>7.5</v>
      </c>
    </row>
    <row r="3773" spans="1:17" x14ac:dyDescent="0.3">
      <c r="A3773" t="s">
        <v>1324</v>
      </c>
      <c r="B3773">
        <v>149</v>
      </c>
      <c r="C3773">
        <v>108706165</v>
      </c>
      <c r="D3773" t="s">
        <v>24164</v>
      </c>
      <c r="E3773" t="s">
        <v>3409</v>
      </c>
      <c r="F3773" t="s">
        <v>10413</v>
      </c>
      <c r="L3773" t="s">
        <v>6269</v>
      </c>
      <c r="M3773" t="s">
        <v>37</v>
      </c>
      <c r="N3773" t="s">
        <v>38</v>
      </c>
      <c r="O3773">
        <v>40000000</v>
      </c>
      <c r="P3773">
        <f t="shared" si="58"/>
        <v>68706165</v>
      </c>
      <c r="Q3773">
        <v>7.4</v>
      </c>
    </row>
    <row r="3774" spans="1:17" x14ac:dyDescent="0.3">
      <c r="A3774" t="s">
        <v>685</v>
      </c>
      <c r="B3774">
        <v>149</v>
      </c>
      <c r="C3774">
        <v>167735396</v>
      </c>
      <c r="D3774" t="s">
        <v>24164</v>
      </c>
      <c r="E3774" t="s">
        <v>3409</v>
      </c>
      <c r="F3774" t="s">
        <v>24165</v>
      </c>
      <c r="G3774" t="s">
        <v>10413</v>
      </c>
      <c r="L3774" t="s">
        <v>3952</v>
      </c>
      <c r="M3774" t="s">
        <v>37</v>
      </c>
      <c r="N3774" t="s">
        <v>38</v>
      </c>
      <c r="O3774">
        <v>61000000</v>
      </c>
      <c r="P3774">
        <f t="shared" si="58"/>
        <v>106735396</v>
      </c>
      <c r="Q3774">
        <v>8.1</v>
      </c>
    </row>
    <row r="3775" spans="1:17" x14ac:dyDescent="0.3">
      <c r="A3775" t="s">
        <v>6002</v>
      </c>
      <c r="B3775">
        <v>150</v>
      </c>
      <c r="C3775">
        <v>92173235</v>
      </c>
      <c r="D3775" t="s">
        <v>24164</v>
      </c>
      <c r="E3775" t="s">
        <v>3409</v>
      </c>
      <c r="F3775" t="s">
        <v>10413</v>
      </c>
      <c r="L3775" t="s">
        <v>7105</v>
      </c>
      <c r="M3775" t="s">
        <v>37</v>
      </c>
      <c r="N3775" t="s">
        <v>38</v>
      </c>
      <c r="O3775">
        <v>37000000</v>
      </c>
      <c r="P3775">
        <f t="shared" si="58"/>
        <v>55173235</v>
      </c>
      <c r="Q3775">
        <v>7.6</v>
      </c>
    </row>
    <row r="3776" spans="1:17" x14ac:dyDescent="0.3">
      <c r="A3776" t="s">
        <v>487</v>
      </c>
      <c r="B3776">
        <v>151</v>
      </c>
      <c r="C3776">
        <v>132373442</v>
      </c>
      <c r="D3776" t="s">
        <v>24164</v>
      </c>
      <c r="E3776" t="s">
        <v>3409</v>
      </c>
      <c r="F3776" t="s">
        <v>10413</v>
      </c>
      <c r="L3776" t="s">
        <v>2126</v>
      </c>
      <c r="M3776" t="s">
        <v>37</v>
      </c>
      <c r="N3776" t="s">
        <v>38</v>
      </c>
      <c r="O3776">
        <v>90000000</v>
      </c>
      <c r="P3776">
        <f t="shared" si="58"/>
        <v>42373442</v>
      </c>
      <c r="Q3776">
        <v>8.5</v>
      </c>
    </row>
    <row r="3777" spans="1:17" x14ac:dyDescent="0.3">
      <c r="A3777" t="s">
        <v>17005</v>
      </c>
      <c r="B3777">
        <v>152</v>
      </c>
      <c r="C3777">
        <v>43650000</v>
      </c>
      <c r="D3777" t="s">
        <v>24164</v>
      </c>
      <c r="E3777" t="s">
        <v>3409</v>
      </c>
      <c r="F3777" t="s">
        <v>17378</v>
      </c>
      <c r="G3777" t="s">
        <v>19711</v>
      </c>
      <c r="H3777" t="s">
        <v>10413</v>
      </c>
      <c r="L3777" t="s">
        <v>17008</v>
      </c>
      <c r="M3777" t="s">
        <v>37</v>
      </c>
      <c r="N3777" t="s">
        <v>38</v>
      </c>
      <c r="O3777">
        <v>6000000</v>
      </c>
      <c r="P3777">
        <f t="shared" si="58"/>
        <v>37650000</v>
      </c>
      <c r="Q3777">
        <v>7.6</v>
      </c>
    </row>
    <row r="3778" spans="1:17" hidden="1" x14ac:dyDescent="0.3">
      <c r="A3778" t="s">
        <v>1627</v>
      </c>
      <c r="B3778">
        <v>119</v>
      </c>
      <c r="D3778" t="s">
        <v>1671</v>
      </c>
      <c r="E3778" t="s">
        <v>15011</v>
      </c>
      <c r="L3778" t="s">
        <v>4486</v>
      </c>
      <c r="M3778" t="s">
        <v>37</v>
      </c>
      <c r="N3778" t="s">
        <v>38</v>
      </c>
      <c r="P3778">
        <f t="shared" ref="P3778:P3841" si="59">+C3778-O3778</f>
        <v>0</v>
      </c>
      <c r="Q3778">
        <v>4.9000000000000004</v>
      </c>
    </row>
    <row r="3779" spans="1:17" hidden="1" x14ac:dyDescent="0.3">
      <c r="A3779" t="s">
        <v>9104</v>
      </c>
      <c r="B3779">
        <v>119</v>
      </c>
      <c r="C3779">
        <v>44087387</v>
      </c>
      <c r="D3779" t="s">
        <v>1671</v>
      </c>
      <c r="E3779" t="s">
        <v>3409</v>
      </c>
      <c r="F3779" t="s">
        <v>18089</v>
      </c>
      <c r="G3779" t="s">
        <v>19711</v>
      </c>
      <c r="L3779" t="s">
        <v>9106</v>
      </c>
      <c r="M3779" t="s">
        <v>37</v>
      </c>
      <c r="N3779" t="s">
        <v>38</v>
      </c>
      <c r="P3779">
        <f t="shared" si="59"/>
        <v>44087387</v>
      </c>
      <c r="Q3779">
        <v>6.2</v>
      </c>
    </row>
    <row r="3780" spans="1:17" x14ac:dyDescent="0.3">
      <c r="A3780" t="s">
        <v>5743</v>
      </c>
      <c r="B3780">
        <v>153</v>
      </c>
      <c r="C3780">
        <v>60962878</v>
      </c>
      <c r="D3780" t="s">
        <v>24164</v>
      </c>
      <c r="E3780" t="s">
        <v>3409</v>
      </c>
      <c r="F3780" t="s">
        <v>24165</v>
      </c>
      <c r="G3780" t="s">
        <v>10413</v>
      </c>
      <c r="L3780" t="s">
        <v>5744</v>
      </c>
      <c r="M3780" t="s">
        <v>37</v>
      </c>
      <c r="N3780" t="s">
        <v>38</v>
      </c>
      <c r="O3780">
        <v>46000000</v>
      </c>
      <c r="P3780">
        <f t="shared" si="59"/>
        <v>14962878</v>
      </c>
      <c r="Q3780">
        <v>8.1</v>
      </c>
    </row>
    <row r="3781" spans="1:17" x14ac:dyDescent="0.3">
      <c r="A3781" t="s">
        <v>1764</v>
      </c>
      <c r="B3781">
        <v>154</v>
      </c>
      <c r="C3781">
        <v>39647595</v>
      </c>
      <c r="D3781" t="s">
        <v>24164</v>
      </c>
      <c r="E3781" t="s">
        <v>10413</v>
      </c>
      <c r="L3781" t="s">
        <v>14067</v>
      </c>
      <c r="M3781" t="s">
        <v>37</v>
      </c>
      <c r="N3781" t="s">
        <v>38</v>
      </c>
      <c r="O3781">
        <v>12000000</v>
      </c>
      <c r="P3781">
        <f t="shared" si="59"/>
        <v>27647595</v>
      </c>
      <c r="Q3781">
        <v>7.5</v>
      </c>
    </row>
    <row r="3782" spans="1:17" hidden="1" x14ac:dyDescent="0.3">
      <c r="A3782" t="s">
        <v>20041</v>
      </c>
      <c r="B3782">
        <v>119</v>
      </c>
      <c r="D3782" t="s">
        <v>3409</v>
      </c>
      <c r="L3782" t="s">
        <v>20043</v>
      </c>
      <c r="M3782" t="s">
        <v>37</v>
      </c>
      <c r="N3782" t="s">
        <v>38</v>
      </c>
      <c r="O3782">
        <v>2160000</v>
      </c>
      <c r="P3782">
        <f t="shared" si="59"/>
        <v>-2160000</v>
      </c>
      <c r="Q3782">
        <v>7.5</v>
      </c>
    </row>
    <row r="3783" spans="1:17" x14ac:dyDescent="0.3">
      <c r="A3783" t="s">
        <v>3694</v>
      </c>
      <c r="B3783">
        <v>155</v>
      </c>
      <c r="C3783">
        <v>25078937</v>
      </c>
      <c r="D3783" t="s">
        <v>24164</v>
      </c>
      <c r="E3783" t="s">
        <v>3409</v>
      </c>
      <c r="F3783" t="s">
        <v>24165</v>
      </c>
      <c r="G3783" t="s">
        <v>10413</v>
      </c>
      <c r="L3783" t="s">
        <v>7517</v>
      </c>
      <c r="M3783" t="s">
        <v>37</v>
      </c>
      <c r="N3783" t="s">
        <v>38</v>
      </c>
      <c r="O3783">
        <v>30000000</v>
      </c>
      <c r="P3783">
        <f t="shared" si="59"/>
        <v>-4921063</v>
      </c>
      <c r="Q3783">
        <v>6.6</v>
      </c>
    </row>
    <row r="3784" spans="1:17" x14ac:dyDescent="0.3">
      <c r="A3784" t="s">
        <v>685</v>
      </c>
      <c r="B3784">
        <v>158</v>
      </c>
      <c r="C3784">
        <v>102515793</v>
      </c>
      <c r="D3784" t="s">
        <v>24164</v>
      </c>
      <c r="E3784" t="s">
        <v>3409</v>
      </c>
      <c r="F3784" t="s">
        <v>24165</v>
      </c>
      <c r="G3784" t="s">
        <v>10413</v>
      </c>
      <c r="L3784" t="s">
        <v>2143</v>
      </c>
      <c r="M3784" t="s">
        <v>37</v>
      </c>
      <c r="N3784" t="s">
        <v>38</v>
      </c>
      <c r="O3784">
        <v>90000000</v>
      </c>
      <c r="P3784">
        <f t="shared" si="59"/>
        <v>12515793</v>
      </c>
      <c r="Q3784">
        <v>7.8</v>
      </c>
    </row>
    <row r="3785" spans="1:17" x14ac:dyDescent="0.3">
      <c r="A3785" t="s">
        <v>685</v>
      </c>
      <c r="B3785">
        <v>162</v>
      </c>
      <c r="C3785">
        <v>33048353</v>
      </c>
      <c r="D3785" t="s">
        <v>24164</v>
      </c>
      <c r="E3785" t="s">
        <v>3409</v>
      </c>
      <c r="F3785" t="s">
        <v>22704</v>
      </c>
      <c r="G3785" t="s">
        <v>24165</v>
      </c>
      <c r="H3785" t="s">
        <v>10413</v>
      </c>
      <c r="L3785" t="s">
        <v>2519</v>
      </c>
      <c r="M3785" t="s">
        <v>37</v>
      </c>
      <c r="N3785" t="s">
        <v>38</v>
      </c>
      <c r="O3785">
        <v>65000000</v>
      </c>
      <c r="P3785">
        <f t="shared" si="59"/>
        <v>-31951647</v>
      </c>
      <c r="Q3785">
        <v>7.7</v>
      </c>
    </row>
    <row r="3786" spans="1:17" x14ac:dyDescent="0.3">
      <c r="A3786" t="s">
        <v>4850</v>
      </c>
      <c r="B3786">
        <v>170</v>
      </c>
      <c r="C3786">
        <v>66676062</v>
      </c>
      <c r="D3786" t="s">
        <v>24164</v>
      </c>
      <c r="E3786" t="s">
        <v>3409</v>
      </c>
      <c r="L3786" t="s">
        <v>4851</v>
      </c>
      <c r="M3786" t="s">
        <v>37</v>
      </c>
      <c r="N3786" t="s">
        <v>38</v>
      </c>
      <c r="O3786">
        <v>54000000</v>
      </c>
      <c r="P3786">
        <f t="shared" si="59"/>
        <v>12676062</v>
      </c>
      <c r="Q3786">
        <v>7.6</v>
      </c>
    </row>
    <row r="3787" spans="1:17" hidden="1" x14ac:dyDescent="0.3">
      <c r="A3787" t="s">
        <v>4417</v>
      </c>
      <c r="B3787">
        <v>119</v>
      </c>
      <c r="D3787" t="s">
        <v>1325</v>
      </c>
      <c r="E3787" t="s">
        <v>953</v>
      </c>
      <c r="F3787" t="s">
        <v>1266</v>
      </c>
      <c r="L3787" t="s">
        <v>4419</v>
      </c>
      <c r="M3787" t="s">
        <v>37</v>
      </c>
      <c r="N3787" t="s">
        <v>892</v>
      </c>
      <c r="O3787">
        <v>68005000</v>
      </c>
      <c r="P3787">
        <f t="shared" si="59"/>
        <v>-68005000</v>
      </c>
      <c r="Q3787">
        <v>6</v>
      </c>
    </row>
    <row r="3788" spans="1:17" x14ac:dyDescent="0.3">
      <c r="A3788" t="s">
        <v>4850</v>
      </c>
      <c r="B3788">
        <v>175</v>
      </c>
      <c r="C3788">
        <v>134821952</v>
      </c>
      <c r="D3788" t="s">
        <v>24164</v>
      </c>
      <c r="E3788" t="s">
        <v>3409</v>
      </c>
      <c r="L3788" t="s">
        <v>16455</v>
      </c>
      <c r="M3788" t="s">
        <v>37</v>
      </c>
      <c r="N3788" t="s">
        <v>38</v>
      </c>
      <c r="O3788">
        <v>6000000</v>
      </c>
      <c r="P3788">
        <f t="shared" si="59"/>
        <v>128821952</v>
      </c>
      <c r="Q3788">
        <v>9.1999999999999993</v>
      </c>
    </row>
    <row r="3789" spans="1:17" x14ac:dyDescent="0.3">
      <c r="A3789" t="s">
        <v>1764</v>
      </c>
      <c r="B3789">
        <v>178</v>
      </c>
      <c r="C3789">
        <v>107930000</v>
      </c>
      <c r="D3789" t="s">
        <v>24164</v>
      </c>
      <c r="E3789" t="s">
        <v>3409</v>
      </c>
      <c r="L3789" t="s">
        <v>15952</v>
      </c>
      <c r="M3789" t="s">
        <v>37</v>
      </c>
      <c r="N3789" t="s">
        <v>38</v>
      </c>
      <c r="O3789">
        <v>8000000</v>
      </c>
      <c r="P3789">
        <f t="shared" si="59"/>
        <v>99930000</v>
      </c>
      <c r="Q3789">
        <v>8.9</v>
      </c>
    </row>
    <row r="3790" spans="1:17" x14ac:dyDescent="0.3">
      <c r="A3790" t="s">
        <v>1764</v>
      </c>
      <c r="B3790">
        <v>187</v>
      </c>
      <c r="C3790">
        <v>54116191</v>
      </c>
      <c r="D3790" t="s">
        <v>24164</v>
      </c>
      <c r="E3790" t="s">
        <v>3409</v>
      </c>
      <c r="F3790" t="s">
        <v>24165</v>
      </c>
      <c r="G3790" t="s">
        <v>10413</v>
      </c>
      <c r="H3790" t="s">
        <v>15011</v>
      </c>
      <c r="L3790" t="s">
        <v>3909</v>
      </c>
      <c r="M3790" t="s">
        <v>37</v>
      </c>
      <c r="N3790" t="s">
        <v>38</v>
      </c>
      <c r="O3790">
        <v>44000000</v>
      </c>
      <c r="P3790">
        <f t="shared" si="59"/>
        <v>10116191</v>
      </c>
      <c r="Q3790">
        <v>7.9</v>
      </c>
    </row>
    <row r="3791" spans="1:17" hidden="1" x14ac:dyDescent="0.3">
      <c r="A3791" t="s">
        <v>17251</v>
      </c>
      <c r="B3791">
        <v>120</v>
      </c>
      <c r="D3791" t="s">
        <v>13307</v>
      </c>
      <c r="E3791" t="s">
        <v>3409</v>
      </c>
      <c r="F3791" t="s">
        <v>22704</v>
      </c>
      <c r="L3791" t="s">
        <v>18785</v>
      </c>
      <c r="M3791" t="s">
        <v>37</v>
      </c>
      <c r="N3791" t="s">
        <v>56</v>
      </c>
      <c r="O3791">
        <v>2000000</v>
      </c>
      <c r="P3791">
        <f t="shared" si="59"/>
        <v>-2000000</v>
      </c>
      <c r="Q3791">
        <v>7.9</v>
      </c>
    </row>
    <row r="3792" spans="1:17" x14ac:dyDescent="0.3">
      <c r="A3792" t="s">
        <v>3259</v>
      </c>
      <c r="B3792">
        <v>189</v>
      </c>
      <c r="C3792">
        <v>136801374</v>
      </c>
      <c r="D3792" t="s">
        <v>24164</v>
      </c>
      <c r="E3792" t="s">
        <v>3409</v>
      </c>
      <c r="F3792" t="s">
        <v>1266</v>
      </c>
      <c r="G3792" t="s">
        <v>24165</v>
      </c>
      <c r="L3792" t="s">
        <v>3939</v>
      </c>
      <c r="M3792" t="s">
        <v>37</v>
      </c>
      <c r="N3792" t="s">
        <v>38</v>
      </c>
      <c r="O3792">
        <v>60000000</v>
      </c>
      <c r="P3792">
        <f t="shared" si="59"/>
        <v>76801374</v>
      </c>
      <c r="Q3792">
        <v>8.5</v>
      </c>
    </row>
    <row r="3793" spans="1:17" x14ac:dyDescent="0.3">
      <c r="A3793" t="s">
        <v>1526</v>
      </c>
      <c r="B3793">
        <v>190</v>
      </c>
      <c r="C3793">
        <v>124107476</v>
      </c>
      <c r="D3793" t="s">
        <v>24164</v>
      </c>
      <c r="E3793" t="s">
        <v>3409</v>
      </c>
      <c r="F3793" t="s">
        <v>10413</v>
      </c>
      <c r="L3793" t="s">
        <v>5516</v>
      </c>
      <c r="M3793" t="s">
        <v>37</v>
      </c>
      <c r="N3793" t="s">
        <v>38</v>
      </c>
      <c r="O3793">
        <v>48000000</v>
      </c>
      <c r="P3793">
        <f t="shared" si="59"/>
        <v>76107476</v>
      </c>
      <c r="Q3793">
        <v>7.6</v>
      </c>
    </row>
    <row r="3794" spans="1:17" x14ac:dyDescent="0.3">
      <c r="A3794" t="s">
        <v>487</v>
      </c>
      <c r="B3794">
        <v>216</v>
      </c>
      <c r="C3794">
        <v>77679638</v>
      </c>
      <c r="D3794" t="s">
        <v>24164</v>
      </c>
      <c r="E3794" t="s">
        <v>3409</v>
      </c>
      <c r="L3794" t="s">
        <v>1936</v>
      </c>
      <c r="M3794" t="s">
        <v>37</v>
      </c>
      <c r="N3794" t="s">
        <v>38</v>
      </c>
      <c r="O3794">
        <v>100000000</v>
      </c>
      <c r="P3794">
        <f t="shared" si="59"/>
        <v>-22320362</v>
      </c>
      <c r="Q3794">
        <v>7.5</v>
      </c>
    </row>
    <row r="3795" spans="1:17" x14ac:dyDescent="0.3">
      <c r="A3795" t="s">
        <v>4850</v>
      </c>
      <c r="B3795">
        <v>220</v>
      </c>
      <c r="C3795">
        <v>57300000</v>
      </c>
      <c r="D3795" t="s">
        <v>24164</v>
      </c>
      <c r="E3795" t="s">
        <v>3409</v>
      </c>
      <c r="L3795" t="s">
        <v>13655</v>
      </c>
      <c r="M3795" t="s">
        <v>37</v>
      </c>
      <c r="N3795" t="s">
        <v>38</v>
      </c>
      <c r="O3795">
        <v>13000000</v>
      </c>
      <c r="P3795">
        <f t="shared" si="59"/>
        <v>44300000</v>
      </c>
      <c r="Q3795">
        <v>9</v>
      </c>
    </row>
    <row r="3796" spans="1:17" x14ac:dyDescent="0.3">
      <c r="A3796" t="s">
        <v>8662</v>
      </c>
      <c r="B3796">
        <v>251</v>
      </c>
      <c r="C3796">
        <v>5300000</v>
      </c>
      <c r="D3796" t="s">
        <v>24164</v>
      </c>
      <c r="E3796" t="s">
        <v>3409</v>
      </c>
      <c r="L3796" t="s">
        <v>8663</v>
      </c>
      <c r="M3796" t="s">
        <v>37</v>
      </c>
      <c r="N3796" t="s">
        <v>7090</v>
      </c>
      <c r="O3796">
        <v>30000000</v>
      </c>
      <c r="P3796">
        <f t="shared" si="59"/>
        <v>-24700000</v>
      </c>
      <c r="Q3796">
        <v>8.4</v>
      </c>
    </row>
    <row r="3797" spans="1:17" x14ac:dyDescent="0.3">
      <c r="A3797" t="s">
        <v>3778</v>
      </c>
      <c r="B3797">
        <v>330</v>
      </c>
      <c r="C3797">
        <v>4496583</v>
      </c>
      <c r="D3797" t="s">
        <v>24164</v>
      </c>
      <c r="E3797" t="s">
        <v>3409</v>
      </c>
      <c r="L3797" t="s">
        <v>7704</v>
      </c>
      <c r="M3797" t="s">
        <v>37</v>
      </c>
      <c r="N3797" t="s">
        <v>38</v>
      </c>
      <c r="O3797">
        <v>35000000</v>
      </c>
      <c r="P3797">
        <f t="shared" si="59"/>
        <v>-30503417</v>
      </c>
      <c r="Q3797">
        <v>8</v>
      </c>
    </row>
    <row r="3798" spans="1:17" hidden="1" x14ac:dyDescent="0.3">
      <c r="A3798" t="s">
        <v>19487</v>
      </c>
      <c r="B3798">
        <v>120</v>
      </c>
      <c r="D3798" t="s">
        <v>3409</v>
      </c>
      <c r="E3798" t="s">
        <v>18089</v>
      </c>
      <c r="F3798" t="s">
        <v>12038</v>
      </c>
      <c r="L3798" t="s">
        <v>19488</v>
      </c>
      <c r="M3798" t="s">
        <v>37</v>
      </c>
      <c r="N3798" t="s">
        <v>38</v>
      </c>
      <c r="P3798">
        <f t="shared" si="59"/>
        <v>0</v>
      </c>
      <c r="Q3798">
        <v>5</v>
      </c>
    </row>
    <row r="3799" spans="1:17" x14ac:dyDescent="0.3">
      <c r="A3799" t="s">
        <v>17858</v>
      </c>
      <c r="B3799">
        <v>41</v>
      </c>
      <c r="C3799">
        <v>4074023</v>
      </c>
      <c r="D3799" t="s">
        <v>68</v>
      </c>
      <c r="L3799" t="s">
        <v>17861</v>
      </c>
      <c r="M3799" t="s">
        <v>37</v>
      </c>
      <c r="N3799" t="s">
        <v>56</v>
      </c>
      <c r="O3799">
        <v>5000000</v>
      </c>
      <c r="P3799">
        <f t="shared" si="59"/>
        <v>-925977</v>
      </c>
      <c r="Q3799">
        <v>6.9</v>
      </c>
    </row>
    <row r="3800" spans="1:17" x14ac:dyDescent="0.3">
      <c r="A3800" t="s">
        <v>19911</v>
      </c>
      <c r="B3800">
        <v>80</v>
      </c>
      <c r="C3800">
        <v>99851</v>
      </c>
      <c r="D3800" t="s">
        <v>68</v>
      </c>
      <c r="L3800" t="s">
        <v>19914</v>
      </c>
      <c r="M3800" t="s">
        <v>37</v>
      </c>
      <c r="N3800" t="s">
        <v>38</v>
      </c>
      <c r="O3800">
        <v>2500000</v>
      </c>
      <c r="P3800">
        <f t="shared" si="59"/>
        <v>-2400149</v>
      </c>
      <c r="Q3800">
        <v>7.1</v>
      </c>
    </row>
    <row r="3801" spans="1:17" x14ac:dyDescent="0.3">
      <c r="A3801" t="s">
        <v>19050</v>
      </c>
      <c r="B3801">
        <v>80</v>
      </c>
      <c r="C3801">
        <v>77413017</v>
      </c>
      <c r="D3801" t="s">
        <v>68</v>
      </c>
      <c r="L3801" t="s">
        <v>19052</v>
      </c>
      <c r="M3801" t="s">
        <v>1464</v>
      </c>
      <c r="N3801" t="s">
        <v>1465</v>
      </c>
      <c r="O3801">
        <v>8000000</v>
      </c>
      <c r="P3801">
        <f t="shared" si="59"/>
        <v>69413017</v>
      </c>
      <c r="Q3801">
        <v>7.6</v>
      </c>
    </row>
    <row r="3802" spans="1:17" x14ac:dyDescent="0.3">
      <c r="A3802" t="s">
        <v>22460</v>
      </c>
      <c r="B3802">
        <v>80</v>
      </c>
      <c r="C3802">
        <v>2245</v>
      </c>
      <c r="D3802" t="s">
        <v>68</v>
      </c>
      <c r="L3802" t="s">
        <v>22461</v>
      </c>
      <c r="M3802" t="s">
        <v>37</v>
      </c>
      <c r="N3802" t="s">
        <v>38</v>
      </c>
      <c r="O3802">
        <v>560000</v>
      </c>
      <c r="P3802">
        <f t="shared" si="59"/>
        <v>-557755</v>
      </c>
      <c r="Q3802">
        <v>7.2</v>
      </c>
    </row>
    <row r="3803" spans="1:17" x14ac:dyDescent="0.3">
      <c r="A3803" t="s">
        <v>23622</v>
      </c>
      <c r="B3803">
        <v>80</v>
      </c>
      <c r="C3803">
        <v>5858</v>
      </c>
      <c r="D3803" t="s">
        <v>68</v>
      </c>
      <c r="L3803" t="s">
        <v>23625</v>
      </c>
      <c r="M3803" t="s">
        <v>37</v>
      </c>
      <c r="N3803" t="s">
        <v>38</v>
      </c>
      <c r="O3803">
        <v>150000</v>
      </c>
      <c r="P3803">
        <f t="shared" si="59"/>
        <v>-144142</v>
      </c>
      <c r="Q3803">
        <v>7.1</v>
      </c>
    </row>
    <row r="3804" spans="1:17" x14ac:dyDescent="0.3">
      <c r="A3804" t="s">
        <v>2888</v>
      </c>
      <c r="B3804">
        <v>81</v>
      </c>
      <c r="C3804">
        <v>10762178</v>
      </c>
      <c r="D3804" t="s">
        <v>68</v>
      </c>
      <c r="L3804" t="s">
        <v>8985</v>
      </c>
      <c r="M3804" t="s">
        <v>37</v>
      </c>
      <c r="N3804" t="s">
        <v>1465</v>
      </c>
      <c r="O3804">
        <v>160000000</v>
      </c>
      <c r="P3804">
        <f t="shared" si="59"/>
        <v>-149237822</v>
      </c>
      <c r="Q3804">
        <v>8</v>
      </c>
    </row>
    <row r="3805" spans="1:17" x14ac:dyDescent="0.3">
      <c r="A3805" t="s">
        <v>22962</v>
      </c>
      <c r="B3805">
        <v>84</v>
      </c>
      <c r="C3805">
        <v>34151</v>
      </c>
      <c r="D3805" t="s">
        <v>68</v>
      </c>
      <c r="E3805" t="s">
        <v>22704</v>
      </c>
      <c r="L3805" t="s">
        <v>22964</v>
      </c>
      <c r="M3805" t="s">
        <v>11690</v>
      </c>
      <c r="N3805" t="s">
        <v>20302</v>
      </c>
      <c r="O3805">
        <v>450000</v>
      </c>
      <c r="P3805">
        <f t="shared" si="59"/>
        <v>-415849</v>
      </c>
      <c r="Q3805">
        <v>7.2</v>
      </c>
    </row>
    <row r="3806" spans="1:17" x14ac:dyDescent="0.3">
      <c r="A3806" t="s">
        <v>11871</v>
      </c>
      <c r="B3806">
        <v>84</v>
      </c>
      <c r="C3806">
        <v>11860839</v>
      </c>
      <c r="D3806" t="s">
        <v>68</v>
      </c>
      <c r="E3806" t="s">
        <v>12038</v>
      </c>
      <c r="L3806" t="s">
        <v>15738</v>
      </c>
      <c r="M3806" t="s">
        <v>37</v>
      </c>
      <c r="N3806" t="s">
        <v>38</v>
      </c>
      <c r="O3806">
        <v>9000000</v>
      </c>
      <c r="P3806">
        <f t="shared" si="59"/>
        <v>2860839</v>
      </c>
      <c r="Q3806">
        <v>5.4</v>
      </c>
    </row>
    <row r="3807" spans="1:17" x14ac:dyDescent="0.3">
      <c r="A3807" t="s">
        <v>23400</v>
      </c>
      <c r="B3807">
        <v>85</v>
      </c>
      <c r="C3807">
        <v>381225</v>
      </c>
      <c r="D3807" t="s">
        <v>68</v>
      </c>
      <c r="L3807" t="s">
        <v>23403</v>
      </c>
      <c r="M3807" t="s">
        <v>37</v>
      </c>
      <c r="N3807" t="s">
        <v>38</v>
      </c>
      <c r="O3807">
        <v>200000</v>
      </c>
      <c r="P3807">
        <f t="shared" si="59"/>
        <v>181225</v>
      </c>
      <c r="Q3807">
        <v>7.2</v>
      </c>
    </row>
    <row r="3808" spans="1:17" x14ac:dyDescent="0.3">
      <c r="A3808" t="s">
        <v>23350</v>
      </c>
      <c r="B3808">
        <v>86</v>
      </c>
      <c r="C3808">
        <v>111300</v>
      </c>
      <c r="D3808" t="s">
        <v>68</v>
      </c>
      <c r="L3808" t="s">
        <v>23353</v>
      </c>
      <c r="M3808" t="s">
        <v>37</v>
      </c>
      <c r="N3808" t="s">
        <v>38</v>
      </c>
      <c r="O3808">
        <v>225000</v>
      </c>
      <c r="P3808">
        <f t="shared" si="59"/>
        <v>-113700</v>
      </c>
      <c r="Q3808">
        <v>7.5</v>
      </c>
    </row>
    <row r="3809" spans="1:17" x14ac:dyDescent="0.3">
      <c r="A3809" t="s">
        <v>23429</v>
      </c>
      <c r="B3809">
        <v>86</v>
      </c>
      <c r="C3809">
        <v>215185</v>
      </c>
      <c r="D3809" t="s">
        <v>68</v>
      </c>
      <c r="E3809" t="s">
        <v>22704</v>
      </c>
      <c r="F3809" t="s">
        <v>12038</v>
      </c>
      <c r="L3809" t="s">
        <v>23432</v>
      </c>
      <c r="M3809" t="s">
        <v>37</v>
      </c>
      <c r="N3809" t="s">
        <v>38</v>
      </c>
      <c r="O3809">
        <v>200000</v>
      </c>
      <c r="P3809">
        <f t="shared" si="59"/>
        <v>15185</v>
      </c>
      <c r="Q3809">
        <v>7.5</v>
      </c>
    </row>
    <row r="3810" spans="1:17" x14ac:dyDescent="0.3">
      <c r="A3810" t="s">
        <v>22938</v>
      </c>
      <c r="B3810">
        <v>86</v>
      </c>
      <c r="C3810">
        <v>617172</v>
      </c>
      <c r="D3810" t="s">
        <v>68</v>
      </c>
      <c r="L3810" t="s">
        <v>22940</v>
      </c>
      <c r="M3810" t="s">
        <v>37</v>
      </c>
      <c r="N3810" t="s">
        <v>38</v>
      </c>
      <c r="O3810">
        <v>375000</v>
      </c>
      <c r="P3810">
        <f t="shared" si="59"/>
        <v>242172</v>
      </c>
      <c r="Q3810">
        <v>7</v>
      </c>
    </row>
    <row r="3811" spans="1:17" hidden="1" x14ac:dyDescent="0.3">
      <c r="A3811" t="s">
        <v>11032</v>
      </c>
      <c r="B3811">
        <v>120</v>
      </c>
      <c r="D3811" t="s">
        <v>1671</v>
      </c>
      <c r="E3811" t="s">
        <v>10413</v>
      </c>
      <c r="L3811" t="s">
        <v>19256</v>
      </c>
      <c r="M3811" t="s">
        <v>37</v>
      </c>
      <c r="N3811" t="s">
        <v>38</v>
      </c>
      <c r="O3811">
        <v>4490375</v>
      </c>
      <c r="P3811">
        <f t="shared" si="59"/>
        <v>-4490375</v>
      </c>
      <c r="Q3811">
        <v>6.8</v>
      </c>
    </row>
    <row r="3812" spans="1:17" x14ac:dyDescent="0.3">
      <c r="A3812" t="s">
        <v>19802</v>
      </c>
      <c r="B3812">
        <v>87</v>
      </c>
      <c r="C3812">
        <v>33349949</v>
      </c>
      <c r="D3812" t="s">
        <v>68</v>
      </c>
      <c r="L3812" t="s">
        <v>19805</v>
      </c>
      <c r="M3812" t="s">
        <v>37</v>
      </c>
      <c r="N3812" t="s">
        <v>38</v>
      </c>
      <c r="O3812">
        <v>2500000</v>
      </c>
      <c r="P3812">
        <f t="shared" si="59"/>
        <v>30849949</v>
      </c>
      <c r="Q3812">
        <v>5.0999999999999996</v>
      </c>
    </row>
    <row r="3813" spans="1:17" hidden="1" x14ac:dyDescent="0.3">
      <c r="A3813" t="s">
        <v>18269</v>
      </c>
      <c r="B3813">
        <v>120</v>
      </c>
      <c r="D3813" t="s">
        <v>3409</v>
      </c>
      <c r="L3813" t="s">
        <v>24017</v>
      </c>
      <c r="M3813" t="s">
        <v>37</v>
      </c>
      <c r="N3813" t="s">
        <v>38</v>
      </c>
      <c r="O3813">
        <v>20000</v>
      </c>
      <c r="P3813">
        <f t="shared" si="59"/>
        <v>-20000</v>
      </c>
      <c r="Q3813">
        <v>6.9</v>
      </c>
    </row>
    <row r="3814" spans="1:17" x14ac:dyDescent="0.3">
      <c r="A3814" t="s">
        <v>22600</v>
      </c>
      <c r="B3814">
        <v>88</v>
      </c>
      <c r="C3814">
        <v>151389</v>
      </c>
      <c r="D3814" t="s">
        <v>68</v>
      </c>
      <c r="L3814" t="s">
        <v>22602</v>
      </c>
      <c r="M3814" t="s">
        <v>37</v>
      </c>
      <c r="N3814" t="s">
        <v>38</v>
      </c>
      <c r="O3814">
        <v>500000</v>
      </c>
      <c r="P3814">
        <f t="shared" si="59"/>
        <v>-348611</v>
      </c>
      <c r="Q3814">
        <v>7.1</v>
      </c>
    </row>
    <row r="3815" spans="1:17" x14ac:dyDescent="0.3">
      <c r="A3815" t="s">
        <v>22966</v>
      </c>
      <c r="B3815">
        <v>88</v>
      </c>
      <c r="C3815">
        <v>1523883</v>
      </c>
      <c r="D3815" t="s">
        <v>68</v>
      </c>
      <c r="E3815" t="s">
        <v>24167</v>
      </c>
      <c r="L3815" t="s">
        <v>22969</v>
      </c>
      <c r="M3815" t="s">
        <v>37</v>
      </c>
      <c r="N3815" t="s">
        <v>38</v>
      </c>
      <c r="O3815">
        <v>1750211</v>
      </c>
      <c r="P3815">
        <f t="shared" si="59"/>
        <v>-226328</v>
      </c>
      <c r="Q3815">
        <v>7.8</v>
      </c>
    </row>
    <row r="3816" spans="1:17" hidden="1" x14ac:dyDescent="0.3">
      <c r="A3816" t="s">
        <v>668</v>
      </c>
      <c r="B3816">
        <v>120</v>
      </c>
      <c r="D3816" t="s">
        <v>1325</v>
      </c>
      <c r="E3816" t="s">
        <v>953</v>
      </c>
      <c r="F3816" t="s">
        <v>3409</v>
      </c>
      <c r="G3816" t="s">
        <v>6403</v>
      </c>
      <c r="H3816" t="s">
        <v>12332</v>
      </c>
      <c r="L3816" t="s">
        <v>672</v>
      </c>
      <c r="M3816" t="s">
        <v>676</v>
      </c>
      <c r="N3816" t="s">
        <v>677</v>
      </c>
      <c r="P3816">
        <f t="shared" si="59"/>
        <v>0</v>
      </c>
      <c r="Q3816">
        <v>8.1999999999999993</v>
      </c>
    </row>
    <row r="3817" spans="1:17" hidden="1" x14ac:dyDescent="0.3">
      <c r="A3817" t="s">
        <v>21773</v>
      </c>
      <c r="B3817">
        <v>120</v>
      </c>
      <c r="C3817">
        <v>227241</v>
      </c>
      <c r="D3817" t="s">
        <v>3409</v>
      </c>
      <c r="L3817" t="s">
        <v>21776</v>
      </c>
      <c r="M3817" t="s">
        <v>37</v>
      </c>
      <c r="N3817" t="s">
        <v>38</v>
      </c>
      <c r="P3817">
        <f t="shared" si="59"/>
        <v>227241</v>
      </c>
      <c r="Q3817">
        <v>7.4</v>
      </c>
    </row>
    <row r="3818" spans="1:17" x14ac:dyDescent="0.3">
      <c r="A3818" t="s">
        <v>22612</v>
      </c>
      <c r="B3818">
        <v>89</v>
      </c>
      <c r="C3818">
        <v>133778</v>
      </c>
      <c r="D3818" t="s">
        <v>68</v>
      </c>
      <c r="E3818" t="s">
        <v>24167</v>
      </c>
      <c r="L3818" t="s">
        <v>22615</v>
      </c>
      <c r="M3818" t="s">
        <v>37</v>
      </c>
      <c r="N3818" t="s">
        <v>38</v>
      </c>
      <c r="O3818">
        <v>500000</v>
      </c>
      <c r="P3818">
        <f t="shared" si="59"/>
        <v>-366222</v>
      </c>
      <c r="Q3818">
        <v>8.4</v>
      </c>
    </row>
    <row r="3819" spans="1:17" x14ac:dyDescent="0.3">
      <c r="A3819" t="s">
        <v>20031</v>
      </c>
      <c r="B3819">
        <v>90</v>
      </c>
      <c r="C3819">
        <v>85222</v>
      </c>
      <c r="D3819" t="s">
        <v>68</v>
      </c>
      <c r="L3819" t="s">
        <v>24159</v>
      </c>
      <c r="M3819" t="s">
        <v>37</v>
      </c>
      <c r="N3819" t="s">
        <v>38</v>
      </c>
      <c r="O3819">
        <v>1100</v>
      </c>
      <c r="P3819">
        <f t="shared" si="59"/>
        <v>84122</v>
      </c>
      <c r="Q3819">
        <v>6.6</v>
      </c>
    </row>
    <row r="3820" spans="1:17" x14ac:dyDescent="0.3">
      <c r="A3820" t="s">
        <v>21662</v>
      </c>
      <c r="B3820">
        <v>91</v>
      </c>
      <c r="C3820">
        <v>4946250</v>
      </c>
      <c r="D3820" t="s">
        <v>68</v>
      </c>
      <c r="E3820" t="s">
        <v>12038</v>
      </c>
      <c r="L3820" t="s">
        <v>21664</v>
      </c>
      <c r="M3820" t="s">
        <v>37</v>
      </c>
      <c r="N3820" t="s">
        <v>38</v>
      </c>
      <c r="O3820">
        <v>1000000</v>
      </c>
      <c r="P3820">
        <f t="shared" si="59"/>
        <v>3946250</v>
      </c>
      <c r="Q3820">
        <v>7.4</v>
      </c>
    </row>
    <row r="3821" spans="1:17" x14ac:dyDescent="0.3">
      <c r="A3821" t="s">
        <v>3806</v>
      </c>
      <c r="B3821">
        <v>91</v>
      </c>
      <c r="C3821">
        <v>6706368</v>
      </c>
      <c r="D3821" t="s">
        <v>68</v>
      </c>
      <c r="L3821" t="s">
        <v>23629</v>
      </c>
      <c r="M3821" t="s">
        <v>37</v>
      </c>
      <c r="N3821" t="s">
        <v>38</v>
      </c>
      <c r="O3821">
        <v>160000</v>
      </c>
      <c r="P3821">
        <f t="shared" si="59"/>
        <v>6546368</v>
      </c>
      <c r="Q3821">
        <v>7.5</v>
      </c>
    </row>
    <row r="3822" spans="1:17" x14ac:dyDescent="0.3">
      <c r="A3822" t="s">
        <v>22875</v>
      </c>
      <c r="B3822">
        <v>92</v>
      </c>
      <c r="C3822">
        <v>425899</v>
      </c>
      <c r="D3822" t="s">
        <v>68</v>
      </c>
      <c r="L3822" t="s">
        <v>22878</v>
      </c>
      <c r="M3822" t="s">
        <v>37</v>
      </c>
      <c r="N3822" t="s">
        <v>38</v>
      </c>
      <c r="O3822">
        <v>400000</v>
      </c>
      <c r="P3822">
        <f t="shared" si="59"/>
        <v>25899</v>
      </c>
      <c r="Q3822">
        <v>5.0999999999999996</v>
      </c>
    </row>
    <row r="3823" spans="1:17" x14ac:dyDescent="0.3">
      <c r="A3823" t="s">
        <v>21676</v>
      </c>
      <c r="B3823">
        <v>92</v>
      </c>
      <c r="C3823">
        <v>1677838</v>
      </c>
      <c r="D3823" t="s">
        <v>68</v>
      </c>
      <c r="L3823" t="s">
        <v>21678</v>
      </c>
      <c r="M3823" t="s">
        <v>37</v>
      </c>
      <c r="N3823" t="s">
        <v>38</v>
      </c>
      <c r="O3823">
        <v>1000000</v>
      </c>
      <c r="P3823">
        <f t="shared" si="59"/>
        <v>677838</v>
      </c>
      <c r="Q3823">
        <v>7.7</v>
      </c>
    </row>
    <row r="3824" spans="1:17" x14ac:dyDescent="0.3">
      <c r="A3824" t="s">
        <v>21791</v>
      </c>
      <c r="B3824">
        <v>93</v>
      </c>
      <c r="C3824">
        <v>100240</v>
      </c>
      <c r="D3824" t="s">
        <v>68</v>
      </c>
      <c r="L3824" t="s">
        <v>21794</v>
      </c>
      <c r="M3824" t="s">
        <v>37</v>
      </c>
      <c r="N3824" t="s">
        <v>7711</v>
      </c>
      <c r="O3824">
        <v>1000000</v>
      </c>
      <c r="P3824">
        <f t="shared" si="59"/>
        <v>-899760</v>
      </c>
      <c r="Q3824">
        <v>6.8</v>
      </c>
    </row>
    <row r="3825" spans="1:17" x14ac:dyDescent="0.3">
      <c r="A3825" t="s">
        <v>19638</v>
      </c>
      <c r="B3825">
        <v>93</v>
      </c>
      <c r="C3825">
        <v>100675</v>
      </c>
      <c r="D3825" t="s">
        <v>68</v>
      </c>
      <c r="L3825" t="s">
        <v>19640</v>
      </c>
      <c r="M3825" t="s">
        <v>37</v>
      </c>
      <c r="N3825" t="s">
        <v>38</v>
      </c>
      <c r="O3825">
        <v>3000000</v>
      </c>
      <c r="P3825">
        <f t="shared" si="59"/>
        <v>-2899325</v>
      </c>
      <c r="Q3825">
        <v>6.4</v>
      </c>
    </row>
    <row r="3826" spans="1:17" x14ac:dyDescent="0.3">
      <c r="A3826" t="s">
        <v>14132</v>
      </c>
      <c r="B3826">
        <v>93</v>
      </c>
      <c r="C3826">
        <v>25240988</v>
      </c>
      <c r="D3826" t="s">
        <v>68</v>
      </c>
      <c r="E3826" t="s">
        <v>12038</v>
      </c>
      <c r="L3826" t="s">
        <v>14135</v>
      </c>
      <c r="M3826" t="s">
        <v>37</v>
      </c>
      <c r="N3826" t="s">
        <v>38</v>
      </c>
      <c r="O3826">
        <v>12000000</v>
      </c>
      <c r="P3826">
        <f t="shared" si="59"/>
        <v>13240988</v>
      </c>
      <c r="Q3826">
        <v>5.9</v>
      </c>
    </row>
    <row r="3827" spans="1:17" x14ac:dyDescent="0.3">
      <c r="A3827" t="s">
        <v>22557</v>
      </c>
      <c r="B3827">
        <v>93</v>
      </c>
      <c r="C3827">
        <v>906666</v>
      </c>
      <c r="D3827" t="s">
        <v>68</v>
      </c>
      <c r="L3827" t="s">
        <v>22559</v>
      </c>
      <c r="M3827" t="s">
        <v>37</v>
      </c>
      <c r="N3827" t="s">
        <v>38</v>
      </c>
      <c r="O3827">
        <v>500000</v>
      </c>
      <c r="P3827">
        <f t="shared" si="59"/>
        <v>406666</v>
      </c>
      <c r="Q3827">
        <v>6.8</v>
      </c>
    </row>
    <row r="3828" spans="1:17" x14ac:dyDescent="0.3">
      <c r="A3828" t="s">
        <v>23582</v>
      </c>
      <c r="B3828">
        <v>93</v>
      </c>
      <c r="C3828">
        <v>155984</v>
      </c>
      <c r="D3828" t="s">
        <v>68</v>
      </c>
      <c r="L3828" t="s">
        <v>23585</v>
      </c>
      <c r="M3828" t="s">
        <v>37</v>
      </c>
      <c r="N3828" t="s">
        <v>38</v>
      </c>
      <c r="O3828">
        <v>160000</v>
      </c>
      <c r="P3828">
        <f t="shared" si="59"/>
        <v>-4016</v>
      </c>
      <c r="Q3828">
        <v>7.4</v>
      </c>
    </row>
    <row r="3829" spans="1:17" hidden="1" x14ac:dyDescent="0.3">
      <c r="A3829" t="s">
        <v>18306</v>
      </c>
      <c r="B3829">
        <v>120</v>
      </c>
      <c r="C3829">
        <v>706622</v>
      </c>
      <c r="D3829" t="s">
        <v>13307</v>
      </c>
      <c r="E3829" t="s">
        <v>3409</v>
      </c>
      <c r="F3829" t="s">
        <v>12038</v>
      </c>
      <c r="G3829" t="s">
        <v>19711</v>
      </c>
      <c r="L3829" t="s">
        <v>18309</v>
      </c>
      <c r="M3829" t="s">
        <v>1464</v>
      </c>
      <c r="N3829" t="s">
        <v>1465</v>
      </c>
      <c r="P3829">
        <f t="shared" si="59"/>
        <v>706622</v>
      </c>
      <c r="Q3829">
        <v>6.4</v>
      </c>
    </row>
    <row r="3830" spans="1:17" hidden="1" x14ac:dyDescent="0.3">
      <c r="A3830" t="s">
        <v>19168</v>
      </c>
      <c r="B3830">
        <v>120</v>
      </c>
      <c r="D3830" t="s">
        <v>1671</v>
      </c>
      <c r="E3830" t="s">
        <v>3409</v>
      </c>
      <c r="L3830" t="s">
        <v>20890</v>
      </c>
      <c r="M3830" t="s">
        <v>37</v>
      </c>
      <c r="N3830" t="s">
        <v>38</v>
      </c>
      <c r="O3830">
        <v>1500000</v>
      </c>
      <c r="P3830">
        <f t="shared" si="59"/>
        <v>-1500000</v>
      </c>
      <c r="Q3830">
        <v>8.1999999999999993</v>
      </c>
    </row>
    <row r="3831" spans="1:17" x14ac:dyDescent="0.3">
      <c r="A3831" t="s">
        <v>18572</v>
      </c>
      <c r="B3831">
        <v>96</v>
      </c>
      <c r="C3831">
        <v>3713002</v>
      </c>
      <c r="D3831" t="s">
        <v>68</v>
      </c>
      <c r="L3831" t="s">
        <v>18573</v>
      </c>
      <c r="M3831" t="s">
        <v>37</v>
      </c>
      <c r="N3831" t="s">
        <v>38</v>
      </c>
      <c r="O3831">
        <v>8000000</v>
      </c>
      <c r="P3831">
        <f t="shared" si="59"/>
        <v>-4286998</v>
      </c>
      <c r="Q3831">
        <v>2.7</v>
      </c>
    </row>
    <row r="3832" spans="1:17" x14ac:dyDescent="0.3">
      <c r="A3832" t="s">
        <v>21766</v>
      </c>
      <c r="B3832">
        <v>97</v>
      </c>
      <c r="C3832">
        <v>144431</v>
      </c>
      <c r="D3832" t="s">
        <v>68</v>
      </c>
      <c r="E3832" t="s">
        <v>24167</v>
      </c>
      <c r="L3832" t="s">
        <v>21769</v>
      </c>
      <c r="M3832" t="s">
        <v>37</v>
      </c>
      <c r="N3832" t="s">
        <v>56</v>
      </c>
      <c r="O3832">
        <v>1000000</v>
      </c>
      <c r="P3832">
        <f t="shared" si="59"/>
        <v>-855569</v>
      </c>
      <c r="Q3832">
        <v>7.3</v>
      </c>
    </row>
    <row r="3833" spans="1:17" x14ac:dyDescent="0.3">
      <c r="A3833" t="s">
        <v>14739</v>
      </c>
      <c r="B3833">
        <v>97</v>
      </c>
      <c r="C3833">
        <v>24784</v>
      </c>
      <c r="D3833" t="s">
        <v>68</v>
      </c>
      <c r="L3833" t="s">
        <v>21353</v>
      </c>
      <c r="M3833" t="s">
        <v>37</v>
      </c>
      <c r="N3833" t="s">
        <v>268</v>
      </c>
      <c r="O3833">
        <v>1200000</v>
      </c>
      <c r="P3833">
        <f t="shared" si="59"/>
        <v>-1175216</v>
      </c>
      <c r="Q3833">
        <v>7.4</v>
      </c>
    </row>
    <row r="3834" spans="1:17" x14ac:dyDescent="0.3">
      <c r="A3834" t="s">
        <v>20325</v>
      </c>
      <c r="B3834">
        <v>100</v>
      </c>
      <c r="C3834">
        <v>1134049</v>
      </c>
      <c r="D3834" t="s">
        <v>68</v>
      </c>
      <c r="E3834" t="s">
        <v>22704</v>
      </c>
      <c r="L3834" t="s">
        <v>20329</v>
      </c>
      <c r="M3834" t="s">
        <v>37</v>
      </c>
      <c r="N3834" t="s">
        <v>56</v>
      </c>
      <c r="O3834">
        <v>2000000</v>
      </c>
      <c r="P3834">
        <f t="shared" si="59"/>
        <v>-865951</v>
      </c>
      <c r="Q3834">
        <v>8.1</v>
      </c>
    </row>
    <row r="3835" spans="1:17" x14ac:dyDescent="0.3">
      <c r="A3835" t="s">
        <v>19022</v>
      </c>
      <c r="B3835">
        <v>100</v>
      </c>
      <c r="C3835">
        <v>29233</v>
      </c>
      <c r="D3835" t="s">
        <v>68</v>
      </c>
      <c r="L3835" t="s">
        <v>19025</v>
      </c>
      <c r="M3835" t="s">
        <v>37</v>
      </c>
      <c r="N3835" t="s">
        <v>38</v>
      </c>
      <c r="O3835">
        <v>3500000</v>
      </c>
      <c r="P3835">
        <f t="shared" si="59"/>
        <v>-3470767</v>
      </c>
      <c r="Q3835">
        <v>7</v>
      </c>
    </row>
    <row r="3836" spans="1:17" x14ac:dyDescent="0.3">
      <c r="A3836" t="s">
        <v>22482</v>
      </c>
      <c r="B3836">
        <v>102</v>
      </c>
      <c r="C3836">
        <v>16892</v>
      </c>
      <c r="D3836" t="s">
        <v>68</v>
      </c>
      <c r="L3836" t="s">
        <v>23071</v>
      </c>
      <c r="M3836" t="s">
        <v>37</v>
      </c>
      <c r="N3836" t="s">
        <v>5612</v>
      </c>
      <c r="O3836">
        <v>300000</v>
      </c>
      <c r="P3836">
        <f t="shared" si="59"/>
        <v>-283108</v>
      </c>
      <c r="Q3836">
        <v>7.6</v>
      </c>
    </row>
    <row r="3837" spans="1:17" x14ac:dyDescent="0.3">
      <c r="A3837" t="s">
        <v>19022</v>
      </c>
      <c r="B3837">
        <v>102</v>
      </c>
      <c r="C3837">
        <v>1430185</v>
      </c>
      <c r="D3837" t="s">
        <v>68</v>
      </c>
      <c r="E3837" t="s">
        <v>24163</v>
      </c>
      <c r="L3837" t="s">
        <v>20312</v>
      </c>
      <c r="M3837" t="s">
        <v>37</v>
      </c>
      <c r="N3837" t="s">
        <v>38</v>
      </c>
      <c r="O3837">
        <v>2000000</v>
      </c>
      <c r="P3837">
        <f t="shared" si="59"/>
        <v>-569815</v>
      </c>
      <c r="Q3837">
        <v>8.3000000000000007</v>
      </c>
    </row>
    <row r="3838" spans="1:17" hidden="1" x14ac:dyDescent="0.3">
      <c r="A3838" t="s">
        <v>18606</v>
      </c>
      <c r="B3838">
        <v>102</v>
      </c>
      <c r="C3838">
        <v>2601847</v>
      </c>
      <c r="D3838" t="s">
        <v>68</v>
      </c>
      <c r="E3838" t="s">
        <v>12038</v>
      </c>
      <c r="L3838" t="s">
        <v>18609</v>
      </c>
      <c r="M3838" t="s">
        <v>13916</v>
      </c>
      <c r="N3838" t="s">
        <v>38</v>
      </c>
      <c r="O3838">
        <v>4000000</v>
      </c>
      <c r="P3838">
        <f t="shared" si="59"/>
        <v>-1398153</v>
      </c>
      <c r="Q3838">
        <v>8.5</v>
      </c>
    </row>
    <row r="3839" spans="1:17" x14ac:dyDescent="0.3">
      <c r="A3839" t="s">
        <v>2888</v>
      </c>
      <c r="B3839">
        <v>104</v>
      </c>
      <c r="C3839">
        <v>19406406</v>
      </c>
      <c r="D3839" t="s">
        <v>68</v>
      </c>
      <c r="E3839" t="s">
        <v>3409</v>
      </c>
      <c r="L3839" t="s">
        <v>2891</v>
      </c>
      <c r="M3839" t="s">
        <v>1464</v>
      </c>
      <c r="N3839" t="s">
        <v>1465</v>
      </c>
      <c r="O3839">
        <v>40000000</v>
      </c>
      <c r="P3839">
        <f t="shared" si="59"/>
        <v>-20593594</v>
      </c>
      <c r="Q3839">
        <v>7.8</v>
      </c>
    </row>
    <row r="3840" spans="1:17" x14ac:dyDescent="0.3">
      <c r="A3840" t="s">
        <v>15027</v>
      </c>
      <c r="B3840">
        <v>106</v>
      </c>
      <c r="C3840">
        <v>28873374</v>
      </c>
      <c r="D3840" t="s">
        <v>68</v>
      </c>
      <c r="E3840" t="s">
        <v>12038</v>
      </c>
      <c r="L3840" t="s">
        <v>15030</v>
      </c>
      <c r="M3840" t="s">
        <v>37</v>
      </c>
      <c r="N3840" t="s">
        <v>38</v>
      </c>
      <c r="O3840">
        <v>10000000</v>
      </c>
      <c r="P3840">
        <f t="shared" si="59"/>
        <v>18873374</v>
      </c>
      <c r="Q3840">
        <v>4.0999999999999996</v>
      </c>
    </row>
    <row r="3841" spans="1:17" x14ac:dyDescent="0.3">
      <c r="A3841" t="s">
        <v>4066</v>
      </c>
      <c r="B3841">
        <v>111</v>
      </c>
      <c r="C3841">
        <v>71844424</v>
      </c>
      <c r="D3841" t="s">
        <v>68</v>
      </c>
      <c r="E3841" t="s">
        <v>12038</v>
      </c>
      <c r="L3841" t="s">
        <v>4070</v>
      </c>
      <c r="M3841" t="s">
        <v>37</v>
      </c>
      <c r="N3841" t="s">
        <v>38</v>
      </c>
      <c r="O3841">
        <v>60000000</v>
      </c>
      <c r="P3841">
        <f t="shared" si="59"/>
        <v>11844424</v>
      </c>
      <c r="Q3841">
        <v>7.3</v>
      </c>
    </row>
    <row r="3842" spans="1:17" x14ac:dyDescent="0.3">
      <c r="A3842" t="s">
        <v>19898</v>
      </c>
      <c r="B3842">
        <v>112</v>
      </c>
      <c r="C3842">
        <v>173783</v>
      </c>
      <c r="D3842" t="s">
        <v>68</v>
      </c>
      <c r="L3842" t="s">
        <v>19900</v>
      </c>
      <c r="M3842" t="s">
        <v>37</v>
      </c>
      <c r="N3842" t="s">
        <v>38</v>
      </c>
      <c r="O3842">
        <v>2500000</v>
      </c>
      <c r="P3842">
        <f t="shared" ref="P3842:P3905" si="60">+C3842-O3842</f>
        <v>-2326217</v>
      </c>
      <c r="Q3842">
        <v>7.6</v>
      </c>
    </row>
    <row r="3843" spans="1:17" x14ac:dyDescent="0.3">
      <c r="A3843" t="s">
        <v>1071</v>
      </c>
      <c r="B3843">
        <v>115</v>
      </c>
      <c r="C3843">
        <v>73000942</v>
      </c>
      <c r="D3843" t="s">
        <v>68</v>
      </c>
      <c r="E3843" t="s">
        <v>12038</v>
      </c>
      <c r="L3843" t="s">
        <v>13648</v>
      </c>
      <c r="M3843" t="s">
        <v>37</v>
      </c>
      <c r="N3843" t="s">
        <v>38</v>
      </c>
      <c r="O3843">
        <v>13000000</v>
      </c>
      <c r="P3843">
        <f t="shared" si="60"/>
        <v>60000942</v>
      </c>
      <c r="Q3843">
        <v>1.6</v>
      </c>
    </row>
    <row r="3844" spans="1:17" x14ac:dyDescent="0.3">
      <c r="A3844" t="s">
        <v>3806</v>
      </c>
      <c r="B3844">
        <v>122</v>
      </c>
      <c r="C3844">
        <v>119078393</v>
      </c>
      <c r="D3844" t="s">
        <v>68</v>
      </c>
      <c r="E3844" t="s">
        <v>3409</v>
      </c>
      <c r="F3844" t="s">
        <v>24163</v>
      </c>
      <c r="L3844" t="s">
        <v>16982</v>
      </c>
      <c r="M3844" t="s">
        <v>37</v>
      </c>
      <c r="N3844" t="s">
        <v>38</v>
      </c>
      <c r="O3844">
        <v>6000000</v>
      </c>
      <c r="P3844">
        <f t="shared" si="60"/>
        <v>113078393</v>
      </c>
      <c r="Q3844">
        <v>7.5</v>
      </c>
    </row>
    <row r="3845" spans="1:17" x14ac:dyDescent="0.3">
      <c r="A3845" t="s">
        <v>3806</v>
      </c>
      <c r="B3845">
        <v>123</v>
      </c>
      <c r="C3845">
        <v>24530513</v>
      </c>
      <c r="D3845" t="s">
        <v>68</v>
      </c>
      <c r="E3845" t="s">
        <v>3409</v>
      </c>
      <c r="L3845" t="s">
        <v>15637</v>
      </c>
      <c r="M3845" t="s">
        <v>37</v>
      </c>
      <c r="N3845" t="s">
        <v>38</v>
      </c>
      <c r="O3845">
        <v>9000000</v>
      </c>
      <c r="P3845">
        <f t="shared" si="60"/>
        <v>15530513</v>
      </c>
      <c r="Q3845">
        <v>8</v>
      </c>
    </row>
    <row r="3846" spans="1:17" hidden="1" x14ac:dyDescent="0.3">
      <c r="A3846" t="s">
        <v>4504</v>
      </c>
      <c r="B3846">
        <v>120</v>
      </c>
      <c r="D3846" t="s">
        <v>13307</v>
      </c>
      <c r="E3846" t="s">
        <v>3409</v>
      </c>
      <c r="L3846" t="s">
        <v>23674</v>
      </c>
      <c r="M3846" t="s">
        <v>37</v>
      </c>
      <c r="N3846" t="s">
        <v>38</v>
      </c>
      <c r="O3846">
        <v>10000000</v>
      </c>
      <c r="P3846">
        <f t="shared" si="60"/>
        <v>-10000000</v>
      </c>
      <c r="Q3846">
        <v>5.4</v>
      </c>
    </row>
    <row r="3847" spans="1:17" x14ac:dyDescent="0.3">
      <c r="A3847" t="s">
        <v>16174</v>
      </c>
      <c r="B3847">
        <v>170</v>
      </c>
      <c r="C3847">
        <v>7830611</v>
      </c>
      <c r="D3847" t="s">
        <v>68</v>
      </c>
      <c r="E3847" t="s">
        <v>3409</v>
      </c>
      <c r="F3847" t="s">
        <v>24167</v>
      </c>
      <c r="L3847" t="s">
        <v>22295</v>
      </c>
      <c r="M3847" t="s">
        <v>37</v>
      </c>
      <c r="N3847" t="s">
        <v>38</v>
      </c>
      <c r="O3847">
        <v>700000</v>
      </c>
      <c r="P3847">
        <f t="shared" si="60"/>
        <v>7130611</v>
      </c>
      <c r="Q3847">
        <v>8.3000000000000007</v>
      </c>
    </row>
    <row r="3848" spans="1:17" x14ac:dyDescent="0.3">
      <c r="A3848" t="s">
        <v>22392</v>
      </c>
      <c r="B3848">
        <v>215</v>
      </c>
      <c r="C3848">
        <v>13300000</v>
      </c>
      <c r="D3848" t="s">
        <v>68</v>
      </c>
      <c r="E3848" t="s">
        <v>22704</v>
      </c>
      <c r="F3848" t="s">
        <v>12038</v>
      </c>
      <c r="L3848" t="s">
        <v>22396</v>
      </c>
      <c r="M3848" t="s">
        <v>37</v>
      </c>
      <c r="N3848" t="s">
        <v>38</v>
      </c>
      <c r="O3848">
        <v>600000</v>
      </c>
      <c r="P3848">
        <f t="shared" si="60"/>
        <v>12700000</v>
      </c>
      <c r="Q3848">
        <v>8.1</v>
      </c>
    </row>
    <row r="3849" spans="1:17" x14ac:dyDescent="0.3">
      <c r="A3849" t="s">
        <v>15772</v>
      </c>
      <c r="B3849">
        <v>45</v>
      </c>
      <c r="C3849">
        <v>145109</v>
      </c>
      <c r="D3849" t="s">
        <v>3409</v>
      </c>
      <c r="E3849" t="s">
        <v>22704</v>
      </c>
      <c r="F3849" t="s">
        <v>10413</v>
      </c>
      <c r="G3849" t="s">
        <v>24163</v>
      </c>
      <c r="L3849" t="s">
        <v>15775</v>
      </c>
      <c r="M3849" t="s">
        <v>15778</v>
      </c>
      <c r="N3849" t="s">
        <v>7711</v>
      </c>
      <c r="O3849">
        <v>45000000</v>
      </c>
      <c r="P3849">
        <f t="shared" si="60"/>
        <v>-44854891</v>
      </c>
      <c r="Q3849">
        <v>7.3</v>
      </c>
    </row>
    <row r="3850" spans="1:17" hidden="1" x14ac:dyDescent="0.3">
      <c r="A3850" t="s">
        <v>18725</v>
      </c>
      <c r="B3850">
        <v>120</v>
      </c>
      <c r="D3850" t="s">
        <v>953</v>
      </c>
      <c r="E3850" t="s">
        <v>3409</v>
      </c>
      <c r="L3850" t="s">
        <v>18727</v>
      </c>
      <c r="M3850" t="s">
        <v>5641</v>
      </c>
      <c r="N3850" t="s">
        <v>7170</v>
      </c>
      <c r="O3850">
        <v>4000000</v>
      </c>
      <c r="P3850">
        <f t="shared" si="60"/>
        <v>-4000000</v>
      </c>
      <c r="Q3850">
        <v>7.5</v>
      </c>
    </row>
    <row r="3851" spans="1:17" hidden="1" x14ac:dyDescent="0.3">
      <c r="A3851" t="s">
        <v>9796</v>
      </c>
      <c r="B3851">
        <v>120</v>
      </c>
      <c r="C3851">
        <v>15331289</v>
      </c>
      <c r="D3851" t="s">
        <v>3409</v>
      </c>
      <c r="E3851" t="s">
        <v>22704</v>
      </c>
      <c r="F3851" t="s">
        <v>24167</v>
      </c>
      <c r="L3851" t="s">
        <v>9798</v>
      </c>
      <c r="M3851" t="s">
        <v>37</v>
      </c>
      <c r="N3851" t="s">
        <v>38</v>
      </c>
      <c r="P3851">
        <f t="shared" si="60"/>
        <v>15331289</v>
      </c>
      <c r="Q3851">
        <v>7.5</v>
      </c>
    </row>
    <row r="3852" spans="1:17" x14ac:dyDescent="0.3">
      <c r="A3852" t="s">
        <v>23977</v>
      </c>
      <c r="B3852">
        <v>65</v>
      </c>
      <c r="C3852">
        <v>8231</v>
      </c>
      <c r="D3852" t="s">
        <v>3409</v>
      </c>
      <c r="E3852" t="s">
        <v>1266</v>
      </c>
      <c r="L3852" t="s">
        <v>23980</v>
      </c>
      <c r="M3852" t="s">
        <v>37</v>
      </c>
      <c r="N3852" t="s">
        <v>38</v>
      </c>
      <c r="O3852">
        <v>27000</v>
      </c>
      <c r="P3852">
        <f t="shared" si="60"/>
        <v>-18769</v>
      </c>
      <c r="Q3852">
        <v>6.7</v>
      </c>
    </row>
    <row r="3853" spans="1:17" x14ac:dyDescent="0.3">
      <c r="A3853" t="s">
        <v>20333</v>
      </c>
      <c r="B3853">
        <v>76</v>
      </c>
      <c r="C3853">
        <v>255352</v>
      </c>
      <c r="D3853" t="s">
        <v>3409</v>
      </c>
      <c r="L3853" t="s">
        <v>23048</v>
      </c>
      <c r="M3853" t="s">
        <v>37</v>
      </c>
      <c r="N3853" t="s">
        <v>38</v>
      </c>
      <c r="O3853">
        <v>300000</v>
      </c>
      <c r="P3853">
        <f t="shared" si="60"/>
        <v>-44648</v>
      </c>
      <c r="Q3853">
        <v>6.7</v>
      </c>
    </row>
    <row r="3854" spans="1:17" hidden="1" x14ac:dyDescent="0.3">
      <c r="A3854" t="s">
        <v>18226</v>
      </c>
      <c r="B3854">
        <v>120</v>
      </c>
      <c r="D3854" t="s">
        <v>3409</v>
      </c>
      <c r="E3854" t="s">
        <v>19711</v>
      </c>
      <c r="F3854" t="s">
        <v>15011</v>
      </c>
      <c r="L3854" t="s">
        <v>18531</v>
      </c>
      <c r="M3854" t="s">
        <v>37</v>
      </c>
      <c r="N3854" t="s">
        <v>38</v>
      </c>
      <c r="O3854">
        <v>4000000</v>
      </c>
      <c r="P3854">
        <f t="shared" si="60"/>
        <v>-4000000</v>
      </c>
      <c r="Q3854">
        <v>7.4</v>
      </c>
    </row>
    <row r="3855" spans="1:17" x14ac:dyDescent="0.3">
      <c r="A3855" t="s">
        <v>24104</v>
      </c>
      <c r="B3855">
        <v>77</v>
      </c>
      <c r="C3855">
        <v>424760</v>
      </c>
      <c r="D3855" t="s">
        <v>3409</v>
      </c>
      <c r="E3855" t="s">
        <v>12332</v>
      </c>
      <c r="F3855" t="s">
        <v>10413</v>
      </c>
      <c r="L3855" t="s">
        <v>24106</v>
      </c>
      <c r="M3855" t="s">
        <v>37</v>
      </c>
      <c r="N3855" t="s">
        <v>38</v>
      </c>
      <c r="O3855">
        <v>7000</v>
      </c>
      <c r="P3855">
        <f t="shared" si="60"/>
        <v>417760</v>
      </c>
      <c r="Q3855">
        <v>7</v>
      </c>
    </row>
    <row r="3856" spans="1:17" x14ac:dyDescent="0.3">
      <c r="A3856" t="s">
        <v>22563</v>
      </c>
      <c r="B3856">
        <v>78</v>
      </c>
      <c r="C3856">
        <v>191309</v>
      </c>
      <c r="D3856" t="s">
        <v>3409</v>
      </c>
      <c r="E3856" t="s">
        <v>24165</v>
      </c>
      <c r="F3856" t="s">
        <v>10413</v>
      </c>
      <c r="L3856" t="s">
        <v>23204</v>
      </c>
      <c r="M3856" t="s">
        <v>37</v>
      </c>
      <c r="N3856" t="s">
        <v>38</v>
      </c>
      <c r="O3856">
        <v>150000</v>
      </c>
      <c r="P3856">
        <f t="shared" si="60"/>
        <v>41309</v>
      </c>
      <c r="Q3856">
        <v>5.5</v>
      </c>
    </row>
    <row r="3857" spans="1:17" x14ac:dyDescent="0.3">
      <c r="A3857" t="s">
        <v>9162</v>
      </c>
      <c r="B3857">
        <v>80</v>
      </c>
      <c r="C3857">
        <v>5792822</v>
      </c>
      <c r="D3857" t="s">
        <v>3409</v>
      </c>
      <c r="E3857" t="s">
        <v>19711</v>
      </c>
      <c r="L3857" t="s">
        <v>20213</v>
      </c>
      <c r="M3857" t="s">
        <v>37</v>
      </c>
      <c r="N3857" t="s">
        <v>38</v>
      </c>
      <c r="O3857">
        <v>2700000</v>
      </c>
      <c r="P3857">
        <f t="shared" si="60"/>
        <v>3092822</v>
      </c>
      <c r="Q3857">
        <v>8</v>
      </c>
    </row>
    <row r="3858" spans="1:17" hidden="1" x14ac:dyDescent="0.3">
      <c r="A3858" t="s">
        <v>65</v>
      </c>
      <c r="B3858">
        <v>120</v>
      </c>
      <c r="D3858" t="s">
        <v>1325</v>
      </c>
      <c r="E3858" t="s">
        <v>24164</v>
      </c>
      <c r="F3858" t="s">
        <v>3409</v>
      </c>
      <c r="G3858" t="s">
        <v>24165</v>
      </c>
      <c r="L3858" t="s">
        <v>21160</v>
      </c>
      <c r="M3858" t="s">
        <v>37</v>
      </c>
      <c r="N3858" t="s">
        <v>38</v>
      </c>
      <c r="P3858">
        <f t="shared" si="60"/>
        <v>0</v>
      </c>
      <c r="Q3858">
        <v>7.3</v>
      </c>
    </row>
    <row r="3859" spans="1:17" x14ac:dyDescent="0.3">
      <c r="A3859" t="s">
        <v>19580</v>
      </c>
      <c r="B3859">
        <v>80</v>
      </c>
      <c r="C3859">
        <v>2833383</v>
      </c>
      <c r="D3859" t="s">
        <v>3409</v>
      </c>
      <c r="E3859" t="s">
        <v>12038</v>
      </c>
      <c r="L3859" t="s">
        <v>21248</v>
      </c>
      <c r="M3859" t="s">
        <v>37</v>
      </c>
      <c r="N3859" t="s">
        <v>38</v>
      </c>
      <c r="O3859">
        <v>427000</v>
      </c>
      <c r="P3859">
        <f t="shared" si="60"/>
        <v>2406383</v>
      </c>
      <c r="Q3859">
        <v>5.7</v>
      </c>
    </row>
    <row r="3860" spans="1:17" x14ac:dyDescent="0.3">
      <c r="A3860" t="s">
        <v>20333</v>
      </c>
      <c r="B3860">
        <v>80</v>
      </c>
      <c r="C3860">
        <v>856942</v>
      </c>
      <c r="D3860" t="s">
        <v>3409</v>
      </c>
      <c r="L3860" t="s">
        <v>23052</v>
      </c>
      <c r="M3860" t="s">
        <v>37</v>
      </c>
      <c r="N3860" t="s">
        <v>38</v>
      </c>
      <c r="O3860">
        <v>200000</v>
      </c>
      <c r="P3860">
        <f t="shared" si="60"/>
        <v>656942</v>
      </c>
      <c r="Q3860">
        <v>7.1</v>
      </c>
    </row>
    <row r="3861" spans="1:17" x14ac:dyDescent="0.3">
      <c r="A3861" t="s">
        <v>14272</v>
      </c>
      <c r="B3861">
        <v>82</v>
      </c>
      <c r="C3861">
        <v>131617</v>
      </c>
      <c r="D3861" t="s">
        <v>3409</v>
      </c>
      <c r="E3861" t="s">
        <v>10413</v>
      </c>
      <c r="L3861" t="s">
        <v>15355</v>
      </c>
      <c r="M3861" t="s">
        <v>37</v>
      </c>
      <c r="N3861" t="s">
        <v>38</v>
      </c>
      <c r="O3861">
        <v>10000000</v>
      </c>
      <c r="P3861">
        <f t="shared" si="60"/>
        <v>-9868383</v>
      </c>
      <c r="Q3861">
        <v>6.3</v>
      </c>
    </row>
    <row r="3862" spans="1:17" x14ac:dyDescent="0.3">
      <c r="A3862" t="s">
        <v>17726</v>
      </c>
      <c r="B3862">
        <v>82</v>
      </c>
      <c r="C3862">
        <v>13350177</v>
      </c>
      <c r="D3862" t="s">
        <v>3409</v>
      </c>
      <c r="E3862" t="s">
        <v>6403</v>
      </c>
      <c r="F3862" t="s">
        <v>10413</v>
      </c>
      <c r="L3862" t="s">
        <v>17728</v>
      </c>
      <c r="M3862" t="s">
        <v>37</v>
      </c>
      <c r="N3862" t="s">
        <v>38</v>
      </c>
      <c r="O3862">
        <v>5000000</v>
      </c>
      <c r="P3862">
        <f t="shared" si="60"/>
        <v>8350177</v>
      </c>
      <c r="Q3862">
        <v>3.8</v>
      </c>
    </row>
    <row r="3863" spans="1:17" x14ac:dyDescent="0.3">
      <c r="A3863" t="s">
        <v>22549</v>
      </c>
      <c r="B3863">
        <v>83</v>
      </c>
      <c r="C3863">
        <v>1127331</v>
      </c>
      <c r="D3863" t="s">
        <v>3409</v>
      </c>
      <c r="L3863" t="s">
        <v>22552</v>
      </c>
      <c r="M3863" t="s">
        <v>11117</v>
      </c>
      <c r="N3863" t="s">
        <v>22556</v>
      </c>
      <c r="O3863">
        <v>46000</v>
      </c>
      <c r="P3863">
        <f t="shared" si="60"/>
        <v>1081331</v>
      </c>
      <c r="Q3863">
        <v>7.4</v>
      </c>
    </row>
    <row r="3864" spans="1:17" x14ac:dyDescent="0.3">
      <c r="A3864" t="s">
        <v>5423</v>
      </c>
      <c r="B3864">
        <v>84</v>
      </c>
      <c r="C3864">
        <v>21283440</v>
      </c>
      <c r="D3864" t="s">
        <v>3409</v>
      </c>
      <c r="E3864" t="s">
        <v>24165</v>
      </c>
      <c r="F3864" t="s">
        <v>10413</v>
      </c>
      <c r="L3864" t="s">
        <v>5425</v>
      </c>
      <c r="M3864" t="s">
        <v>37</v>
      </c>
      <c r="N3864" t="s">
        <v>38</v>
      </c>
      <c r="O3864">
        <v>55000000</v>
      </c>
      <c r="P3864">
        <f t="shared" si="60"/>
        <v>-33716560</v>
      </c>
      <c r="Q3864">
        <v>6</v>
      </c>
    </row>
    <row r="3865" spans="1:17" x14ac:dyDescent="0.3">
      <c r="A3865" t="s">
        <v>1204</v>
      </c>
      <c r="B3865">
        <v>84</v>
      </c>
      <c r="C3865">
        <v>3216970</v>
      </c>
      <c r="D3865" t="s">
        <v>3409</v>
      </c>
      <c r="E3865" t="s">
        <v>24165</v>
      </c>
      <c r="F3865" t="s">
        <v>10413</v>
      </c>
      <c r="L3865" t="s">
        <v>23781</v>
      </c>
      <c r="M3865" t="s">
        <v>37</v>
      </c>
      <c r="N3865" t="s">
        <v>38</v>
      </c>
      <c r="O3865">
        <v>60000</v>
      </c>
      <c r="P3865">
        <f t="shared" si="60"/>
        <v>3156970</v>
      </c>
      <c r="Q3865">
        <v>7.5</v>
      </c>
    </row>
    <row r="3866" spans="1:17" x14ac:dyDescent="0.3">
      <c r="A3866" t="s">
        <v>13527</v>
      </c>
      <c r="B3866">
        <v>84</v>
      </c>
      <c r="C3866">
        <v>3100650</v>
      </c>
      <c r="D3866" t="s">
        <v>3409</v>
      </c>
      <c r="E3866" t="s">
        <v>6403</v>
      </c>
      <c r="F3866" t="s">
        <v>24165</v>
      </c>
      <c r="G3866" t="s">
        <v>10413</v>
      </c>
      <c r="L3866" t="s">
        <v>13530</v>
      </c>
      <c r="M3866" t="s">
        <v>37</v>
      </c>
      <c r="N3866" t="s">
        <v>38</v>
      </c>
      <c r="O3866">
        <v>14000000</v>
      </c>
      <c r="P3866">
        <f t="shared" si="60"/>
        <v>-10899350</v>
      </c>
      <c r="Q3866">
        <v>3.9</v>
      </c>
    </row>
    <row r="3867" spans="1:17" x14ac:dyDescent="0.3">
      <c r="A3867" t="s">
        <v>16192</v>
      </c>
      <c r="B3867">
        <v>85</v>
      </c>
      <c r="C3867">
        <v>9437933</v>
      </c>
      <c r="D3867" t="s">
        <v>3409</v>
      </c>
      <c r="E3867" t="s">
        <v>12038</v>
      </c>
      <c r="F3867" t="s">
        <v>19711</v>
      </c>
      <c r="L3867" t="s">
        <v>23571</v>
      </c>
      <c r="M3867" t="s">
        <v>37</v>
      </c>
      <c r="N3867" t="s">
        <v>7987</v>
      </c>
      <c r="O3867">
        <v>180000</v>
      </c>
      <c r="P3867">
        <f t="shared" si="60"/>
        <v>9257933</v>
      </c>
      <c r="Q3867">
        <v>7.9</v>
      </c>
    </row>
    <row r="3868" spans="1:17" x14ac:dyDescent="0.3">
      <c r="A3868" t="s">
        <v>9525</v>
      </c>
      <c r="B3868">
        <v>85</v>
      </c>
      <c r="C3868">
        <v>28563926</v>
      </c>
      <c r="D3868" t="s">
        <v>3409</v>
      </c>
      <c r="E3868" t="s">
        <v>10413</v>
      </c>
      <c r="L3868" t="s">
        <v>14918</v>
      </c>
      <c r="M3868" t="s">
        <v>37</v>
      </c>
      <c r="N3868" t="s">
        <v>38</v>
      </c>
      <c r="O3868">
        <v>8500000</v>
      </c>
      <c r="P3868">
        <f t="shared" si="60"/>
        <v>20063926</v>
      </c>
      <c r="Q3868">
        <v>5</v>
      </c>
    </row>
    <row r="3869" spans="1:17" x14ac:dyDescent="0.3">
      <c r="A3869" t="s">
        <v>11668</v>
      </c>
      <c r="B3869">
        <v>86</v>
      </c>
      <c r="C3869">
        <v>27854896</v>
      </c>
      <c r="D3869" t="s">
        <v>3409</v>
      </c>
      <c r="E3869" t="s">
        <v>1266</v>
      </c>
      <c r="F3869" t="s">
        <v>19711</v>
      </c>
      <c r="L3869" t="s">
        <v>12197</v>
      </c>
      <c r="M3869" t="s">
        <v>37</v>
      </c>
      <c r="N3869" t="s">
        <v>38</v>
      </c>
      <c r="O3869">
        <v>17000000</v>
      </c>
      <c r="P3869">
        <f t="shared" si="60"/>
        <v>10854896</v>
      </c>
      <c r="Q3869">
        <v>5.6</v>
      </c>
    </row>
    <row r="3870" spans="1:17" x14ac:dyDescent="0.3">
      <c r="A3870" t="s">
        <v>22563</v>
      </c>
      <c r="B3870">
        <v>86</v>
      </c>
      <c r="C3870">
        <v>1114943</v>
      </c>
      <c r="D3870" t="s">
        <v>3409</v>
      </c>
      <c r="E3870" t="s">
        <v>12038</v>
      </c>
      <c r="L3870" t="s">
        <v>22565</v>
      </c>
      <c r="M3870" t="s">
        <v>37</v>
      </c>
      <c r="N3870" t="s">
        <v>38</v>
      </c>
      <c r="O3870">
        <v>500000</v>
      </c>
      <c r="P3870">
        <f t="shared" si="60"/>
        <v>614943</v>
      </c>
      <c r="Q3870">
        <v>6.5</v>
      </c>
    </row>
    <row r="3871" spans="1:17" x14ac:dyDescent="0.3">
      <c r="A3871" t="s">
        <v>19750</v>
      </c>
      <c r="B3871">
        <v>86</v>
      </c>
      <c r="C3871">
        <v>992238</v>
      </c>
      <c r="D3871" t="s">
        <v>3409</v>
      </c>
      <c r="E3871" t="s">
        <v>19711</v>
      </c>
      <c r="L3871" t="s">
        <v>20796</v>
      </c>
      <c r="M3871" t="s">
        <v>37</v>
      </c>
      <c r="N3871" t="s">
        <v>56</v>
      </c>
      <c r="O3871">
        <v>1700000</v>
      </c>
      <c r="P3871">
        <f t="shared" si="60"/>
        <v>-707762</v>
      </c>
      <c r="Q3871">
        <v>6.8</v>
      </c>
    </row>
    <row r="3872" spans="1:17" x14ac:dyDescent="0.3">
      <c r="A3872" t="s">
        <v>13125</v>
      </c>
      <c r="B3872">
        <v>86</v>
      </c>
      <c r="C3872">
        <v>13751</v>
      </c>
      <c r="D3872" t="s">
        <v>3409</v>
      </c>
      <c r="E3872" t="s">
        <v>18089</v>
      </c>
      <c r="L3872" t="s">
        <v>15768</v>
      </c>
      <c r="M3872" t="s">
        <v>37</v>
      </c>
      <c r="N3872" t="s">
        <v>370</v>
      </c>
      <c r="O3872">
        <v>11400000</v>
      </c>
      <c r="P3872">
        <f t="shared" si="60"/>
        <v>-11386249</v>
      </c>
      <c r="Q3872">
        <v>6.6</v>
      </c>
    </row>
    <row r="3873" spans="1:17" x14ac:dyDescent="0.3">
      <c r="A3873" t="s">
        <v>20169</v>
      </c>
      <c r="B3873">
        <v>86</v>
      </c>
      <c r="C3873">
        <v>12555230</v>
      </c>
      <c r="D3873" t="s">
        <v>3409</v>
      </c>
      <c r="E3873" t="s">
        <v>6403</v>
      </c>
      <c r="F3873" t="s">
        <v>24165</v>
      </c>
      <c r="G3873" t="s">
        <v>10413</v>
      </c>
      <c r="L3873" t="s">
        <v>20172</v>
      </c>
      <c r="M3873" t="s">
        <v>37</v>
      </c>
      <c r="N3873" t="s">
        <v>1465</v>
      </c>
      <c r="O3873">
        <v>2000000</v>
      </c>
      <c r="P3873">
        <f t="shared" si="60"/>
        <v>10555230</v>
      </c>
      <c r="Q3873">
        <v>5.3</v>
      </c>
    </row>
    <row r="3874" spans="1:17" x14ac:dyDescent="0.3">
      <c r="A3874" t="s">
        <v>17305</v>
      </c>
      <c r="B3874">
        <v>86</v>
      </c>
      <c r="C3874">
        <v>20200</v>
      </c>
      <c r="D3874" t="s">
        <v>3409</v>
      </c>
      <c r="E3874" t="s">
        <v>12038</v>
      </c>
      <c r="L3874" t="s">
        <v>17307</v>
      </c>
      <c r="M3874" t="s">
        <v>37</v>
      </c>
      <c r="N3874" t="s">
        <v>38</v>
      </c>
      <c r="O3874">
        <v>6000000</v>
      </c>
      <c r="P3874">
        <f t="shared" si="60"/>
        <v>-5979800</v>
      </c>
      <c r="Q3874">
        <v>5.8</v>
      </c>
    </row>
    <row r="3875" spans="1:17" x14ac:dyDescent="0.3">
      <c r="A3875" t="s">
        <v>5128</v>
      </c>
      <c r="B3875">
        <v>86</v>
      </c>
      <c r="C3875">
        <v>54257433</v>
      </c>
      <c r="D3875" t="s">
        <v>3409</v>
      </c>
      <c r="E3875" t="s">
        <v>6403</v>
      </c>
      <c r="F3875" t="s">
        <v>10413</v>
      </c>
      <c r="L3875" t="s">
        <v>13701</v>
      </c>
      <c r="M3875" t="s">
        <v>37</v>
      </c>
      <c r="N3875" t="s">
        <v>38</v>
      </c>
      <c r="O3875">
        <v>17000000</v>
      </c>
      <c r="P3875">
        <f t="shared" si="60"/>
        <v>37257433</v>
      </c>
      <c r="Q3875">
        <v>6.8</v>
      </c>
    </row>
    <row r="3876" spans="1:17" x14ac:dyDescent="0.3">
      <c r="A3876" t="s">
        <v>20657</v>
      </c>
      <c r="B3876">
        <v>87</v>
      </c>
      <c r="C3876">
        <v>40990055</v>
      </c>
      <c r="D3876" t="s">
        <v>3409</v>
      </c>
      <c r="E3876" t="s">
        <v>6403</v>
      </c>
      <c r="F3876" t="s">
        <v>10413</v>
      </c>
      <c r="L3876" t="s">
        <v>20658</v>
      </c>
      <c r="M3876" t="s">
        <v>37</v>
      </c>
      <c r="N3876" t="s">
        <v>1465</v>
      </c>
      <c r="O3876">
        <v>1800000</v>
      </c>
      <c r="P3876">
        <f t="shared" si="60"/>
        <v>39190055</v>
      </c>
      <c r="Q3876">
        <v>5.6</v>
      </c>
    </row>
    <row r="3877" spans="1:17" x14ac:dyDescent="0.3">
      <c r="A3877" t="s">
        <v>19088</v>
      </c>
      <c r="B3877">
        <v>88</v>
      </c>
      <c r="C3877">
        <v>464126</v>
      </c>
      <c r="D3877" t="s">
        <v>3409</v>
      </c>
      <c r="L3877" t="s">
        <v>21721</v>
      </c>
      <c r="M3877" t="s">
        <v>37</v>
      </c>
      <c r="N3877" t="s">
        <v>38</v>
      </c>
      <c r="O3877">
        <v>1000000</v>
      </c>
      <c r="P3877">
        <f t="shared" si="60"/>
        <v>-535874</v>
      </c>
      <c r="Q3877">
        <v>6.7</v>
      </c>
    </row>
    <row r="3878" spans="1:17" x14ac:dyDescent="0.3">
      <c r="A3878" t="s">
        <v>2392</v>
      </c>
      <c r="B3878">
        <v>88</v>
      </c>
      <c r="C3878">
        <v>47329</v>
      </c>
      <c r="D3878" t="s">
        <v>3409</v>
      </c>
      <c r="L3878" t="s">
        <v>22268</v>
      </c>
      <c r="M3878" t="s">
        <v>37</v>
      </c>
      <c r="N3878" t="s">
        <v>38</v>
      </c>
      <c r="O3878">
        <v>750000</v>
      </c>
      <c r="P3878">
        <f t="shared" si="60"/>
        <v>-702671</v>
      </c>
      <c r="Q3878">
        <v>6.6</v>
      </c>
    </row>
    <row r="3879" spans="1:17" x14ac:dyDescent="0.3">
      <c r="A3879" t="s">
        <v>14895</v>
      </c>
      <c r="B3879">
        <v>88</v>
      </c>
      <c r="C3879">
        <v>2073984</v>
      </c>
      <c r="D3879" t="s">
        <v>3409</v>
      </c>
      <c r="E3879" t="s">
        <v>19711</v>
      </c>
      <c r="L3879" t="s">
        <v>22168</v>
      </c>
      <c r="M3879" t="s">
        <v>37</v>
      </c>
      <c r="N3879" t="s">
        <v>1465</v>
      </c>
      <c r="O3879">
        <v>800000</v>
      </c>
      <c r="P3879">
        <f t="shared" si="60"/>
        <v>1273984</v>
      </c>
      <c r="Q3879">
        <v>7.2</v>
      </c>
    </row>
    <row r="3880" spans="1:17" x14ac:dyDescent="0.3">
      <c r="A3880" t="s">
        <v>6731</v>
      </c>
      <c r="B3880">
        <v>89</v>
      </c>
      <c r="C3880">
        <v>46363118</v>
      </c>
      <c r="D3880" t="s">
        <v>3409</v>
      </c>
      <c r="E3880" t="s">
        <v>6403</v>
      </c>
      <c r="F3880" t="s">
        <v>24165</v>
      </c>
      <c r="G3880" t="s">
        <v>10413</v>
      </c>
      <c r="L3880" t="s">
        <v>10777</v>
      </c>
      <c r="M3880" t="s">
        <v>37</v>
      </c>
      <c r="N3880" t="s">
        <v>38</v>
      </c>
      <c r="O3880">
        <v>20000000</v>
      </c>
      <c r="P3880">
        <f t="shared" si="60"/>
        <v>26363118</v>
      </c>
      <c r="Q3880">
        <v>4.0999999999999996</v>
      </c>
    </row>
    <row r="3881" spans="1:17" x14ac:dyDescent="0.3">
      <c r="A3881" t="s">
        <v>20652</v>
      </c>
      <c r="B3881">
        <v>89</v>
      </c>
      <c r="C3881">
        <v>444044</v>
      </c>
      <c r="D3881" t="s">
        <v>3409</v>
      </c>
      <c r="L3881" t="s">
        <v>20654</v>
      </c>
      <c r="M3881" t="s">
        <v>37</v>
      </c>
      <c r="N3881" t="s">
        <v>38</v>
      </c>
      <c r="O3881">
        <v>1900000</v>
      </c>
      <c r="P3881">
        <f t="shared" si="60"/>
        <v>-1455956</v>
      </c>
      <c r="Q3881">
        <v>7.2</v>
      </c>
    </row>
    <row r="3882" spans="1:17" x14ac:dyDescent="0.3">
      <c r="A3882" t="s">
        <v>23520</v>
      </c>
      <c r="B3882">
        <v>89</v>
      </c>
      <c r="C3882">
        <v>925402</v>
      </c>
      <c r="D3882" t="s">
        <v>3409</v>
      </c>
      <c r="E3882" t="s">
        <v>18089</v>
      </c>
      <c r="L3882" t="s">
        <v>23523</v>
      </c>
      <c r="M3882" t="s">
        <v>22077</v>
      </c>
      <c r="N3882" t="s">
        <v>13547</v>
      </c>
      <c r="O3882">
        <v>180000</v>
      </c>
      <c r="P3882">
        <f t="shared" si="60"/>
        <v>745402</v>
      </c>
      <c r="Q3882">
        <v>8.5</v>
      </c>
    </row>
    <row r="3883" spans="1:17" x14ac:dyDescent="0.3">
      <c r="A3883" t="s">
        <v>1500</v>
      </c>
      <c r="B3883">
        <v>89</v>
      </c>
      <c r="C3883">
        <v>64572496</v>
      </c>
      <c r="D3883" t="s">
        <v>3409</v>
      </c>
      <c r="E3883" t="s">
        <v>12332</v>
      </c>
      <c r="F3883" t="s">
        <v>10413</v>
      </c>
      <c r="L3883" t="s">
        <v>14073</v>
      </c>
      <c r="M3883" t="s">
        <v>37</v>
      </c>
      <c r="N3883" t="s">
        <v>38</v>
      </c>
      <c r="O3883">
        <v>12000000</v>
      </c>
      <c r="P3883">
        <f t="shared" si="60"/>
        <v>52572496</v>
      </c>
      <c r="Q3883">
        <v>7.1</v>
      </c>
    </row>
    <row r="3884" spans="1:17" hidden="1" x14ac:dyDescent="0.3">
      <c r="A3884" t="s">
        <v>12330</v>
      </c>
      <c r="B3884">
        <v>121</v>
      </c>
      <c r="D3884" t="s">
        <v>1325</v>
      </c>
      <c r="E3884" t="s">
        <v>24164</v>
      </c>
      <c r="F3884" t="s">
        <v>3409</v>
      </c>
      <c r="G3884" t="s">
        <v>24165</v>
      </c>
      <c r="H3884" t="s">
        <v>10413</v>
      </c>
      <c r="L3884" t="s">
        <v>18909</v>
      </c>
      <c r="M3884" t="s">
        <v>37</v>
      </c>
      <c r="N3884" t="s">
        <v>38</v>
      </c>
      <c r="O3884">
        <v>3500000</v>
      </c>
      <c r="P3884">
        <f t="shared" si="60"/>
        <v>-3500000</v>
      </c>
      <c r="Q3884">
        <v>7</v>
      </c>
    </row>
    <row r="3885" spans="1:17" x14ac:dyDescent="0.3">
      <c r="A3885" t="s">
        <v>3749</v>
      </c>
      <c r="B3885">
        <v>89</v>
      </c>
      <c r="C3885">
        <v>42638165</v>
      </c>
      <c r="D3885" t="s">
        <v>3409</v>
      </c>
      <c r="E3885" t="s">
        <v>1266</v>
      </c>
      <c r="F3885" t="s">
        <v>6403</v>
      </c>
      <c r="G3885" t="s">
        <v>24165</v>
      </c>
      <c r="H3885" t="s">
        <v>10413</v>
      </c>
      <c r="L3885" t="s">
        <v>12404</v>
      </c>
      <c r="M3885" t="s">
        <v>37</v>
      </c>
      <c r="N3885" t="s">
        <v>38</v>
      </c>
      <c r="O3885">
        <v>16000000</v>
      </c>
      <c r="P3885">
        <f t="shared" si="60"/>
        <v>26638165</v>
      </c>
      <c r="Q3885">
        <v>4.8</v>
      </c>
    </row>
    <row r="3886" spans="1:17" x14ac:dyDescent="0.3">
      <c r="A3886" t="s">
        <v>22416</v>
      </c>
      <c r="B3886">
        <v>90</v>
      </c>
      <c r="C3886">
        <v>13493</v>
      </c>
      <c r="D3886" t="s">
        <v>3409</v>
      </c>
      <c r="L3886" t="s">
        <v>22417</v>
      </c>
      <c r="M3886" t="s">
        <v>37</v>
      </c>
      <c r="N3886" t="s">
        <v>38</v>
      </c>
      <c r="O3886">
        <v>600000</v>
      </c>
      <c r="P3886">
        <f t="shared" si="60"/>
        <v>-586507</v>
      </c>
      <c r="Q3886">
        <v>6.6</v>
      </c>
    </row>
    <row r="3887" spans="1:17" x14ac:dyDescent="0.3">
      <c r="A3887" t="s">
        <v>9031</v>
      </c>
      <c r="B3887">
        <v>90</v>
      </c>
      <c r="C3887">
        <v>10042266</v>
      </c>
      <c r="D3887" t="s">
        <v>3409</v>
      </c>
      <c r="E3887" t="s">
        <v>6403</v>
      </c>
      <c r="F3887" t="s">
        <v>24165</v>
      </c>
      <c r="G3887" t="s">
        <v>10413</v>
      </c>
      <c r="L3887" t="s">
        <v>21555</v>
      </c>
      <c r="M3887" t="s">
        <v>37</v>
      </c>
      <c r="N3887" t="s">
        <v>38</v>
      </c>
      <c r="O3887">
        <v>1000000</v>
      </c>
      <c r="P3887">
        <f t="shared" si="60"/>
        <v>9042266</v>
      </c>
      <c r="Q3887">
        <v>5.9</v>
      </c>
    </row>
    <row r="3888" spans="1:17" x14ac:dyDescent="0.3">
      <c r="A3888" t="s">
        <v>17984</v>
      </c>
      <c r="B3888">
        <v>90</v>
      </c>
      <c r="C3888">
        <v>99147</v>
      </c>
      <c r="D3888" t="s">
        <v>3409</v>
      </c>
      <c r="L3888" t="s">
        <v>17985</v>
      </c>
      <c r="M3888" t="s">
        <v>37</v>
      </c>
      <c r="N3888" t="s">
        <v>38</v>
      </c>
      <c r="O3888">
        <v>2000000</v>
      </c>
      <c r="P3888">
        <f t="shared" si="60"/>
        <v>-1900853</v>
      </c>
      <c r="Q3888">
        <v>6.2</v>
      </c>
    </row>
    <row r="3889" spans="1:17" hidden="1" x14ac:dyDescent="0.3">
      <c r="A3889" t="s">
        <v>8508</v>
      </c>
      <c r="B3889">
        <v>121</v>
      </c>
      <c r="C3889">
        <v>6777589</v>
      </c>
      <c r="D3889" t="s">
        <v>24164</v>
      </c>
      <c r="E3889" t="s">
        <v>3409</v>
      </c>
      <c r="F3889" t="s">
        <v>24165</v>
      </c>
      <c r="G3889" t="s">
        <v>10413</v>
      </c>
      <c r="L3889" t="s">
        <v>10284</v>
      </c>
      <c r="M3889" t="s">
        <v>37</v>
      </c>
      <c r="N3889" t="s">
        <v>38</v>
      </c>
      <c r="P3889">
        <f t="shared" si="60"/>
        <v>6777589</v>
      </c>
      <c r="Q3889">
        <v>7.2</v>
      </c>
    </row>
    <row r="3890" spans="1:17" hidden="1" x14ac:dyDescent="0.3">
      <c r="A3890" t="s">
        <v>10052</v>
      </c>
      <c r="B3890">
        <v>121</v>
      </c>
      <c r="D3890" t="s">
        <v>1325</v>
      </c>
      <c r="E3890" t="s">
        <v>953</v>
      </c>
      <c r="F3890" t="s">
        <v>22704</v>
      </c>
      <c r="G3890" t="s">
        <v>19711</v>
      </c>
      <c r="L3890" t="s">
        <v>10054</v>
      </c>
      <c r="M3890" t="s">
        <v>37</v>
      </c>
      <c r="N3890" t="s">
        <v>56</v>
      </c>
      <c r="O3890">
        <v>25000000</v>
      </c>
      <c r="P3890">
        <f t="shared" si="60"/>
        <v>-25000000</v>
      </c>
      <c r="Q3890">
        <v>6.2</v>
      </c>
    </row>
    <row r="3891" spans="1:17" x14ac:dyDescent="0.3">
      <c r="A3891" t="s">
        <v>5418</v>
      </c>
      <c r="B3891">
        <v>90</v>
      </c>
      <c r="C3891">
        <v>241816</v>
      </c>
      <c r="D3891" t="s">
        <v>3409</v>
      </c>
      <c r="L3891" t="s">
        <v>23915</v>
      </c>
      <c r="M3891" t="s">
        <v>37</v>
      </c>
      <c r="N3891" t="s">
        <v>38</v>
      </c>
      <c r="O3891">
        <v>42000</v>
      </c>
      <c r="P3891">
        <f t="shared" si="60"/>
        <v>199816</v>
      </c>
      <c r="Q3891">
        <v>7.5</v>
      </c>
    </row>
    <row r="3892" spans="1:17" hidden="1" x14ac:dyDescent="0.3">
      <c r="A3892" t="s">
        <v>1058</v>
      </c>
      <c r="B3892">
        <v>121</v>
      </c>
      <c r="D3892" t="s">
        <v>953</v>
      </c>
      <c r="E3892" t="s">
        <v>1671</v>
      </c>
      <c r="F3892" t="s">
        <v>3409</v>
      </c>
      <c r="G3892" t="s">
        <v>1266</v>
      </c>
      <c r="L3892" t="s">
        <v>11057</v>
      </c>
      <c r="M3892" t="s">
        <v>37</v>
      </c>
      <c r="N3892" t="s">
        <v>38</v>
      </c>
      <c r="O3892">
        <v>20000000</v>
      </c>
      <c r="P3892">
        <f t="shared" si="60"/>
        <v>-20000000</v>
      </c>
      <c r="Q3892">
        <v>7</v>
      </c>
    </row>
    <row r="3893" spans="1:17" x14ac:dyDescent="0.3">
      <c r="A3893" t="s">
        <v>13514</v>
      </c>
      <c r="B3893">
        <v>90</v>
      </c>
      <c r="C3893">
        <v>5108820</v>
      </c>
      <c r="D3893" t="s">
        <v>3409</v>
      </c>
      <c r="E3893" t="s">
        <v>24165</v>
      </c>
      <c r="F3893" t="s">
        <v>10413</v>
      </c>
      <c r="L3893" t="s">
        <v>13515</v>
      </c>
      <c r="M3893" t="s">
        <v>37</v>
      </c>
      <c r="N3893" t="s">
        <v>38</v>
      </c>
      <c r="O3893">
        <v>24000000</v>
      </c>
      <c r="P3893">
        <f t="shared" si="60"/>
        <v>-18891180</v>
      </c>
      <c r="Q3893">
        <v>5.9</v>
      </c>
    </row>
    <row r="3894" spans="1:17" x14ac:dyDescent="0.3">
      <c r="A3894" t="s">
        <v>23207</v>
      </c>
      <c r="B3894">
        <v>90</v>
      </c>
      <c r="C3894">
        <v>3388210</v>
      </c>
      <c r="D3894" t="s">
        <v>3409</v>
      </c>
      <c r="E3894" t="s">
        <v>19711</v>
      </c>
      <c r="L3894" t="s">
        <v>23209</v>
      </c>
      <c r="M3894" t="s">
        <v>37</v>
      </c>
      <c r="N3894" t="s">
        <v>38</v>
      </c>
      <c r="O3894">
        <v>250000</v>
      </c>
      <c r="P3894">
        <f t="shared" si="60"/>
        <v>3138210</v>
      </c>
      <c r="Q3894">
        <v>6.7</v>
      </c>
    </row>
    <row r="3895" spans="1:17" x14ac:dyDescent="0.3">
      <c r="A3895" t="s">
        <v>17973</v>
      </c>
      <c r="B3895">
        <v>90</v>
      </c>
      <c r="C3895">
        <v>124720</v>
      </c>
      <c r="D3895" t="s">
        <v>3409</v>
      </c>
      <c r="E3895" t="s">
        <v>19711</v>
      </c>
      <c r="L3895" t="s">
        <v>17974</v>
      </c>
      <c r="M3895" t="s">
        <v>37</v>
      </c>
      <c r="N3895" t="s">
        <v>38</v>
      </c>
      <c r="O3895">
        <v>5000000</v>
      </c>
      <c r="P3895">
        <f t="shared" si="60"/>
        <v>-4875280</v>
      </c>
      <c r="Q3895">
        <v>7.3</v>
      </c>
    </row>
    <row r="3896" spans="1:17" x14ac:dyDescent="0.3">
      <c r="A3896" t="s">
        <v>10645</v>
      </c>
      <c r="B3896">
        <v>90</v>
      </c>
      <c r="C3896">
        <v>20259297</v>
      </c>
      <c r="D3896" t="s">
        <v>3409</v>
      </c>
      <c r="E3896" t="s">
        <v>6403</v>
      </c>
      <c r="F3896" t="s">
        <v>12332</v>
      </c>
      <c r="G3896" t="s">
        <v>10413</v>
      </c>
      <c r="L3896" t="s">
        <v>10647</v>
      </c>
      <c r="M3896" t="s">
        <v>37</v>
      </c>
      <c r="N3896" t="s">
        <v>38</v>
      </c>
      <c r="O3896">
        <v>20000000</v>
      </c>
      <c r="P3896">
        <f t="shared" si="60"/>
        <v>259297</v>
      </c>
      <c r="Q3896">
        <v>4.7</v>
      </c>
    </row>
    <row r="3897" spans="1:17" hidden="1" x14ac:dyDescent="0.3">
      <c r="A3897" t="s">
        <v>10145</v>
      </c>
      <c r="B3897">
        <v>121</v>
      </c>
      <c r="D3897" t="s">
        <v>3409</v>
      </c>
      <c r="E3897" t="s">
        <v>19711</v>
      </c>
      <c r="L3897" t="s">
        <v>18788</v>
      </c>
      <c r="M3897" t="s">
        <v>37</v>
      </c>
      <c r="N3897" t="s">
        <v>38</v>
      </c>
      <c r="O3897">
        <v>3800000</v>
      </c>
      <c r="P3897">
        <f t="shared" si="60"/>
        <v>-3800000</v>
      </c>
      <c r="Q3897">
        <v>8.1</v>
      </c>
    </row>
    <row r="3898" spans="1:17" x14ac:dyDescent="0.3">
      <c r="A3898" t="s">
        <v>17683</v>
      </c>
      <c r="B3898">
        <v>90</v>
      </c>
      <c r="C3898">
        <v>1689999</v>
      </c>
      <c r="D3898" t="s">
        <v>3409</v>
      </c>
      <c r="L3898" t="s">
        <v>22853</v>
      </c>
      <c r="M3898" t="s">
        <v>2778</v>
      </c>
      <c r="N3898" t="s">
        <v>38</v>
      </c>
      <c r="O3898">
        <v>400000</v>
      </c>
      <c r="P3898">
        <f t="shared" si="60"/>
        <v>1289999</v>
      </c>
      <c r="Q3898">
        <v>7.1</v>
      </c>
    </row>
    <row r="3899" spans="1:17" x14ac:dyDescent="0.3">
      <c r="A3899" t="s">
        <v>19928</v>
      </c>
      <c r="B3899">
        <v>90</v>
      </c>
      <c r="C3899">
        <v>75727</v>
      </c>
      <c r="D3899" t="s">
        <v>3409</v>
      </c>
      <c r="E3899" t="s">
        <v>19711</v>
      </c>
      <c r="F3899" t="s">
        <v>12332</v>
      </c>
      <c r="G3899" t="s">
        <v>10413</v>
      </c>
      <c r="L3899" t="s">
        <v>19929</v>
      </c>
      <c r="M3899" t="s">
        <v>2778</v>
      </c>
      <c r="N3899" t="s">
        <v>38</v>
      </c>
      <c r="O3899">
        <v>2500000</v>
      </c>
      <c r="P3899">
        <f t="shared" si="60"/>
        <v>-2424273</v>
      </c>
      <c r="Q3899">
        <v>5.9</v>
      </c>
    </row>
    <row r="3900" spans="1:17" x14ac:dyDescent="0.3">
      <c r="A3900" t="s">
        <v>11691</v>
      </c>
      <c r="B3900">
        <v>90</v>
      </c>
      <c r="C3900">
        <v>64255243</v>
      </c>
      <c r="D3900" t="s">
        <v>3409</v>
      </c>
      <c r="E3900" t="s">
        <v>6403</v>
      </c>
      <c r="F3900" t="s">
        <v>24165</v>
      </c>
      <c r="G3900" t="s">
        <v>10413</v>
      </c>
      <c r="L3900" t="s">
        <v>11692</v>
      </c>
      <c r="M3900" t="s">
        <v>37</v>
      </c>
      <c r="N3900" t="s">
        <v>38</v>
      </c>
      <c r="O3900">
        <v>19000000</v>
      </c>
      <c r="P3900">
        <f t="shared" si="60"/>
        <v>45255243</v>
      </c>
      <c r="Q3900">
        <v>6</v>
      </c>
    </row>
    <row r="3901" spans="1:17" x14ac:dyDescent="0.3">
      <c r="A3901" t="s">
        <v>24065</v>
      </c>
      <c r="B3901">
        <v>90</v>
      </c>
      <c r="C3901">
        <v>673780</v>
      </c>
      <c r="D3901" t="s">
        <v>3409</v>
      </c>
      <c r="L3901" t="s">
        <v>24068</v>
      </c>
      <c r="M3901" t="s">
        <v>22077</v>
      </c>
      <c r="N3901" t="s">
        <v>13547</v>
      </c>
      <c r="O3901">
        <v>10000</v>
      </c>
      <c r="P3901">
        <f t="shared" si="60"/>
        <v>663780</v>
      </c>
      <c r="Q3901">
        <v>7.5</v>
      </c>
    </row>
    <row r="3902" spans="1:17" x14ac:dyDescent="0.3">
      <c r="A3902" t="s">
        <v>12371</v>
      </c>
      <c r="B3902">
        <v>90</v>
      </c>
      <c r="C3902">
        <v>303439</v>
      </c>
      <c r="D3902" t="s">
        <v>3409</v>
      </c>
      <c r="E3902" t="s">
        <v>24165</v>
      </c>
      <c r="F3902" t="s">
        <v>10413</v>
      </c>
      <c r="L3902" t="s">
        <v>14377</v>
      </c>
      <c r="M3902" t="s">
        <v>37</v>
      </c>
      <c r="N3902" t="s">
        <v>38</v>
      </c>
      <c r="O3902">
        <v>8000000</v>
      </c>
      <c r="P3902">
        <f t="shared" si="60"/>
        <v>-7696561</v>
      </c>
      <c r="Q3902">
        <v>6.4</v>
      </c>
    </row>
    <row r="3903" spans="1:17" x14ac:dyDescent="0.3">
      <c r="A3903" t="s">
        <v>6724</v>
      </c>
      <c r="B3903">
        <v>90</v>
      </c>
      <c r="C3903">
        <v>4859475</v>
      </c>
      <c r="D3903" t="s">
        <v>3409</v>
      </c>
      <c r="E3903" t="s">
        <v>19711</v>
      </c>
      <c r="L3903" t="s">
        <v>17136</v>
      </c>
      <c r="M3903" t="s">
        <v>37</v>
      </c>
      <c r="N3903" t="s">
        <v>38</v>
      </c>
      <c r="O3903">
        <v>6000000</v>
      </c>
      <c r="P3903">
        <f t="shared" si="60"/>
        <v>-1140525</v>
      </c>
      <c r="Q3903">
        <v>7.2</v>
      </c>
    </row>
    <row r="3904" spans="1:17" x14ac:dyDescent="0.3">
      <c r="A3904" t="s">
        <v>21033</v>
      </c>
      <c r="B3904">
        <v>90</v>
      </c>
      <c r="C3904">
        <v>52166</v>
      </c>
      <c r="D3904" t="s">
        <v>3409</v>
      </c>
      <c r="L3904" t="s">
        <v>21034</v>
      </c>
      <c r="M3904" t="s">
        <v>37</v>
      </c>
      <c r="N3904" t="s">
        <v>38</v>
      </c>
      <c r="O3904">
        <v>2000000</v>
      </c>
      <c r="P3904">
        <f t="shared" si="60"/>
        <v>-1947834</v>
      </c>
      <c r="Q3904">
        <v>6.7</v>
      </c>
    </row>
    <row r="3905" spans="1:17" x14ac:dyDescent="0.3">
      <c r="A3905" t="s">
        <v>4053</v>
      </c>
      <c r="B3905">
        <v>90</v>
      </c>
      <c r="C3905">
        <v>19158074</v>
      </c>
      <c r="D3905" t="s">
        <v>3409</v>
      </c>
      <c r="E3905" t="s">
        <v>18089</v>
      </c>
      <c r="F3905" t="s">
        <v>1266</v>
      </c>
      <c r="G3905" t="s">
        <v>19711</v>
      </c>
      <c r="L3905" t="s">
        <v>12937</v>
      </c>
      <c r="M3905" t="s">
        <v>37</v>
      </c>
      <c r="N3905" t="s">
        <v>38</v>
      </c>
      <c r="O3905">
        <v>15000000</v>
      </c>
      <c r="P3905">
        <f t="shared" si="60"/>
        <v>4158074</v>
      </c>
      <c r="Q3905">
        <v>6.7</v>
      </c>
    </row>
    <row r="3906" spans="1:17" x14ac:dyDescent="0.3">
      <c r="A3906" t="s">
        <v>11333</v>
      </c>
      <c r="B3906">
        <v>91</v>
      </c>
      <c r="C3906">
        <v>8108247</v>
      </c>
      <c r="D3906" t="s">
        <v>3409</v>
      </c>
      <c r="E3906" t="s">
        <v>19711</v>
      </c>
      <c r="L3906" t="s">
        <v>19103</v>
      </c>
      <c r="M3906" t="s">
        <v>37</v>
      </c>
      <c r="N3906" t="s">
        <v>38</v>
      </c>
      <c r="O3906">
        <v>3300000</v>
      </c>
      <c r="P3906">
        <f t="shared" ref="P3906:P3969" si="61">+C3906-O3906</f>
        <v>4808247</v>
      </c>
      <c r="Q3906">
        <v>7.4</v>
      </c>
    </row>
    <row r="3907" spans="1:17" x14ac:dyDescent="0.3">
      <c r="A3907" t="s">
        <v>5774</v>
      </c>
      <c r="B3907">
        <v>91</v>
      </c>
      <c r="C3907">
        <v>66790248</v>
      </c>
      <c r="D3907" t="s">
        <v>3409</v>
      </c>
      <c r="E3907" t="s">
        <v>10413</v>
      </c>
      <c r="L3907" t="s">
        <v>5776</v>
      </c>
      <c r="M3907" t="s">
        <v>37</v>
      </c>
      <c r="N3907" t="s">
        <v>38</v>
      </c>
      <c r="O3907">
        <v>45000000</v>
      </c>
      <c r="P3907">
        <f t="shared" si="61"/>
        <v>21790248</v>
      </c>
      <c r="Q3907">
        <v>6.5</v>
      </c>
    </row>
    <row r="3908" spans="1:17" x14ac:dyDescent="0.3">
      <c r="A3908" t="s">
        <v>20074</v>
      </c>
      <c r="B3908">
        <v>91</v>
      </c>
      <c r="C3908">
        <v>7417210</v>
      </c>
      <c r="D3908" t="s">
        <v>3409</v>
      </c>
      <c r="L3908" t="s">
        <v>20894</v>
      </c>
      <c r="M3908" t="s">
        <v>37</v>
      </c>
      <c r="N3908" t="s">
        <v>38</v>
      </c>
      <c r="O3908">
        <v>1500000</v>
      </c>
      <c r="P3908">
        <f t="shared" si="61"/>
        <v>5917210</v>
      </c>
      <c r="Q3908">
        <v>7</v>
      </c>
    </row>
    <row r="3909" spans="1:17" x14ac:dyDescent="0.3">
      <c r="A3909" t="s">
        <v>17163</v>
      </c>
      <c r="B3909">
        <v>91</v>
      </c>
      <c r="C3909">
        <v>2221809</v>
      </c>
      <c r="D3909" t="s">
        <v>3409</v>
      </c>
      <c r="L3909" t="s">
        <v>17915</v>
      </c>
      <c r="M3909" t="s">
        <v>37</v>
      </c>
      <c r="N3909" t="s">
        <v>38</v>
      </c>
      <c r="O3909">
        <v>5000000</v>
      </c>
      <c r="P3909">
        <f t="shared" si="61"/>
        <v>-2778191</v>
      </c>
      <c r="Q3909">
        <v>7</v>
      </c>
    </row>
    <row r="3910" spans="1:17" hidden="1" x14ac:dyDescent="0.3">
      <c r="A3910" t="s">
        <v>17194</v>
      </c>
      <c r="B3910">
        <v>121</v>
      </c>
      <c r="D3910" t="s">
        <v>1671</v>
      </c>
      <c r="E3910" t="s">
        <v>3409</v>
      </c>
      <c r="F3910" t="s">
        <v>19711</v>
      </c>
      <c r="G3910" t="s">
        <v>15011</v>
      </c>
      <c r="L3910" t="s">
        <v>18894</v>
      </c>
      <c r="M3910" t="s">
        <v>37</v>
      </c>
      <c r="N3910" t="s">
        <v>38</v>
      </c>
      <c r="O3910">
        <v>3716946</v>
      </c>
      <c r="P3910">
        <f t="shared" si="61"/>
        <v>-3716946</v>
      </c>
      <c r="Q3910">
        <v>7.3</v>
      </c>
    </row>
    <row r="3911" spans="1:17" x14ac:dyDescent="0.3">
      <c r="A3911" t="s">
        <v>21001</v>
      </c>
      <c r="B3911">
        <v>91</v>
      </c>
      <c r="C3911">
        <v>119841</v>
      </c>
      <c r="D3911" t="s">
        <v>3409</v>
      </c>
      <c r="L3911" t="s">
        <v>21002</v>
      </c>
      <c r="M3911" t="s">
        <v>37</v>
      </c>
      <c r="N3911" t="s">
        <v>38</v>
      </c>
      <c r="O3911">
        <v>1500000</v>
      </c>
      <c r="P3911">
        <f t="shared" si="61"/>
        <v>-1380159</v>
      </c>
      <c r="Q3911">
        <v>6.5</v>
      </c>
    </row>
    <row r="3912" spans="1:17" x14ac:dyDescent="0.3">
      <c r="A3912" t="s">
        <v>9184</v>
      </c>
      <c r="B3912">
        <v>91</v>
      </c>
      <c r="C3912">
        <v>958319</v>
      </c>
      <c r="D3912" t="s">
        <v>3409</v>
      </c>
      <c r="L3912" t="s">
        <v>10624</v>
      </c>
      <c r="M3912" t="s">
        <v>37</v>
      </c>
      <c r="N3912" t="s">
        <v>38</v>
      </c>
      <c r="O3912">
        <v>21000000</v>
      </c>
      <c r="P3912">
        <f t="shared" si="61"/>
        <v>-20041681</v>
      </c>
      <c r="Q3912">
        <v>6.7</v>
      </c>
    </row>
    <row r="3913" spans="1:17" x14ac:dyDescent="0.3">
      <c r="A3913" t="s">
        <v>21311</v>
      </c>
      <c r="B3913">
        <v>91</v>
      </c>
      <c r="C3913">
        <v>381186</v>
      </c>
      <c r="D3913" t="s">
        <v>3409</v>
      </c>
      <c r="E3913" t="s">
        <v>10413</v>
      </c>
      <c r="L3913" t="s">
        <v>22067</v>
      </c>
      <c r="M3913" t="s">
        <v>37</v>
      </c>
      <c r="N3913" t="s">
        <v>38</v>
      </c>
      <c r="O3913">
        <v>900000</v>
      </c>
      <c r="P3913">
        <f t="shared" si="61"/>
        <v>-518814</v>
      </c>
      <c r="Q3913">
        <v>6.4</v>
      </c>
    </row>
    <row r="3914" spans="1:17" x14ac:dyDescent="0.3">
      <c r="A3914" t="s">
        <v>12441</v>
      </c>
      <c r="B3914">
        <v>91</v>
      </c>
      <c r="C3914">
        <v>37300107</v>
      </c>
      <c r="D3914" t="s">
        <v>3409</v>
      </c>
      <c r="E3914" t="s">
        <v>6403</v>
      </c>
      <c r="F3914" t="s">
        <v>10413</v>
      </c>
      <c r="L3914" t="s">
        <v>12442</v>
      </c>
      <c r="M3914" t="s">
        <v>37</v>
      </c>
      <c r="N3914" t="s">
        <v>38</v>
      </c>
      <c r="O3914">
        <v>16000000</v>
      </c>
      <c r="P3914">
        <f t="shared" si="61"/>
        <v>21300107</v>
      </c>
      <c r="Q3914">
        <v>4.8</v>
      </c>
    </row>
    <row r="3915" spans="1:17" x14ac:dyDescent="0.3">
      <c r="A3915" t="s">
        <v>21743</v>
      </c>
      <c r="B3915">
        <v>92</v>
      </c>
      <c r="C3915">
        <v>1316074</v>
      </c>
      <c r="D3915" t="s">
        <v>3409</v>
      </c>
      <c r="E3915" t="s">
        <v>19711</v>
      </c>
      <c r="F3915" t="s">
        <v>12332</v>
      </c>
      <c r="L3915" t="s">
        <v>23551</v>
      </c>
      <c r="M3915" t="s">
        <v>37</v>
      </c>
      <c r="N3915" t="s">
        <v>38</v>
      </c>
      <c r="O3915">
        <v>100000</v>
      </c>
      <c r="P3915">
        <f t="shared" si="61"/>
        <v>1216074</v>
      </c>
      <c r="Q3915">
        <v>7</v>
      </c>
    </row>
    <row r="3916" spans="1:17" x14ac:dyDescent="0.3">
      <c r="A3916" t="s">
        <v>10505</v>
      </c>
      <c r="B3916">
        <v>92</v>
      </c>
      <c r="C3916">
        <v>2963012</v>
      </c>
      <c r="D3916" t="s">
        <v>3409</v>
      </c>
      <c r="E3916" t="s">
        <v>24165</v>
      </c>
      <c r="F3916" t="s">
        <v>10413</v>
      </c>
      <c r="L3916" t="s">
        <v>10507</v>
      </c>
      <c r="M3916" t="s">
        <v>37</v>
      </c>
      <c r="N3916" t="s">
        <v>56</v>
      </c>
      <c r="O3916">
        <v>22000000</v>
      </c>
      <c r="P3916">
        <f t="shared" si="61"/>
        <v>-19036988</v>
      </c>
      <c r="Q3916">
        <v>6.3</v>
      </c>
    </row>
    <row r="3917" spans="1:17" hidden="1" x14ac:dyDescent="0.3">
      <c r="A3917" t="s">
        <v>16351</v>
      </c>
      <c r="B3917">
        <v>121</v>
      </c>
      <c r="D3917" t="s">
        <v>953</v>
      </c>
      <c r="E3917" t="s">
        <v>1671</v>
      </c>
      <c r="F3917" t="s">
        <v>22704</v>
      </c>
      <c r="L3917" t="s">
        <v>21516</v>
      </c>
      <c r="M3917" t="s">
        <v>37</v>
      </c>
      <c r="N3917" t="s">
        <v>56</v>
      </c>
      <c r="O3917">
        <v>1000000</v>
      </c>
      <c r="P3917">
        <f t="shared" si="61"/>
        <v>-1000000</v>
      </c>
      <c r="Q3917">
        <v>6.8</v>
      </c>
    </row>
    <row r="3918" spans="1:17" x14ac:dyDescent="0.3">
      <c r="A3918" t="s">
        <v>19115</v>
      </c>
      <c r="B3918">
        <v>92</v>
      </c>
      <c r="C3918">
        <v>7680</v>
      </c>
      <c r="D3918" t="s">
        <v>3409</v>
      </c>
      <c r="E3918" t="s">
        <v>19711</v>
      </c>
      <c r="L3918" t="s">
        <v>19116</v>
      </c>
      <c r="M3918" t="s">
        <v>37</v>
      </c>
      <c r="N3918" t="s">
        <v>38</v>
      </c>
      <c r="O3918">
        <v>2000000</v>
      </c>
      <c r="P3918">
        <f t="shared" si="61"/>
        <v>-1992320</v>
      </c>
      <c r="Q3918">
        <v>6.4</v>
      </c>
    </row>
    <row r="3919" spans="1:17" x14ac:dyDescent="0.3">
      <c r="A3919" t="s">
        <v>12577</v>
      </c>
      <c r="B3919">
        <v>92</v>
      </c>
      <c r="C3919">
        <v>23091</v>
      </c>
      <c r="D3919" t="s">
        <v>3409</v>
      </c>
      <c r="E3919" t="s">
        <v>19711</v>
      </c>
      <c r="F3919" t="s">
        <v>24163</v>
      </c>
      <c r="L3919" t="s">
        <v>12579</v>
      </c>
      <c r="M3919" t="s">
        <v>37</v>
      </c>
      <c r="N3919" t="s">
        <v>56</v>
      </c>
      <c r="O3919">
        <v>15000000</v>
      </c>
      <c r="P3919">
        <f t="shared" si="61"/>
        <v>-14976909</v>
      </c>
      <c r="Q3919">
        <v>6.2</v>
      </c>
    </row>
    <row r="3920" spans="1:17" x14ac:dyDescent="0.3">
      <c r="A3920" t="s">
        <v>4041</v>
      </c>
      <c r="B3920">
        <v>92</v>
      </c>
      <c r="C3920">
        <v>14998070</v>
      </c>
      <c r="D3920" t="s">
        <v>3409</v>
      </c>
      <c r="E3920" t="s">
        <v>10413</v>
      </c>
      <c r="F3920" t="s">
        <v>24163</v>
      </c>
      <c r="L3920" t="s">
        <v>7623</v>
      </c>
      <c r="M3920" t="s">
        <v>37</v>
      </c>
      <c r="N3920" t="s">
        <v>38</v>
      </c>
      <c r="O3920">
        <v>35000000</v>
      </c>
      <c r="P3920">
        <f t="shared" si="61"/>
        <v>-20001930</v>
      </c>
      <c r="Q3920">
        <v>6.2</v>
      </c>
    </row>
    <row r="3921" spans="1:17" hidden="1" x14ac:dyDescent="0.3">
      <c r="A3921" t="s">
        <v>15543</v>
      </c>
      <c r="B3921">
        <v>121</v>
      </c>
      <c r="C3921">
        <v>12899702</v>
      </c>
      <c r="D3921" t="s">
        <v>1671</v>
      </c>
      <c r="E3921" t="s">
        <v>24164</v>
      </c>
      <c r="F3921" t="s">
        <v>3409</v>
      </c>
      <c r="G3921" t="s">
        <v>24165</v>
      </c>
      <c r="L3921" t="s">
        <v>15546</v>
      </c>
      <c r="M3921" t="s">
        <v>2778</v>
      </c>
      <c r="N3921" t="s">
        <v>3571</v>
      </c>
      <c r="P3921">
        <f t="shared" si="61"/>
        <v>12899702</v>
      </c>
      <c r="Q3921">
        <v>7.6</v>
      </c>
    </row>
    <row r="3922" spans="1:17" x14ac:dyDescent="0.3">
      <c r="A3922" t="s">
        <v>20439</v>
      </c>
      <c r="B3922">
        <v>92</v>
      </c>
      <c r="C3922">
        <v>12667</v>
      </c>
      <c r="D3922" t="s">
        <v>3409</v>
      </c>
      <c r="E3922" t="s">
        <v>19711</v>
      </c>
      <c r="L3922" t="s">
        <v>20440</v>
      </c>
      <c r="M3922" t="s">
        <v>37</v>
      </c>
      <c r="N3922" t="s">
        <v>56</v>
      </c>
      <c r="O3922">
        <v>14000</v>
      </c>
      <c r="P3922">
        <f t="shared" si="61"/>
        <v>-1333</v>
      </c>
      <c r="Q3922">
        <v>6.6</v>
      </c>
    </row>
    <row r="3923" spans="1:17" hidden="1" x14ac:dyDescent="0.3">
      <c r="A3923" t="s">
        <v>11668</v>
      </c>
      <c r="B3923">
        <v>121</v>
      </c>
      <c r="C3923">
        <v>5308553</v>
      </c>
      <c r="D3923" t="s">
        <v>3409</v>
      </c>
      <c r="L3923" t="s">
        <v>11669</v>
      </c>
      <c r="M3923" t="s">
        <v>37</v>
      </c>
      <c r="N3923" t="s">
        <v>38</v>
      </c>
      <c r="P3923">
        <f t="shared" si="61"/>
        <v>5308553</v>
      </c>
      <c r="Q3923">
        <v>6.4</v>
      </c>
    </row>
    <row r="3924" spans="1:17" x14ac:dyDescent="0.3">
      <c r="A3924" t="s">
        <v>9172</v>
      </c>
      <c r="B3924">
        <v>92</v>
      </c>
      <c r="C3924">
        <v>8279017</v>
      </c>
      <c r="D3924" t="s">
        <v>3409</v>
      </c>
      <c r="E3924" t="s">
        <v>6403</v>
      </c>
      <c r="L3924" t="s">
        <v>16115</v>
      </c>
      <c r="M3924" t="s">
        <v>37</v>
      </c>
      <c r="N3924" t="s">
        <v>56</v>
      </c>
      <c r="O3924">
        <v>8000000</v>
      </c>
      <c r="P3924">
        <f t="shared" si="61"/>
        <v>279017</v>
      </c>
      <c r="Q3924">
        <v>6.9</v>
      </c>
    </row>
    <row r="3925" spans="1:17" hidden="1" x14ac:dyDescent="0.3">
      <c r="A3925" t="s">
        <v>18791</v>
      </c>
      <c r="B3925">
        <v>122</v>
      </c>
      <c r="D3925" t="s">
        <v>3409</v>
      </c>
      <c r="E3925" t="s">
        <v>1266</v>
      </c>
      <c r="F3925" t="s">
        <v>19711</v>
      </c>
      <c r="G3925" t="s">
        <v>24163</v>
      </c>
      <c r="L3925" t="s">
        <v>19737</v>
      </c>
      <c r="M3925" t="s">
        <v>37</v>
      </c>
      <c r="N3925" t="s">
        <v>38</v>
      </c>
      <c r="O3925">
        <v>2627000</v>
      </c>
      <c r="P3925">
        <f t="shared" si="61"/>
        <v>-2627000</v>
      </c>
      <c r="Q3925">
        <v>7</v>
      </c>
    </row>
    <row r="3926" spans="1:17" x14ac:dyDescent="0.3">
      <c r="A3926" t="s">
        <v>20677</v>
      </c>
      <c r="B3926">
        <v>93</v>
      </c>
      <c r="C3926">
        <v>12784397</v>
      </c>
      <c r="D3926" t="s">
        <v>3409</v>
      </c>
      <c r="E3926" t="s">
        <v>1266</v>
      </c>
      <c r="L3926" t="s">
        <v>20679</v>
      </c>
      <c r="M3926" t="s">
        <v>37</v>
      </c>
      <c r="N3926" t="s">
        <v>38</v>
      </c>
      <c r="O3926">
        <v>1800000</v>
      </c>
      <c r="P3926">
        <f t="shared" si="61"/>
        <v>10984397</v>
      </c>
      <c r="Q3926">
        <v>7.3</v>
      </c>
    </row>
    <row r="3927" spans="1:17" x14ac:dyDescent="0.3">
      <c r="A3927" t="s">
        <v>12120</v>
      </c>
      <c r="B3927">
        <v>93</v>
      </c>
      <c r="C3927">
        <v>7017178</v>
      </c>
      <c r="D3927" t="s">
        <v>3409</v>
      </c>
      <c r="E3927" t="s">
        <v>18089</v>
      </c>
      <c r="F3927" t="s">
        <v>12038</v>
      </c>
      <c r="G3927" t="s">
        <v>17378</v>
      </c>
      <c r="L3927" t="s">
        <v>12122</v>
      </c>
      <c r="M3927" t="s">
        <v>37</v>
      </c>
      <c r="N3927" t="s">
        <v>38</v>
      </c>
      <c r="O3927">
        <v>17500000</v>
      </c>
      <c r="P3927">
        <f t="shared" si="61"/>
        <v>-10482822</v>
      </c>
      <c r="Q3927">
        <v>4.4000000000000004</v>
      </c>
    </row>
    <row r="3928" spans="1:17" x14ac:dyDescent="0.3">
      <c r="A3928" t="s">
        <v>9430</v>
      </c>
      <c r="B3928">
        <v>93</v>
      </c>
      <c r="C3928">
        <v>197148</v>
      </c>
      <c r="D3928" t="s">
        <v>3409</v>
      </c>
      <c r="E3928" t="s">
        <v>19711</v>
      </c>
      <c r="F3928" t="s">
        <v>12332</v>
      </c>
      <c r="G3928" t="s">
        <v>10413</v>
      </c>
      <c r="L3928" t="s">
        <v>16385</v>
      </c>
      <c r="M3928" t="s">
        <v>37</v>
      </c>
      <c r="N3928" t="s">
        <v>56</v>
      </c>
      <c r="O3928">
        <v>7500000</v>
      </c>
      <c r="P3928">
        <f t="shared" si="61"/>
        <v>-7302852</v>
      </c>
      <c r="Q3928">
        <v>6.3</v>
      </c>
    </row>
    <row r="3929" spans="1:17" x14ac:dyDescent="0.3">
      <c r="A3929" t="s">
        <v>18737</v>
      </c>
      <c r="B3929">
        <v>93</v>
      </c>
      <c r="C3929">
        <v>4063</v>
      </c>
      <c r="D3929" t="s">
        <v>3409</v>
      </c>
      <c r="E3929" t="s">
        <v>24165</v>
      </c>
      <c r="F3929" t="s">
        <v>19711</v>
      </c>
      <c r="G3929" t="s">
        <v>10413</v>
      </c>
      <c r="L3929" t="s">
        <v>18740</v>
      </c>
      <c r="M3929" t="s">
        <v>37</v>
      </c>
      <c r="N3929" t="s">
        <v>268</v>
      </c>
      <c r="O3929">
        <v>4000000</v>
      </c>
      <c r="P3929">
        <f t="shared" si="61"/>
        <v>-3995937</v>
      </c>
      <c r="Q3929">
        <v>5.2</v>
      </c>
    </row>
    <row r="3930" spans="1:17" hidden="1" x14ac:dyDescent="0.3">
      <c r="A3930" t="s">
        <v>15813</v>
      </c>
      <c r="B3930">
        <v>122</v>
      </c>
      <c r="D3930" t="s">
        <v>3409</v>
      </c>
      <c r="E3930" t="s">
        <v>22704</v>
      </c>
      <c r="F3930" t="s">
        <v>24163</v>
      </c>
      <c r="L3930" t="s">
        <v>15815</v>
      </c>
      <c r="M3930" t="s">
        <v>37</v>
      </c>
      <c r="N3930" t="s">
        <v>370</v>
      </c>
      <c r="O3930">
        <v>9000000</v>
      </c>
      <c r="P3930">
        <f t="shared" si="61"/>
        <v>-9000000</v>
      </c>
      <c r="Q3930">
        <v>7.1</v>
      </c>
    </row>
    <row r="3931" spans="1:17" x14ac:dyDescent="0.3">
      <c r="A3931" t="s">
        <v>20755</v>
      </c>
      <c r="B3931">
        <v>93</v>
      </c>
      <c r="C3931">
        <v>145540</v>
      </c>
      <c r="D3931" t="s">
        <v>3409</v>
      </c>
      <c r="E3931" t="s">
        <v>6403</v>
      </c>
      <c r="L3931" t="s">
        <v>20757</v>
      </c>
      <c r="M3931" t="s">
        <v>37</v>
      </c>
      <c r="N3931" t="s">
        <v>38</v>
      </c>
      <c r="O3931">
        <v>500000</v>
      </c>
      <c r="P3931">
        <f t="shared" si="61"/>
        <v>-354460</v>
      </c>
      <c r="Q3931">
        <v>6.7</v>
      </c>
    </row>
    <row r="3932" spans="1:17" x14ac:dyDescent="0.3">
      <c r="A3932" t="s">
        <v>12628</v>
      </c>
      <c r="B3932">
        <v>93</v>
      </c>
      <c r="C3932">
        <v>1181197</v>
      </c>
      <c r="D3932" t="s">
        <v>3409</v>
      </c>
      <c r="E3932" t="s">
        <v>24165</v>
      </c>
      <c r="F3932" t="s">
        <v>10413</v>
      </c>
      <c r="L3932" t="s">
        <v>12629</v>
      </c>
      <c r="M3932" t="s">
        <v>37</v>
      </c>
      <c r="N3932" t="s">
        <v>38</v>
      </c>
      <c r="O3932">
        <v>15500000</v>
      </c>
      <c r="P3932">
        <f t="shared" si="61"/>
        <v>-14318803</v>
      </c>
      <c r="Q3932">
        <v>5.9</v>
      </c>
    </row>
    <row r="3933" spans="1:17" x14ac:dyDescent="0.3">
      <c r="A3933" t="s">
        <v>13975</v>
      </c>
      <c r="B3933">
        <v>93</v>
      </c>
      <c r="C3933">
        <v>365734</v>
      </c>
      <c r="D3933" t="s">
        <v>3409</v>
      </c>
      <c r="L3933" t="s">
        <v>15308</v>
      </c>
      <c r="M3933" t="s">
        <v>37</v>
      </c>
      <c r="N3933" t="s">
        <v>38</v>
      </c>
      <c r="O3933">
        <v>10000000</v>
      </c>
      <c r="P3933">
        <f t="shared" si="61"/>
        <v>-9634266</v>
      </c>
      <c r="Q3933">
        <v>5</v>
      </c>
    </row>
    <row r="3934" spans="1:17" hidden="1" x14ac:dyDescent="0.3">
      <c r="A3934" t="s">
        <v>3066</v>
      </c>
      <c r="B3934">
        <v>122</v>
      </c>
      <c r="D3934" t="s">
        <v>1671</v>
      </c>
      <c r="E3934" t="s">
        <v>3409</v>
      </c>
      <c r="F3934" t="s">
        <v>24163</v>
      </c>
      <c r="L3934" t="s">
        <v>11842</v>
      </c>
      <c r="M3934" t="s">
        <v>37</v>
      </c>
      <c r="N3934" t="s">
        <v>38</v>
      </c>
      <c r="O3934">
        <v>18000000</v>
      </c>
      <c r="P3934">
        <f t="shared" si="61"/>
        <v>-18000000</v>
      </c>
      <c r="Q3934">
        <v>7.2</v>
      </c>
    </row>
    <row r="3935" spans="1:17" x14ac:dyDescent="0.3">
      <c r="A3935" t="s">
        <v>8950</v>
      </c>
      <c r="B3935">
        <v>93</v>
      </c>
      <c r="C3935">
        <v>14015786</v>
      </c>
      <c r="D3935" t="s">
        <v>3409</v>
      </c>
      <c r="E3935" t="s">
        <v>19711</v>
      </c>
      <c r="L3935" t="s">
        <v>16083</v>
      </c>
      <c r="M3935" t="s">
        <v>37</v>
      </c>
      <c r="N3935" t="s">
        <v>38</v>
      </c>
      <c r="O3935">
        <v>5000000</v>
      </c>
      <c r="P3935">
        <f t="shared" si="61"/>
        <v>9015786</v>
      </c>
      <c r="Q3935">
        <v>6.5</v>
      </c>
    </row>
    <row r="3936" spans="1:17" x14ac:dyDescent="0.3">
      <c r="A3936" t="s">
        <v>18503</v>
      </c>
      <c r="B3936">
        <v>93</v>
      </c>
      <c r="C3936">
        <v>15152879</v>
      </c>
      <c r="D3936" t="s">
        <v>3409</v>
      </c>
      <c r="E3936" t="s">
        <v>6403</v>
      </c>
      <c r="F3936" t="s">
        <v>10413</v>
      </c>
      <c r="L3936" t="s">
        <v>18504</v>
      </c>
      <c r="M3936" t="s">
        <v>37</v>
      </c>
      <c r="N3936" t="s">
        <v>1465</v>
      </c>
      <c r="O3936">
        <v>5000000</v>
      </c>
      <c r="P3936">
        <f t="shared" si="61"/>
        <v>10152879</v>
      </c>
      <c r="Q3936">
        <v>4</v>
      </c>
    </row>
    <row r="3937" spans="1:17" x14ac:dyDescent="0.3">
      <c r="A3937" t="s">
        <v>17658</v>
      </c>
      <c r="B3937">
        <v>94</v>
      </c>
      <c r="C3937">
        <v>40542</v>
      </c>
      <c r="D3937" t="s">
        <v>3409</v>
      </c>
      <c r="E3937" t="s">
        <v>19711</v>
      </c>
      <c r="L3937" t="s">
        <v>23080</v>
      </c>
      <c r="M3937" t="s">
        <v>37</v>
      </c>
      <c r="N3937" t="s">
        <v>38</v>
      </c>
      <c r="O3937">
        <v>300000</v>
      </c>
      <c r="P3937">
        <f t="shared" si="61"/>
        <v>-259458</v>
      </c>
      <c r="Q3937">
        <v>5.5</v>
      </c>
    </row>
    <row r="3938" spans="1:17" x14ac:dyDescent="0.3">
      <c r="A3938" t="s">
        <v>9593</v>
      </c>
      <c r="B3938">
        <v>94</v>
      </c>
      <c r="C3938">
        <v>30222640</v>
      </c>
      <c r="D3938" t="s">
        <v>3409</v>
      </c>
      <c r="E3938" t="s">
        <v>12038</v>
      </c>
      <c r="F3938" t="s">
        <v>19711</v>
      </c>
      <c r="L3938" t="s">
        <v>11822</v>
      </c>
      <c r="M3938" t="s">
        <v>37</v>
      </c>
      <c r="N3938" t="s">
        <v>38</v>
      </c>
      <c r="O3938">
        <v>25000000</v>
      </c>
      <c r="P3938">
        <f t="shared" si="61"/>
        <v>5222640</v>
      </c>
      <c r="Q3938">
        <v>5.3</v>
      </c>
    </row>
    <row r="3939" spans="1:17" x14ac:dyDescent="0.3">
      <c r="A3939" t="s">
        <v>22646</v>
      </c>
      <c r="B3939">
        <v>94</v>
      </c>
      <c r="C3939">
        <v>237301</v>
      </c>
      <c r="D3939" t="s">
        <v>3409</v>
      </c>
      <c r="E3939" t="s">
        <v>12332</v>
      </c>
      <c r="F3939" t="s">
        <v>10413</v>
      </c>
      <c r="L3939" t="s">
        <v>22647</v>
      </c>
      <c r="M3939" t="s">
        <v>37</v>
      </c>
      <c r="N3939" t="s">
        <v>56</v>
      </c>
      <c r="O3939">
        <v>500000</v>
      </c>
      <c r="P3939">
        <f t="shared" si="61"/>
        <v>-262699</v>
      </c>
      <c r="Q3939">
        <v>6.4</v>
      </c>
    </row>
    <row r="3940" spans="1:17" x14ac:dyDescent="0.3">
      <c r="A3940" t="s">
        <v>13959</v>
      </c>
      <c r="B3940">
        <v>94</v>
      </c>
      <c r="C3940">
        <v>9030581</v>
      </c>
      <c r="D3940" t="s">
        <v>3409</v>
      </c>
      <c r="E3940" t="s">
        <v>24163</v>
      </c>
      <c r="L3940" t="s">
        <v>13962</v>
      </c>
      <c r="M3940" t="s">
        <v>37</v>
      </c>
      <c r="N3940" t="s">
        <v>56</v>
      </c>
      <c r="O3940">
        <v>12500000</v>
      </c>
      <c r="P3940">
        <f t="shared" si="61"/>
        <v>-3469419</v>
      </c>
      <c r="Q3940">
        <v>7.8</v>
      </c>
    </row>
    <row r="3941" spans="1:17" x14ac:dyDescent="0.3">
      <c r="A3941" t="s">
        <v>8820</v>
      </c>
      <c r="B3941">
        <v>94</v>
      </c>
      <c r="C3941">
        <v>6301131</v>
      </c>
      <c r="D3941" t="s">
        <v>3409</v>
      </c>
      <c r="E3941" t="s">
        <v>24165</v>
      </c>
      <c r="F3941" t="s">
        <v>12332</v>
      </c>
      <c r="G3941" t="s">
        <v>10413</v>
      </c>
      <c r="L3941" t="s">
        <v>8822</v>
      </c>
      <c r="M3941" t="s">
        <v>37</v>
      </c>
      <c r="N3941" t="s">
        <v>38</v>
      </c>
      <c r="O3941">
        <v>29000000</v>
      </c>
      <c r="P3941">
        <f t="shared" si="61"/>
        <v>-22698869</v>
      </c>
      <c r="Q3941">
        <v>7.1</v>
      </c>
    </row>
    <row r="3942" spans="1:17" x14ac:dyDescent="0.3">
      <c r="A3942" t="s">
        <v>13181</v>
      </c>
      <c r="B3942">
        <v>94</v>
      </c>
      <c r="C3942">
        <v>1082044</v>
      </c>
      <c r="D3942" t="s">
        <v>3409</v>
      </c>
      <c r="E3942" t="s">
        <v>10413</v>
      </c>
      <c r="L3942" t="s">
        <v>17904</v>
      </c>
      <c r="M3942" t="s">
        <v>37</v>
      </c>
      <c r="N3942" t="s">
        <v>3571</v>
      </c>
      <c r="O3942">
        <v>5000000</v>
      </c>
      <c r="P3942">
        <f t="shared" si="61"/>
        <v>-3917956</v>
      </c>
      <c r="Q3942">
        <v>7.7</v>
      </c>
    </row>
    <row r="3943" spans="1:17" x14ac:dyDescent="0.3">
      <c r="A3943" t="s">
        <v>5289</v>
      </c>
      <c r="B3943">
        <v>94</v>
      </c>
      <c r="C3943">
        <v>16501785</v>
      </c>
      <c r="D3943" t="s">
        <v>3409</v>
      </c>
      <c r="L3943" t="s">
        <v>19174</v>
      </c>
      <c r="M3943" t="s">
        <v>37</v>
      </c>
      <c r="N3943" t="s">
        <v>56</v>
      </c>
      <c r="O3943">
        <v>3500000</v>
      </c>
      <c r="P3943">
        <f t="shared" si="61"/>
        <v>13001785</v>
      </c>
      <c r="Q3943">
        <v>8.1999999999999993</v>
      </c>
    </row>
    <row r="3944" spans="1:17" x14ac:dyDescent="0.3">
      <c r="A3944" t="s">
        <v>12085</v>
      </c>
      <c r="B3944">
        <v>95</v>
      </c>
      <c r="C3944">
        <v>1028658</v>
      </c>
      <c r="D3944" t="s">
        <v>3409</v>
      </c>
      <c r="E3944" t="s">
        <v>24165</v>
      </c>
      <c r="F3944" t="s">
        <v>10413</v>
      </c>
      <c r="L3944" t="s">
        <v>20613</v>
      </c>
      <c r="M3944" t="s">
        <v>37</v>
      </c>
      <c r="N3944" t="s">
        <v>3571</v>
      </c>
      <c r="O3944">
        <v>3000000</v>
      </c>
      <c r="P3944">
        <f t="shared" si="61"/>
        <v>-1971342</v>
      </c>
      <c r="Q3944">
        <v>7</v>
      </c>
    </row>
    <row r="3945" spans="1:17" x14ac:dyDescent="0.3">
      <c r="A3945" t="s">
        <v>5175</v>
      </c>
      <c r="B3945">
        <v>95</v>
      </c>
      <c r="C3945">
        <v>94900000</v>
      </c>
      <c r="D3945" t="s">
        <v>3409</v>
      </c>
      <c r="E3945" t="s">
        <v>12038</v>
      </c>
      <c r="F3945" t="s">
        <v>19711</v>
      </c>
      <c r="L3945" t="s">
        <v>16459</v>
      </c>
      <c r="M3945" t="s">
        <v>37</v>
      </c>
      <c r="N3945" t="s">
        <v>38</v>
      </c>
      <c r="O3945">
        <v>4000000</v>
      </c>
      <c r="P3945">
        <f t="shared" si="61"/>
        <v>90900000</v>
      </c>
      <c r="Q3945">
        <v>6.1</v>
      </c>
    </row>
    <row r="3946" spans="1:17" x14ac:dyDescent="0.3">
      <c r="A3946" t="s">
        <v>18454</v>
      </c>
      <c r="B3946">
        <v>95</v>
      </c>
      <c r="C3946">
        <v>131175</v>
      </c>
      <c r="D3946" t="s">
        <v>3409</v>
      </c>
      <c r="E3946" t="s">
        <v>6403</v>
      </c>
      <c r="L3946" t="s">
        <v>18455</v>
      </c>
      <c r="M3946" t="s">
        <v>37</v>
      </c>
      <c r="N3946" t="s">
        <v>38</v>
      </c>
      <c r="O3946">
        <v>8500000</v>
      </c>
      <c r="P3946">
        <f t="shared" si="61"/>
        <v>-8368825</v>
      </c>
      <c r="Q3946">
        <v>5.6</v>
      </c>
    </row>
    <row r="3947" spans="1:17" x14ac:dyDescent="0.3">
      <c r="A3947" t="s">
        <v>6977</v>
      </c>
      <c r="B3947">
        <v>95</v>
      </c>
      <c r="C3947">
        <v>866778</v>
      </c>
      <c r="D3947" t="s">
        <v>3409</v>
      </c>
      <c r="E3947" t="s">
        <v>19711</v>
      </c>
      <c r="L3947" t="s">
        <v>15287</v>
      </c>
      <c r="M3947" t="s">
        <v>37</v>
      </c>
      <c r="N3947" t="s">
        <v>3859</v>
      </c>
      <c r="O3947">
        <v>10000000</v>
      </c>
      <c r="P3947">
        <f t="shared" si="61"/>
        <v>-9133222</v>
      </c>
      <c r="Q3947">
        <v>6.7</v>
      </c>
    </row>
    <row r="3948" spans="1:17" x14ac:dyDescent="0.3">
      <c r="A3948" t="s">
        <v>4053</v>
      </c>
      <c r="B3948">
        <v>95</v>
      </c>
      <c r="C3948">
        <v>34099640</v>
      </c>
      <c r="D3948" t="s">
        <v>3409</v>
      </c>
      <c r="E3948" t="s">
        <v>18089</v>
      </c>
      <c r="F3948" t="s">
        <v>24167</v>
      </c>
      <c r="L3948" t="s">
        <v>16483</v>
      </c>
      <c r="M3948" t="s">
        <v>37</v>
      </c>
      <c r="N3948" t="s">
        <v>38</v>
      </c>
      <c r="O3948">
        <v>5000000</v>
      </c>
      <c r="P3948">
        <f t="shared" si="61"/>
        <v>29099640</v>
      </c>
      <c r="Q3948">
        <v>7</v>
      </c>
    </row>
    <row r="3949" spans="1:17" x14ac:dyDescent="0.3">
      <c r="A3949" t="s">
        <v>23074</v>
      </c>
      <c r="B3949">
        <v>95</v>
      </c>
      <c r="C3949">
        <v>12438</v>
      </c>
      <c r="D3949" t="s">
        <v>3409</v>
      </c>
      <c r="E3949" t="s">
        <v>19711</v>
      </c>
      <c r="L3949" t="s">
        <v>23075</v>
      </c>
      <c r="M3949" t="s">
        <v>37</v>
      </c>
      <c r="N3949" t="s">
        <v>38</v>
      </c>
      <c r="O3949">
        <v>160000</v>
      </c>
      <c r="P3949">
        <f t="shared" si="61"/>
        <v>-147562</v>
      </c>
      <c r="Q3949">
        <v>8.1</v>
      </c>
    </row>
    <row r="3950" spans="1:17" x14ac:dyDescent="0.3">
      <c r="A3950" t="s">
        <v>1502</v>
      </c>
      <c r="B3950">
        <v>95</v>
      </c>
      <c r="C3950">
        <v>16017403</v>
      </c>
      <c r="D3950" t="s">
        <v>3409</v>
      </c>
      <c r="E3950" t="s">
        <v>19711</v>
      </c>
      <c r="F3950" t="s">
        <v>10413</v>
      </c>
      <c r="L3950" t="s">
        <v>14651</v>
      </c>
      <c r="M3950" t="s">
        <v>37</v>
      </c>
      <c r="N3950" t="s">
        <v>38</v>
      </c>
      <c r="O3950">
        <v>5000000</v>
      </c>
      <c r="P3950">
        <f t="shared" si="61"/>
        <v>11017403</v>
      </c>
      <c r="Q3950">
        <v>6.2</v>
      </c>
    </row>
    <row r="3951" spans="1:17" x14ac:dyDescent="0.3">
      <c r="A3951" t="s">
        <v>20628</v>
      </c>
      <c r="B3951">
        <v>95</v>
      </c>
      <c r="C3951">
        <v>18435</v>
      </c>
      <c r="D3951" t="s">
        <v>3409</v>
      </c>
      <c r="L3951" t="s">
        <v>20631</v>
      </c>
      <c r="M3951" t="s">
        <v>1464</v>
      </c>
      <c r="N3951" t="s">
        <v>1465</v>
      </c>
      <c r="O3951">
        <v>1400000</v>
      </c>
      <c r="P3951">
        <f t="shared" si="61"/>
        <v>-1381565</v>
      </c>
      <c r="Q3951">
        <v>5.8</v>
      </c>
    </row>
    <row r="3952" spans="1:17" x14ac:dyDescent="0.3">
      <c r="A3952" t="s">
        <v>20428</v>
      </c>
      <c r="B3952">
        <v>95</v>
      </c>
      <c r="C3952">
        <v>17580</v>
      </c>
      <c r="D3952" t="s">
        <v>3409</v>
      </c>
      <c r="L3952" t="s">
        <v>20429</v>
      </c>
      <c r="M3952" t="s">
        <v>37</v>
      </c>
      <c r="N3952" t="s">
        <v>38</v>
      </c>
      <c r="O3952">
        <v>1500000</v>
      </c>
      <c r="P3952">
        <f t="shared" si="61"/>
        <v>-1482420</v>
      </c>
      <c r="Q3952">
        <v>6.2</v>
      </c>
    </row>
    <row r="3953" spans="1:17" x14ac:dyDescent="0.3">
      <c r="A3953" t="s">
        <v>12748</v>
      </c>
      <c r="B3953">
        <v>95</v>
      </c>
      <c r="C3953">
        <v>54322273</v>
      </c>
      <c r="D3953" t="s">
        <v>3409</v>
      </c>
      <c r="E3953" t="s">
        <v>1266</v>
      </c>
      <c r="F3953" t="s">
        <v>6403</v>
      </c>
      <c r="G3953" t="s">
        <v>10413</v>
      </c>
      <c r="L3953" t="s">
        <v>12749</v>
      </c>
      <c r="M3953" t="s">
        <v>37</v>
      </c>
      <c r="N3953" t="s">
        <v>56</v>
      </c>
      <c r="O3953">
        <v>17000000</v>
      </c>
      <c r="P3953">
        <f t="shared" si="61"/>
        <v>37322273</v>
      </c>
      <c r="Q3953">
        <v>6.4</v>
      </c>
    </row>
    <row r="3954" spans="1:17" x14ac:dyDescent="0.3">
      <c r="A3954" t="s">
        <v>22122</v>
      </c>
      <c r="B3954">
        <v>95</v>
      </c>
      <c r="C3954">
        <v>15278</v>
      </c>
      <c r="D3954" t="s">
        <v>3409</v>
      </c>
      <c r="E3954" t="s">
        <v>1266</v>
      </c>
      <c r="F3954" t="s">
        <v>12332</v>
      </c>
      <c r="L3954" t="s">
        <v>22125</v>
      </c>
      <c r="M3954" t="s">
        <v>37</v>
      </c>
      <c r="N3954" t="s">
        <v>38</v>
      </c>
      <c r="O3954">
        <v>825000</v>
      </c>
      <c r="P3954">
        <f t="shared" si="61"/>
        <v>-809722</v>
      </c>
      <c r="Q3954">
        <v>5.6</v>
      </c>
    </row>
    <row r="3955" spans="1:17" x14ac:dyDescent="0.3">
      <c r="A3955" t="s">
        <v>15997</v>
      </c>
      <c r="B3955">
        <v>95</v>
      </c>
      <c r="C3955">
        <v>40066497</v>
      </c>
      <c r="D3955" t="s">
        <v>3409</v>
      </c>
      <c r="E3955" t="s">
        <v>12038</v>
      </c>
      <c r="L3955" t="s">
        <v>16000</v>
      </c>
      <c r="M3955" t="s">
        <v>37</v>
      </c>
      <c r="N3955" t="s">
        <v>38</v>
      </c>
      <c r="O3955">
        <v>8000000</v>
      </c>
      <c r="P3955">
        <f t="shared" si="61"/>
        <v>32066497</v>
      </c>
      <c r="Q3955">
        <v>3.5</v>
      </c>
    </row>
    <row r="3956" spans="1:17" x14ac:dyDescent="0.3">
      <c r="A3956" t="s">
        <v>8638</v>
      </c>
      <c r="B3956">
        <v>96</v>
      </c>
      <c r="C3956">
        <v>3074838</v>
      </c>
      <c r="D3956" t="s">
        <v>3409</v>
      </c>
      <c r="E3956" t="s">
        <v>24165</v>
      </c>
      <c r="F3956" t="s">
        <v>19711</v>
      </c>
      <c r="G3956" t="s">
        <v>10413</v>
      </c>
      <c r="L3956" t="s">
        <v>13846</v>
      </c>
      <c r="M3956" t="s">
        <v>37</v>
      </c>
      <c r="N3956" t="s">
        <v>38</v>
      </c>
      <c r="O3956">
        <v>11000000</v>
      </c>
      <c r="P3956">
        <f t="shared" si="61"/>
        <v>-7925162</v>
      </c>
      <c r="Q3956">
        <v>6.3</v>
      </c>
    </row>
    <row r="3957" spans="1:17" hidden="1" x14ac:dyDescent="0.3">
      <c r="A3957" t="s">
        <v>760</v>
      </c>
      <c r="B3957">
        <v>122</v>
      </c>
      <c r="D3957" t="s">
        <v>3409</v>
      </c>
      <c r="E3957" t="s">
        <v>22704</v>
      </c>
      <c r="F3957" t="s">
        <v>10413</v>
      </c>
      <c r="G3957" t="s">
        <v>24163</v>
      </c>
      <c r="L3957" t="s">
        <v>18263</v>
      </c>
      <c r="M3957" t="s">
        <v>37</v>
      </c>
      <c r="N3957" t="s">
        <v>56</v>
      </c>
      <c r="O3957">
        <v>4500000</v>
      </c>
      <c r="P3957">
        <f t="shared" si="61"/>
        <v>-4500000</v>
      </c>
      <c r="Q3957">
        <v>7.5</v>
      </c>
    </row>
    <row r="3958" spans="1:17" hidden="1" x14ac:dyDescent="0.3">
      <c r="A3958" t="s">
        <v>487</v>
      </c>
      <c r="B3958">
        <v>122</v>
      </c>
      <c r="C3958">
        <v>5355376</v>
      </c>
      <c r="D3958" t="s">
        <v>13307</v>
      </c>
      <c r="E3958" t="s">
        <v>68</v>
      </c>
      <c r="F3958" t="s">
        <v>12038</v>
      </c>
      <c r="L3958" t="s">
        <v>21606</v>
      </c>
      <c r="M3958" t="s">
        <v>37</v>
      </c>
      <c r="N3958" t="s">
        <v>38</v>
      </c>
      <c r="P3958">
        <f t="shared" si="61"/>
        <v>5355376</v>
      </c>
      <c r="Q3958">
        <v>7.2</v>
      </c>
    </row>
    <row r="3959" spans="1:17" x14ac:dyDescent="0.3">
      <c r="A3959" t="s">
        <v>13058</v>
      </c>
      <c r="B3959">
        <v>96</v>
      </c>
      <c r="C3959">
        <v>10494147</v>
      </c>
      <c r="D3959" t="s">
        <v>3409</v>
      </c>
      <c r="E3959" t="s">
        <v>19711</v>
      </c>
      <c r="L3959" t="s">
        <v>13059</v>
      </c>
      <c r="M3959" t="s">
        <v>37</v>
      </c>
      <c r="N3959" t="s">
        <v>38</v>
      </c>
      <c r="O3959">
        <v>15000000</v>
      </c>
      <c r="P3959">
        <f t="shared" si="61"/>
        <v>-4505853</v>
      </c>
      <c r="Q3959">
        <v>5.0999999999999996</v>
      </c>
    </row>
    <row r="3960" spans="1:17" x14ac:dyDescent="0.3">
      <c r="A3960" t="s">
        <v>13173</v>
      </c>
      <c r="B3960">
        <v>96</v>
      </c>
      <c r="C3960">
        <v>31597131</v>
      </c>
      <c r="D3960" t="s">
        <v>3409</v>
      </c>
      <c r="E3960" t="s">
        <v>10413</v>
      </c>
      <c r="L3960" t="s">
        <v>14105</v>
      </c>
      <c r="M3960" t="s">
        <v>37</v>
      </c>
      <c r="N3960" t="s">
        <v>38</v>
      </c>
      <c r="O3960">
        <v>12000000</v>
      </c>
      <c r="P3960">
        <f t="shared" si="61"/>
        <v>19597131</v>
      </c>
      <c r="Q3960">
        <v>6.8</v>
      </c>
    </row>
    <row r="3961" spans="1:17" x14ac:dyDescent="0.3">
      <c r="A3961" t="s">
        <v>10781</v>
      </c>
      <c r="B3961">
        <v>96</v>
      </c>
      <c r="C3961">
        <v>47852604</v>
      </c>
      <c r="D3961" t="s">
        <v>3409</v>
      </c>
      <c r="E3961" t="s">
        <v>24165</v>
      </c>
      <c r="F3961" t="s">
        <v>10413</v>
      </c>
      <c r="L3961" t="s">
        <v>10782</v>
      </c>
      <c r="M3961" t="s">
        <v>37</v>
      </c>
      <c r="N3961" t="s">
        <v>38</v>
      </c>
      <c r="O3961">
        <v>20000000</v>
      </c>
      <c r="P3961">
        <f t="shared" si="61"/>
        <v>27852604</v>
      </c>
      <c r="Q3961">
        <v>5.9</v>
      </c>
    </row>
    <row r="3962" spans="1:17" hidden="1" x14ac:dyDescent="0.3">
      <c r="A3962" t="s">
        <v>22707</v>
      </c>
      <c r="B3962">
        <v>122</v>
      </c>
      <c r="D3962" t="s">
        <v>1325</v>
      </c>
      <c r="E3962" t="s">
        <v>24165</v>
      </c>
      <c r="F3962" t="s">
        <v>10413</v>
      </c>
      <c r="L3962" t="s">
        <v>22709</v>
      </c>
      <c r="M3962" t="s">
        <v>37</v>
      </c>
      <c r="N3962" t="s">
        <v>38</v>
      </c>
      <c r="P3962">
        <f t="shared" si="61"/>
        <v>0</v>
      </c>
      <c r="Q3962">
        <v>2.2000000000000002</v>
      </c>
    </row>
    <row r="3963" spans="1:17" x14ac:dyDescent="0.3">
      <c r="A3963" t="s">
        <v>20443</v>
      </c>
      <c r="B3963">
        <v>96</v>
      </c>
      <c r="C3963">
        <v>198407</v>
      </c>
      <c r="D3963" t="s">
        <v>3409</v>
      </c>
      <c r="L3963" t="s">
        <v>20444</v>
      </c>
      <c r="M3963" t="s">
        <v>37</v>
      </c>
      <c r="N3963" t="s">
        <v>38</v>
      </c>
      <c r="O3963">
        <v>2000000</v>
      </c>
      <c r="P3963">
        <f t="shared" si="61"/>
        <v>-1801593</v>
      </c>
      <c r="Q3963">
        <v>6.6</v>
      </c>
    </row>
    <row r="3964" spans="1:17" x14ac:dyDescent="0.3">
      <c r="A3964" t="s">
        <v>19545</v>
      </c>
      <c r="B3964">
        <v>96</v>
      </c>
      <c r="C3964">
        <v>5005</v>
      </c>
      <c r="D3964" t="s">
        <v>3409</v>
      </c>
      <c r="L3964" t="s">
        <v>19546</v>
      </c>
      <c r="M3964" t="s">
        <v>37</v>
      </c>
      <c r="N3964" t="s">
        <v>38</v>
      </c>
      <c r="O3964">
        <v>3000000</v>
      </c>
      <c r="P3964">
        <f t="shared" si="61"/>
        <v>-2994995</v>
      </c>
      <c r="Q3964">
        <v>5.9</v>
      </c>
    </row>
    <row r="3965" spans="1:17" x14ac:dyDescent="0.3">
      <c r="A3965" t="s">
        <v>1204</v>
      </c>
      <c r="B3965">
        <v>96</v>
      </c>
      <c r="C3965">
        <v>10139254</v>
      </c>
      <c r="D3965" t="s">
        <v>3409</v>
      </c>
      <c r="E3965" t="s">
        <v>12332</v>
      </c>
      <c r="L3965" t="s">
        <v>7764</v>
      </c>
      <c r="M3965" t="s">
        <v>37</v>
      </c>
      <c r="N3965" t="s">
        <v>38</v>
      </c>
      <c r="O3965">
        <v>35000000</v>
      </c>
      <c r="P3965">
        <f t="shared" si="61"/>
        <v>-24860746</v>
      </c>
      <c r="Q3965">
        <v>7.3</v>
      </c>
    </row>
    <row r="3966" spans="1:17" x14ac:dyDescent="0.3">
      <c r="A3966" t="s">
        <v>11043</v>
      </c>
      <c r="B3966">
        <v>96</v>
      </c>
      <c r="C3966">
        <v>115862</v>
      </c>
      <c r="D3966" t="s">
        <v>3409</v>
      </c>
      <c r="E3966" t="s">
        <v>19711</v>
      </c>
      <c r="L3966" t="s">
        <v>17234</v>
      </c>
      <c r="M3966" t="s">
        <v>37</v>
      </c>
      <c r="N3966" t="s">
        <v>38</v>
      </c>
      <c r="O3966">
        <v>6000000</v>
      </c>
      <c r="P3966">
        <f t="shared" si="61"/>
        <v>-5884138</v>
      </c>
      <c r="Q3966">
        <v>6.7</v>
      </c>
    </row>
    <row r="3967" spans="1:17" x14ac:dyDescent="0.3">
      <c r="A3967" t="s">
        <v>16714</v>
      </c>
      <c r="B3967">
        <v>96</v>
      </c>
      <c r="C3967">
        <v>196067</v>
      </c>
      <c r="D3967" t="s">
        <v>3409</v>
      </c>
      <c r="E3967" t="s">
        <v>19711</v>
      </c>
      <c r="L3967" t="s">
        <v>16715</v>
      </c>
      <c r="M3967" t="s">
        <v>37</v>
      </c>
      <c r="N3967" t="s">
        <v>56</v>
      </c>
      <c r="O3967">
        <v>7000000</v>
      </c>
      <c r="P3967">
        <f t="shared" si="61"/>
        <v>-6803933</v>
      </c>
      <c r="Q3967">
        <v>6.7</v>
      </c>
    </row>
    <row r="3968" spans="1:17" x14ac:dyDescent="0.3">
      <c r="A3968" t="s">
        <v>1954</v>
      </c>
      <c r="B3968">
        <v>96</v>
      </c>
      <c r="C3968">
        <v>35617599</v>
      </c>
      <c r="D3968" t="s">
        <v>3409</v>
      </c>
      <c r="E3968" t="s">
        <v>18089</v>
      </c>
      <c r="F3968" t="s">
        <v>1266</v>
      </c>
      <c r="L3968" t="s">
        <v>5852</v>
      </c>
      <c r="M3968" t="s">
        <v>37</v>
      </c>
      <c r="N3968" t="s">
        <v>38</v>
      </c>
      <c r="O3968">
        <v>45000000</v>
      </c>
      <c r="P3968">
        <f t="shared" si="61"/>
        <v>-9382401</v>
      </c>
      <c r="Q3968">
        <v>5.9</v>
      </c>
    </row>
    <row r="3969" spans="1:17" x14ac:dyDescent="0.3">
      <c r="A3969" t="s">
        <v>4003</v>
      </c>
      <c r="B3969">
        <v>96</v>
      </c>
      <c r="C3969">
        <v>23213577</v>
      </c>
      <c r="D3969" t="s">
        <v>3409</v>
      </c>
      <c r="E3969" t="s">
        <v>19711</v>
      </c>
      <c r="L3969" t="s">
        <v>12464</v>
      </c>
      <c r="M3969" t="s">
        <v>37</v>
      </c>
      <c r="N3969" t="s">
        <v>3571</v>
      </c>
      <c r="O3969">
        <v>15500000</v>
      </c>
      <c r="P3969">
        <f t="shared" si="61"/>
        <v>7713577</v>
      </c>
      <c r="Q3969">
        <v>7.2</v>
      </c>
    </row>
    <row r="3970" spans="1:17" x14ac:dyDescent="0.3">
      <c r="A3970" t="s">
        <v>20260</v>
      </c>
      <c r="B3970">
        <v>96</v>
      </c>
      <c r="C3970">
        <v>3590010</v>
      </c>
      <c r="D3970" t="s">
        <v>3409</v>
      </c>
      <c r="E3970" t="s">
        <v>12038</v>
      </c>
      <c r="F3970" t="s">
        <v>19711</v>
      </c>
      <c r="L3970" t="s">
        <v>20261</v>
      </c>
      <c r="M3970" t="s">
        <v>37</v>
      </c>
      <c r="N3970" t="s">
        <v>56</v>
      </c>
      <c r="O3970">
        <v>2000000</v>
      </c>
      <c r="P3970">
        <f t="shared" ref="P3970:P4033" si="62">+C3970-O3970</f>
        <v>1590010</v>
      </c>
      <c r="Q3970">
        <v>6.1</v>
      </c>
    </row>
    <row r="3971" spans="1:17" hidden="1" x14ac:dyDescent="0.3">
      <c r="A3971" t="s">
        <v>10306</v>
      </c>
      <c r="B3971">
        <v>122</v>
      </c>
      <c r="C3971">
        <v>13569248</v>
      </c>
      <c r="D3971" t="s">
        <v>3409</v>
      </c>
      <c r="L3971" t="s">
        <v>15871</v>
      </c>
      <c r="M3971" t="s">
        <v>37</v>
      </c>
      <c r="N3971" t="s">
        <v>38</v>
      </c>
      <c r="P3971">
        <f t="shared" si="62"/>
        <v>13569248</v>
      </c>
      <c r="Q3971">
        <v>7.6</v>
      </c>
    </row>
    <row r="3972" spans="1:17" hidden="1" x14ac:dyDescent="0.3">
      <c r="A3972" t="s">
        <v>9333</v>
      </c>
      <c r="B3972">
        <v>122</v>
      </c>
      <c r="D3972" t="s">
        <v>24164</v>
      </c>
      <c r="E3972" t="s">
        <v>3409</v>
      </c>
      <c r="F3972" t="s">
        <v>19711</v>
      </c>
      <c r="G3972" t="s">
        <v>10413</v>
      </c>
      <c r="L3972" t="s">
        <v>14225</v>
      </c>
      <c r="M3972" t="s">
        <v>37</v>
      </c>
      <c r="N3972" t="s">
        <v>38</v>
      </c>
      <c r="O3972">
        <v>12000000</v>
      </c>
      <c r="P3972">
        <f t="shared" si="62"/>
        <v>-12000000</v>
      </c>
      <c r="Q3972">
        <v>6.6</v>
      </c>
    </row>
    <row r="3973" spans="1:17" x14ac:dyDescent="0.3">
      <c r="A3973" t="s">
        <v>12923</v>
      </c>
      <c r="B3973">
        <v>97</v>
      </c>
      <c r="C3973">
        <v>1029017</v>
      </c>
      <c r="D3973" t="s">
        <v>3409</v>
      </c>
      <c r="E3973" t="s">
        <v>19711</v>
      </c>
      <c r="L3973" t="s">
        <v>16921</v>
      </c>
      <c r="M3973" t="s">
        <v>37</v>
      </c>
      <c r="N3973" t="s">
        <v>38</v>
      </c>
      <c r="O3973">
        <v>6500000</v>
      </c>
      <c r="P3973">
        <f t="shared" si="62"/>
        <v>-5470983</v>
      </c>
      <c r="Q3973">
        <v>6.8</v>
      </c>
    </row>
    <row r="3974" spans="1:17" x14ac:dyDescent="0.3">
      <c r="A3974" t="s">
        <v>16249</v>
      </c>
      <c r="B3974">
        <v>97</v>
      </c>
      <c r="C3974">
        <v>52961</v>
      </c>
      <c r="D3974" t="s">
        <v>3409</v>
      </c>
      <c r="L3974" t="s">
        <v>16252</v>
      </c>
      <c r="M3974" t="s">
        <v>37</v>
      </c>
      <c r="N3974" t="s">
        <v>3571</v>
      </c>
      <c r="O3974">
        <v>8000000</v>
      </c>
      <c r="P3974">
        <f t="shared" si="62"/>
        <v>-7947039</v>
      </c>
      <c r="Q3974">
        <v>5.3</v>
      </c>
    </row>
    <row r="3975" spans="1:17" x14ac:dyDescent="0.3">
      <c r="A3975" t="s">
        <v>8089</v>
      </c>
      <c r="B3975">
        <v>97</v>
      </c>
      <c r="C3975">
        <v>117560</v>
      </c>
      <c r="D3975" t="s">
        <v>3409</v>
      </c>
      <c r="E3975" t="s">
        <v>19711</v>
      </c>
      <c r="L3975" t="s">
        <v>17243</v>
      </c>
      <c r="M3975" t="s">
        <v>37</v>
      </c>
      <c r="N3975" t="s">
        <v>38</v>
      </c>
      <c r="O3975">
        <v>6000000</v>
      </c>
      <c r="P3975">
        <f t="shared" si="62"/>
        <v>-5882440</v>
      </c>
      <c r="Q3975">
        <v>6.2</v>
      </c>
    </row>
    <row r="3976" spans="1:17" x14ac:dyDescent="0.3">
      <c r="A3976" t="s">
        <v>21850</v>
      </c>
      <c r="B3976">
        <v>97</v>
      </c>
      <c r="C3976">
        <v>62480</v>
      </c>
      <c r="D3976" t="s">
        <v>3409</v>
      </c>
      <c r="E3976" t="s">
        <v>12332</v>
      </c>
      <c r="L3976" t="s">
        <v>21852</v>
      </c>
      <c r="M3976" t="s">
        <v>37</v>
      </c>
      <c r="N3976" t="s">
        <v>38</v>
      </c>
      <c r="O3976">
        <v>1000000</v>
      </c>
      <c r="P3976">
        <f t="shared" si="62"/>
        <v>-937520</v>
      </c>
      <c r="Q3976">
        <v>5.5</v>
      </c>
    </row>
    <row r="3977" spans="1:17" hidden="1" x14ac:dyDescent="0.3">
      <c r="A3977" t="s">
        <v>15943</v>
      </c>
      <c r="B3977">
        <v>122</v>
      </c>
      <c r="D3977" t="s">
        <v>1325</v>
      </c>
      <c r="E3977" t="s">
        <v>953</v>
      </c>
      <c r="L3977" t="s">
        <v>15946</v>
      </c>
      <c r="M3977" t="s">
        <v>15950</v>
      </c>
      <c r="N3977" t="s">
        <v>15951</v>
      </c>
      <c r="O3977">
        <v>8300000</v>
      </c>
      <c r="P3977">
        <f t="shared" si="62"/>
        <v>-8300000</v>
      </c>
      <c r="Q3977">
        <v>6</v>
      </c>
    </row>
    <row r="3978" spans="1:17" x14ac:dyDescent="0.3">
      <c r="A3978" t="s">
        <v>6063</v>
      </c>
      <c r="B3978">
        <v>97</v>
      </c>
      <c r="C3978">
        <v>38201895</v>
      </c>
      <c r="D3978" t="s">
        <v>3409</v>
      </c>
      <c r="E3978" t="s">
        <v>19711</v>
      </c>
      <c r="L3978" t="s">
        <v>14546</v>
      </c>
      <c r="M3978" t="s">
        <v>37</v>
      </c>
      <c r="N3978" t="s">
        <v>38</v>
      </c>
      <c r="O3978">
        <v>10500000</v>
      </c>
      <c r="P3978">
        <f t="shared" si="62"/>
        <v>27701895</v>
      </c>
      <c r="Q3978">
        <v>6.9</v>
      </c>
    </row>
    <row r="3979" spans="1:17" x14ac:dyDescent="0.3">
      <c r="A3979" t="s">
        <v>8978</v>
      </c>
      <c r="B3979">
        <v>97</v>
      </c>
      <c r="C3979">
        <v>16779636</v>
      </c>
      <c r="D3979" t="s">
        <v>3409</v>
      </c>
      <c r="E3979" t="s">
        <v>6403</v>
      </c>
      <c r="F3979" t="s">
        <v>10413</v>
      </c>
      <c r="L3979" t="s">
        <v>8980</v>
      </c>
      <c r="M3979" t="s">
        <v>37</v>
      </c>
      <c r="N3979" t="s">
        <v>38</v>
      </c>
      <c r="O3979">
        <v>28000000</v>
      </c>
      <c r="P3979">
        <f t="shared" si="62"/>
        <v>-11220364</v>
      </c>
      <c r="Q3979">
        <v>4.8</v>
      </c>
    </row>
    <row r="3980" spans="1:17" x14ac:dyDescent="0.3">
      <c r="A3980" t="s">
        <v>10764</v>
      </c>
      <c r="B3980">
        <v>97</v>
      </c>
      <c r="C3980">
        <v>78030</v>
      </c>
      <c r="D3980" t="s">
        <v>3409</v>
      </c>
      <c r="L3980" t="s">
        <v>23413</v>
      </c>
      <c r="M3980" t="s">
        <v>37</v>
      </c>
      <c r="N3980" t="s">
        <v>38</v>
      </c>
      <c r="O3980">
        <v>200000</v>
      </c>
      <c r="P3980">
        <f t="shared" si="62"/>
        <v>-121970</v>
      </c>
      <c r="Q3980">
        <v>6.5</v>
      </c>
    </row>
    <row r="3981" spans="1:17" x14ac:dyDescent="0.3">
      <c r="A3981" t="s">
        <v>728</v>
      </c>
      <c r="B3981">
        <v>97</v>
      </c>
      <c r="C3981">
        <v>5009677</v>
      </c>
      <c r="D3981" t="s">
        <v>3409</v>
      </c>
      <c r="E3981" t="s">
        <v>24165</v>
      </c>
      <c r="F3981" t="s">
        <v>12332</v>
      </c>
      <c r="L3981" t="s">
        <v>17852</v>
      </c>
      <c r="M3981" t="s">
        <v>37</v>
      </c>
      <c r="N3981" t="s">
        <v>56</v>
      </c>
      <c r="O3981">
        <v>5000000</v>
      </c>
      <c r="P3981">
        <f t="shared" si="62"/>
        <v>9677</v>
      </c>
      <c r="Q3981">
        <v>7.9</v>
      </c>
    </row>
    <row r="3982" spans="1:17" x14ac:dyDescent="0.3">
      <c r="A3982" t="s">
        <v>15761</v>
      </c>
      <c r="B3982">
        <v>97</v>
      </c>
      <c r="C3982">
        <v>883887</v>
      </c>
      <c r="D3982" t="s">
        <v>3409</v>
      </c>
      <c r="L3982" t="s">
        <v>15763</v>
      </c>
      <c r="M3982" t="s">
        <v>37</v>
      </c>
      <c r="N3982" t="s">
        <v>38</v>
      </c>
      <c r="O3982">
        <v>9000000</v>
      </c>
      <c r="P3982">
        <f t="shared" si="62"/>
        <v>-8116113</v>
      </c>
      <c r="Q3982">
        <v>6.2</v>
      </c>
    </row>
    <row r="3983" spans="1:17" hidden="1" x14ac:dyDescent="0.3">
      <c r="A3983" t="s">
        <v>2440</v>
      </c>
      <c r="B3983">
        <v>123</v>
      </c>
      <c r="D3983" t="s">
        <v>1671</v>
      </c>
      <c r="E3983" t="s">
        <v>3409</v>
      </c>
      <c r="F3983" t="s">
        <v>12038</v>
      </c>
      <c r="G3983" t="s">
        <v>17378</v>
      </c>
      <c r="L3983" t="s">
        <v>2444</v>
      </c>
      <c r="M3983" t="s">
        <v>37</v>
      </c>
      <c r="N3983" t="s">
        <v>38</v>
      </c>
      <c r="P3983">
        <f t="shared" si="62"/>
        <v>0</v>
      </c>
      <c r="Q3983">
        <v>7.8</v>
      </c>
    </row>
    <row r="3984" spans="1:17" x14ac:dyDescent="0.3">
      <c r="A3984" t="s">
        <v>18201</v>
      </c>
      <c r="B3984">
        <v>97</v>
      </c>
      <c r="C3984">
        <v>434417</v>
      </c>
      <c r="D3984" t="s">
        <v>3409</v>
      </c>
      <c r="L3984" t="s">
        <v>18202</v>
      </c>
      <c r="M3984" t="s">
        <v>37</v>
      </c>
      <c r="N3984" t="s">
        <v>3571</v>
      </c>
      <c r="O3984">
        <v>4600000</v>
      </c>
      <c r="P3984">
        <f t="shared" si="62"/>
        <v>-4165583</v>
      </c>
      <c r="Q3984">
        <v>5.9</v>
      </c>
    </row>
    <row r="3985" spans="1:17" x14ac:dyDescent="0.3">
      <c r="A3985" t="s">
        <v>17419</v>
      </c>
      <c r="B3985">
        <v>97</v>
      </c>
      <c r="C3985">
        <v>3629758</v>
      </c>
      <c r="D3985" t="s">
        <v>3409</v>
      </c>
      <c r="E3985" t="s">
        <v>12038</v>
      </c>
      <c r="L3985" t="s">
        <v>17422</v>
      </c>
      <c r="M3985" t="s">
        <v>1464</v>
      </c>
      <c r="N3985" t="s">
        <v>1465</v>
      </c>
      <c r="O3985">
        <v>5500000</v>
      </c>
      <c r="P3985">
        <f t="shared" si="62"/>
        <v>-1870242</v>
      </c>
      <c r="Q3985">
        <v>7.9</v>
      </c>
    </row>
    <row r="3986" spans="1:17" x14ac:dyDescent="0.3">
      <c r="A3986" t="s">
        <v>1198</v>
      </c>
      <c r="B3986">
        <v>97</v>
      </c>
      <c r="C3986">
        <v>45089048</v>
      </c>
      <c r="D3986" t="s">
        <v>3409</v>
      </c>
      <c r="E3986" t="s">
        <v>19711</v>
      </c>
      <c r="F3986" t="s">
        <v>12332</v>
      </c>
      <c r="L3986" t="s">
        <v>9603</v>
      </c>
      <c r="M3986" t="s">
        <v>37</v>
      </c>
      <c r="N3986" t="s">
        <v>8144</v>
      </c>
      <c r="O3986">
        <v>25000000</v>
      </c>
      <c r="P3986">
        <f t="shared" si="62"/>
        <v>20089048</v>
      </c>
      <c r="Q3986">
        <v>6.5</v>
      </c>
    </row>
    <row r="3987" spans="1:17" x14ac:dyDescent="0.3">
      <c r="A3987" t="s">
        <v>2293</v>
      </c>
      <c r="B3987">
        <v>97</v>
      </c>
      <c r="C3987">
        <v>233103</v>
      </c>
      <c r="D3987" t="s">
        <v>3409</v>
      </c>
      <c r="L3987" t="s">
        <v>16737</v>
      </c>
      <c r="M3987" t="s">
        <v>37</v>
      </c>
      <c r="N3987" t="s">
        <v>56</v>
      </c>
      <c r="O3987">
        <v>7000000</v>
      </c>
      <c r="P3987">
        <f t="shared" si="62"/>
        <v>-6766897</v>
      </c>
      <c r="Q3987">
        <v>6.9</v>
      </c>
    </row>
    <row r="3988" spans="1:17" x14ac:dyDescent="0.3">
      <c r="A3988" t="s">
        <v>23527</v>
      </c>
      <c r="B3988">
        <v>97</v>
      </c>
      <c r="C3988">
        <v>469947</v>
      </c>
      <c r="D3988" t="s">
        <v>3409</v>
      </c>
      <c r="E3988" t="s">
        <v>19711</v>
      </c>
      <c r="L3988" t="s">
        <v>23529</v>
      </c>
      <c r="M3988" t="s">
        <v>37</v>
      </c>
      <c r="N3988" t="s">
        <v>56</v>
      </c>
      <c r="O3988">
        <v>120000</v>
      </c>
      <c r="P3988">
        <f t="shared" si="62"/>
        <v>349947</v>
      </c>
      <c r="Q3988">
        <v>7.7</v>
      </c>
    </row>
    <row r="3989" spans="1:17" x14ac:dyDescent="0.3">
      <c r="A3989" t="s">
        <v>198</v>
      </c>
      <c r="B3989">
        <v>98</v>
      </c>
      <c r="C3989">
        <v>1754319</v>
      </c>
      <c r="D3989" t="s">
        <v>3409</v>
      </c>
      <c r="E3989" t="s">
        <v>19711</v>
      </c>
      <c r="L3989" t="s">
        <v>15241</v>
      </c>
      <c r="M3989" t="s">
        <v>37</v>
      </c>
      <c r="N3989" t="s">
        <v>38</v>
      </c>
      <c r="O3989">
        <v>10000000</v>
      </c>
      <c r="P3989">
        <f t="shared" si="62"/>
        <v>-8245681</v>
      </c>
      <c r="Q3989">
        <v>7.2</v>
      </c>
    </row>
    <row r="3990" spans="1:17" hidden="1" x14ac:dyDescent="0.3">
      <c r="A3990" t="s">
        <v>15329</v>
      </c>
      <c r="B3990">
        <v>123</v>
      </c>
      <c r="C3990">
        <v>756452</v>
      </c>
      <c r="D3990" t="s">
        <v>3409</v>
      </c>
      <c r="E3990" t="s">
        <v>10413</v>
      </c>
      <c r="F3990" t="s">
        <v>24163</v>
      </c>
      <c r="L3990" t="s">
        <v>15330</v>
      </c>
      <c r="M3990" t="s">
        <v>37</v>
      </c>
      <c r="N3990" t="s">
        <v>56</v>
      </c>
      <c r="P3990">
        <f t="shared" si="62"/>
        <v>756452</v>
      </c>
      <c r="Q3990">
        <v>6.2</v>
      </c>
    </row>
    <row r="3991" spans="1:17" x14ac:dyDescent="0.3">
      <c r="A3991" t="s">
        <v>4003</v>
      </c>
      <c r="B3991">
        <v>98</v>
      </c>
      <c r="C3991">
        <v>33404871</v>
      </c>
      <c r="D3991" t="s">
        <v>3409</v>
      </c>
      <c r="L3991" t="s">
        <v>11811</v>
      </c>
      <c r="M3991" t="s">
        <v>37</v>
      </c>
      <c r="N3991" t="s">
        <v>38</v>
      </c>
      <c r="O3991">
        <v>18000000</v>
      </c>
      <c r="P3991">
        <f t="shared" si="62"/>
        <v>15404871</v>
      </c>
      <c r="Q3991">
        <v>7.3</v>
      </c>
    </row>
    <row r="3992" spans="1:17" hidden="1" x14ac:dyDescent="0.3">
      <c r="A3992" t="s">
        <v>5076</v>
      </c>
      <c r="B3992">
        <v>123</v>
      </c>
      <c r="D3992" t="s">
        <v>1671</v>
      </c>
      <c r="E3992" t="s">
        <v>19711</v>
      </c>
      <c r="F3992" t="s">
        <v>10413</v>
      </c>
      <c r="L3992" t="s">
        <v>21273</v>
      </c>
      <c r="M3992" t="s">
        <v>37</v>
      </c>
      <c r="N3992" t="s">
        <v>38</v>
      </c>
      <c r="O3992">
        <v>1420000</v>
      </c>
      <c r="P3992">
        <f t="shared" si="62"/>
        <v>-1420000</v>
      </c>
      <c r="Q3992">
        <v>4.0999999999999996</v>
      </c>
    </row>
    <row r="3993" spans="1:17" x14ac:dyDescent="0.3">
      <c r="A3993" t="s">
        <v>3066</v>
      </c>
      <c r="B3993">
        <v>98</v>
      </c>
      <c r="C3993">
        <v>33987757</v>
      </c>
      <c r="D3993" t="s">
        <v>3409</v>
      </c>
      <c r="E3993" t="s">
        <v>19711</v>
      </c>
      <c r="L3993" t="s">
        <v>7473</v>
      </c>
      <c r="M3993" t="s">
        <v>37</v>
      </c>
      <c r="N3993" t="s">
        <v>38</v>
      </c>
      <c r="O3993">
        <v>27000000</v>
      </c>
      <c r="P3993">
        <f t="shared" si="62"/>
        <v>6987757</v>
      </c>
      <c r="Q3993">
        <v>7.3</v>
      </c>
    </row>
    <row r="3994" spans="1:17" x14ac:dyDescent="0.3">
      <c r="A3994" t="s">
        <v>6839</v>
      </c>
      <c r="B3994">
        <v>98</v>
      </c>
      <c r="C3994">
        <v>32701088</v>
      </c>
      <c r="D3994" t="s">
        <v>3409</v>
      </c>
      <c r="E3994" t="s">
        <v>18089</v>
      </c>
      <c r="F3994" t="s">
        <v>24167</v>
      </c>
      <c r="L3994" t="s">
        <v>7965</v>
      </c>
      <c r="M3994" t="s">
        <v>37</v>
      </c>
      <c r="N3994" t="s">
        <v>38</v>
      </c>
      <c r="O3994">
        <v>32000000</v>
      </c>
      <c r="P3994">
        <f t="shared" si="62"/>
        <v>701088</v>
      </c>
      <c r="Q3994">
        <v>6.9</v>
      </c>
    </row>
    <row r="3995" spans="1:17" hidden="1" x14ac:dyDescent="0.3">
      <c r="A3995" t="s">
        <v>19465</v>
      </c>
      <c r="B3995">
        <v>123</v>
      </c>
      <c r="C3995">
        <v>373060</v>
      </c>
      <c r="D3995" t="s">
        <v>3409</v>
      </c>
      <c r="L3995" t="s">
        <v>19466</v>
      </c>
      <c r="M3995" t="s">
        <v>37</v>
      </c>
      <c r="N3995" t="s">
        <v>56</v>
      </c>
      <c r="P3995">
        <f t="shared" si="62"/>
        <v>373060</v>
      </c>
      <c r="Q3995">
        <v>7.3</v>
      </c>
    </row>
    <row r="3996" spans="1:17" x14ac:dyDescent="0.3">
      <c r="A3996" t="s">
        <v>1257</v>
      </c>
      <c r="B3996">
        <v>98</v>
      </c>
      <c r="C3996">
        <v>89706988</v>
      </c>
      <c r="D3996" t="s">
        <v>3409</v>
      </c>
      <c r="E3996" t="s">
        <v>24165</v>
      </c>
      <c r="F3996" t="s">
        <v>10413</v>
      </c>
      <c r="L3996" t="s">
        <v>4635</v>
      </c>
      <c r="M3996" t="s">
        <v>37</v>
      </c>
      <c r="N3996" t="s">
        <v>38</v>
      </c>
      <c r="O3996">
        <v>55000000</v>
      </c>
      <c r="P3996">
        <f t="shared" si="62"/>
        <v>34706988</v>
      </c>
      <c r="Q3996">
        <v>6.2</v>
      </c>
    </row>
    <row r="3997" spans="1:17" x14ac:dyDescent="0.3">
      <c r="A3997" t="s">
        <v>10265</v>
      </c>
      <c r="B3997">
        <v>98</v>
      </c>
      <c r="C3997">
        <v>12782508</v>
      </c>
      <c r="D3997" t="s">
        <v>3409</v>
      </c>
      <c r="L3997" t="s">
        <v>10266</v>
      </c>
      <c r="M3997" t="s">
        <v>37</v>
      </c>
      <c r="N3997" t="s">
        <v>38</v>
      </c>
      <c r="O3997">
        <v>23000000</v>
      </c>
      <c r="P3997">
        <f t="shared" si="62"/>
        <v>-10217492</v>
      </c>
      <c r="Q3997">
        <v>6.7</v>
      </c>
    </row>
    <row r="3998" spans="1:17" x14ac:dyDescent="0.3">
      <c r="A3998" t="s">
        <v>5403</v>
      </c>
      <c r="B3998">
        <v>98</v>
      </c>
      <c r="C3998">
        <v>1641788</v>
      </c>
      <c r="D3998" t="s">
        <v>3409</v>
      </c>
      <c r="E3998" t="s">
        <v>24165</v>
      </c>
      <c r="F3998" t="s">
        <v>10413</v>
      </c>
      <c r="L3998" t="s">
        <v>15245</v>
      </c>
      <c r="M3998" t="s">
        <v>37</v>
      </c>
      <c r="N3998" t="s">
        <v>268</v>
      </c>
      <c r="O3998">
        <v>8000000</v>
      </c>
      <c r="P3998">
        <f t="shared" si="62"/>
        <v>-6358212</v>
      </c>
      <c r="Q3998">
        <v>6.8</v>
      </c>
    </row>
    <row r="3999" spans="1:17" x14ac:dyDescent="0.3">
      <c r="A3999" t="s">
        <v>18694</v>
      </c>
      <c r="B3999">
        <v>98</v>
      </c>
      <c r="C3999">
        <v>18469</v>
      </c>
      <c r="D3999" t="s">
        <v>3409</v>
      </c>
      <c r="E3999" t="s">
        <v>6403</v>
      </c>
      <c r="F3999" t="s">
        <v>12332</v>
      </c>
      <c r="L3999" t="s">
        <v>18697</v>
      </c>
      <c r="M3999" t="s">
        <v>37</v>
      </c>
      <c r="N3999" t="s">
        <v>38</v>
      </c>
      <c r="O3999">
        <v>650000</v>
      </c>
      <c r="P3999">
        <f t="shared" si="62"/>
        <v>-631531</v>
      </c>
      <c r="Q3999">
        <v>6.5</v>
      </c>
    </row>
    <row r="4000" spans="1:17" x14ac:dyDescent="0.3">
      <c r="A4000" t="s">
        <v>1071</v>
      </c>
      <c r="B4000">
        <v>98</v>
      </c>
      <c r="C4000">
        <v>58006147</v>
      </c>
      <c r="D4000" t="s">
        <v>3409</v>
      </c>
      <c r="E4000" t="s">
        <v>12038</v>
      </c>
      <c r="F4000" t="s">
        <v>17378</v>
      </c>
      <c r="G4000" t="s">
        <v>19711</v>
      </c>
      <c r="L4000" t="s">
        <v>12101</v>
      </c>
      <c r="M4000" t="s">
        <v>37</v>
      </c>
      <c r="N4000" t="s">
        <v>38</v>
      </c>
      <c r="O4000">
        <v>23000000</v>
      </c>
      <c r="P4000">
        <f t="shared" si="62"/>
        <v>35006147</v>
      </c>
      <c r="Q4000">
        <v>6.2</v>
      </c>
    </row>
    <row r="4001" spans="1:17" x14ac:dyDescent="0.3">
      <c r="A4001" t="s">
        <v>20964</v>
      </c>
      <c r="B4001">
        <v>98</v>
      </c>
      <c r="C4001">
        <v>406035</v>
      </c>
      <c r="D4001" t="s">
        <v>3409</v>
      </c>
      <c r="L4001" t="s">
        <v>20966</v>
      </c>
      <c r="M4001" t="s">
        <v>37</v>
      </c>
      <c r="N4001" t="s">
        <v>38</v>
      </c>
      <c r="O4001">
        <v>1500000</v>
      </c>
      <c r="P4001">
        <f t="shared" si="62"/>
        <v>-1093965</v>
      </c>
      <c r="Q4001">
        <v>7.2</v>
      </c>
    </row>
    <row r="4002" spans="1:17" hidden="1" x14ac:dyDescent="0.3">
      <c r="A4002" t="s">
        <v>22932</v>
      </c>
      <c r="B4002">
        <v>123</v>
      </c>
      <c r="D4002" t="s">
        <v>3409</v>
      </c>
      <c r="E4002" t="s">
        <v>22704</v>
      </c>
      <c r="F4002" t="s">
        <v>24163</v>
      </c>
      <c r="L4002" t="s">
        <v>22934</v>
      </c>
      <c r="M4002" t="s">
        <v>65</v>
      </c>
      <c r="N4002" t="s">
        <v>38</v>
      </c>
      <c r="O4002">
        <v>385907</v>
      </c>
      <c r="P4002">
        <f t="shared" si="62"/>
        <v>-385907</v>
      </c>
      <c r="Q4002">
        <v>8</v>
      </c>
    </row>
    <row r="4003" spans="1:17" x14ac:dyDescent="0.3">
      <c r="A4003" t="s">
        <v>16586</v>
      </c>
      <c r="B4003">
        <v>99</v>
      </c>
      <c r="C4003">
        <v>9166863</v>
      </c>
      <c r="D4003" t="s">
        <v>3409</v>
      </c>
      <c r="E4003" t="s">
        <v>19711</v>
      </c>
      <c r="L4003" t="s">
        <v>16588</v>
      </c>
      <c r="M4003" t="s">
        <v>37</v>
      </c>
      <c r="N4003" t="s">
        <v>38</v>
      </c>
      <c r="O4003">
        <v>7000000</v>
      </c>
      <c r="P4003">
        <f t="shared" si="62"/>
        <v>2166863</v>
      </c>
      <c r="Q4003">
        <v>7.6</v>
      </c>
    </row>
    <row r="4004" spans="1:17" x14ac:dyDescent="0.3">
      <c r="A4004" t="s">
        <v>5188</v>
      </c>
      <c r="B4004">
        <v>99</v>
      </c>
      <c r="C4004">
        <v>10719367</v>
      </c>
      <c r="D4004" t="s">
        <v>3409</v>
      </c>
      <c r="E4004" t="s">
        <v>12038</v>
      </c>
      <c r="F4004" t="s">
        <v>24165</v>
      </c>
      <c r="G4004" t="s">
        <v>19711</v>
      </c>
      <c r="H4004" t="s">
        <v>10413</v>
      </c>
      <c r="L4004" t="s">
        <v>9911</v>
      </c>
      <c r="M4004" t="s">
        <v>37</v>
      </c>
      <c r="N4004" t="s">
        <v>38</v>
      </c>
      <c r="O4004">
        <v>25000000</v>
      </c>
      <c r="P4004">
        <f t="shared" si="62"/>
        <v>-14280633</v>
      </c>
      <c r="Q4004">
        <v>4.9000000000000004</v>
      </c>
    </row>
    <row r="4005" spans="1:17" x14ac:dyDescent="0.3">
      <c r="A4005" t="s">
        <v>17934</v>
      </c>
      <c r="B4005">
        <v>99</v>
      </c>
      <c r="C4005">
        <v>830210</v>
      </c>
      <c r="D4005" t="s">
        <v>3409</v>
      </c>
      <c r="E4005" t="s">
        <v>24165</v>
      </c>
      <c r="F4005" t="s">
        <v>12332</v>
      </c>
      <c r="L4005" t="s">
        <v>17935</v>
      </c>
      <c r="M4005" t="s">
        <v>37</v>
      </c>
      <c r="N4005" t="s">
        <v>38</v>
      </c>
      <c r="O4005">
        <v>5000000</v>
      </c>
      <c r="P4005">
        <f t="shared" si="62"/>
        <v>-4169790</v>
      </c>
      <c r="Q4005">
        <v>4.4000000000000004</v>
      </c>
    </row>
    <row r="4006" spans="1:17" x14ac:dyDescent="0.3">
      <c r="A4006" t="s">
        <v>6074</v>
      </c>
      <c r="B4006">
        <v>99</v>
      </c>
      <c r="C4006">
        <v>31136950</v>
      </c>
      <c r="D4006" t="s">
        <v>3409</v>
      </c>
      <c r="E4006" t="s">
        <v>1266</v>
      </c>
      <c r="F4006" t="s">
        <v>19711</v>
      </c>
      <c r="L4006" t="s">
        <v>6077</v>
      </c>
      <c r="M4006" t="s">
        <v>37</v>
      </c>
      <c r="N4006" t="s">
        <v>38</v>
      </c>
      <c r="O4006">
        <v>44000000</v>
      </c>
      <c r="P4006">
        <f t="shared" si="62"/>
        <v>-12863050</v>
      </c>
      <c r="Q4006">
        <v>6.5</v>
      </c>
    </row>
    <row r="4007" spans="1:17" x14ac:dyDescent="0.3">
      <c r="A4007" t="s">
        <v>13803</v>
      </c>
      <c r="B4007">
        <v>99</v>
      </c>
      <c r="C4007">
        <v>5871603</v>
      </c>
      <c r="D4007" t="s">
        <v>3409</v>
      </c>
      <c r="E4007" t="s">
        <v>10413</v>
      </c>
      <c r="L4007" t="s">
        <v>13804</v>
      </c>
      <c r="M4007" t="s">
        <v>37</v>
      </c>
      <c r="N4007" t="s">
        <v>38</v>
      </c>
      <c r="O4007">
        <v>13000000</v>
      </c>
      <c r="P4007">
        <f t="shared" si="62"/>
        <v>-7128397</v>
      </c>
      <c r="Q4007">
        <v>6</v>
      </c>
    </row>
    <row r="4008" spans="1:17" x14ac:dyDescent="0.3">
      <c r="A4008" t="s">
        <v>5083</v>
      </c>
      <c r="B4008">
        <v>99</v>
      </c>
      <c r="C4008">
        <v>10572742</v>
      </c>
      <c r="D4008" t="s">
        <v>3409</v>
      </c>
      <c r="E4008" t="s">
        <v>19711</v>
      </c>
      <c r="L4008" t="s">
        <v>17786</v>
      </c>
      <c r="M4008" t="s">
        <v>37</v>
      </c>
      <c r="N4008" t="s">
        <v>38</v>
      </c>
      <c r="O4008">
        <v>8000000</v>
      </c>
      <c r="P4008">
        <f t="shared" si="62"/>
        <v>2572742</v>
      </c>
      <c r="Q4008">
        <v>6.1</v>
      </c>
    </row>
    <row r="4009" spans="1:17" x14ac:dyDescent="0.3">
      <c r="A4009" t="s">
        <v>18627</v>
      </c>
      <c r="B4009">
        <v>99</v>
      </c>
      <c r="C4009">
        <v>562059</v>
      </c>
      <c r="D4009" t="s">
        <v>3409</v>
      </c>
      <c r="E4009" t="s">
        <v>10413</v>
      </c>
      <c r="L4009" t="s">
        <v>18628</v>
      </c>
      <c r="M4009" t="s">
        <v>37</v>
      </c>
      <c r="N4009" t="s">
        <v>38</v>
      </c>
      <c r="O4009">
        <v>4000000</v>
      </c>
      <c r="P4009">
        <f t="shared" si="62"/>
        <v>-3437941</v>
      </c>
      <c r="Q4009">
        <v>7</v>
      </c>
    </row>
    <row r="4010" spans="1:17" x14ac:dyDescent="0.3">
      <c r="A4010" t="s">
        <v>1922</v>
      </c>
      <c r="B4010">
        <v>99</v>
      </c>
      <c r="C4010">
        <v>2344847</v>
      </c>
      <c r="D4010" t="s">
        <v>3409</v>
      </c>
      <c r="E4010" t="s">
        <v>24167</v>
      </c>
      <c r="L4010" t="s">
        <v>16637</v>
      </c>
      <c r="M4010" t="s">
        <v>37</v>
      </c>
      <c r="N4010" t="s">
        <v>38</v>
      </c>
      <c r="O4010">
        <v>7000000</v>
      </c>
      <c r="P4010">
        <f t="shared" si="62"/>
        <v>-4655153</v>
      </c>
      <c r="Q4010">
        <v>6.8</v>
      </c>
    </row>
    <row r="4011" spans="1:17" hidden="1" x14ac:dyDescent="0.3">
      <c r="A4011" t="s">
        <v>5128</v>
      </c>
      <c r="B4011">
        <v>123</v>
      </c>
      <c r="C4011">
        <v>41573740</v>
      </c>
      <c r="D4011" t="s">
        <v>6403</v>
      </c>
      <c r="E4011" t="s">
        <v>24165</v>
      </c>
      <c r="F4011" t="s">
        <v>10413</v>
      </c>
      <c r="L4011" t="s">
        <v>10793</v>
      </c>
      <c r="M4011" t="s">
        <v>37</v>
      </c>
      <c r="N4011" t="s">
        <v>38</v>
      </c>
      <c r="P4011">
        <f t="shared" si="62"/>
        <v>41573740</v>
      </c>
      <c r="Q4011">
        <v>7</v>
      </c>
    </row>
    <row r="4012" spans="1:17" x14ac:dyDescent="0.3">
      <c r="A4012" t="s">
        <v>11148</v>
      </c>
      <c r="B4012">
        <v>99</v>
      </c>
      <c r="C4012">
        <v>2207975</v>
      </c>
      <c r="D4012" t="s">
        <v>3409</v>
      </c>
      <c r="E4012" t="s">
        <v>22704</v>
      </c>
      <c r="L4012" t="s">
        <v>17180</v>
      </c>
      <c r="M4012" t="s">
        <v>37</v>
      </c>
      <c r="N4012" t="s">
        <v>38</v>
      </c>
      <c r="O4012">
        <v>6000000</v>
      </c>
      <c r="P4012">
        <f t="shared" si="62"/>
        <v>-3792025</v>
      </c>
      <c r="Q4012">
        <v>7.2</v>
      </c>
    </row>
    <row r="4013" spans="1:17" x14ac:dyDescent="0.3">
      <c r="A4013" t="s">
        <v>7835</v>
      </c>
      <c r="B4013">
        <v>99</v>
      </c>
      <c r="C4013">
        <v>35057332</v>
      </c>
      <c r="D4013" t="s">
        <v>3409</v>
      </c>
      <c r="E4013" t="s">
        <v>12038</v>
      </c>
      <c r="F4013" t="s">
        <v>19711</v>
      </c>
      <c r="L4013" t="s">
        <v>7839</v>
      </c>
      <c r="M4013" t="s">
        <v>37</v>
      </c>
      <c r="N4013" t="s">
        <v>38</v>
      </c>
      <c r="O4013">
        <v>33000000</v>
      </c>
      <c r="P4013">
        <f t="shared" si="62"/>
        <v>2057332</v>
      </c>
      <c r="Q4013">
        <v>6.5</v>
      </c>
    </row>
    <row r="4014" spans="1:17" x14ac:dyDescent="0.3">
      <c r="A4014" t="s">
        <v>14340</v>
      </c>
      <c r="B4014">
        <v>99</v>
      </c>
      <c r="C4014">
        <v>1702277</v>
      </c>
      <c r="D4014" t="s">
        <v>3409</v>
      </c>
      <c r="E4014" t="s">
        <v>10413</v>
      </c>
      <c r="L4014" t="s">
        <v>14342</v>
      </c>
      <c r="M4014" t="s">
        <v>37</v>
      </c>
      <c r="N4014" t="s">
        <v>56</v>
      </c>
      <c r="O4014">
        <v>12000000</v>
      </c>
      <c r="P4014">
        <f t="shared" si="62"/>
        <v>-10297723</v>
      </c>
      <c r="Q4014">
        <v>6.8</v>
      </c>
    </row>
    <row r="4015" spans="1:17" x14ac:dyDescent="0.3">
      <c r="A4015" t="s">
        <v>13940</v>
      </c>
      <c r="B4015">
        <v>99</v>
      </c>
      <c r="C4015">
        <v>49494</v>
      </c>
      <c r="D4015" t="s">
        <v>3409</v>
      </c>
      <c r="E4015" t="s">
        <v>10413</v>
      </c>
      <c r="L4015" t="s">
        <v>23229</v>
      </c>
      <c r="M4015" t="s">
        <v>37</v>
      </c>
      <c r="N4015" t="s">
        <v>38</v>
      </c>
      <c r="O4015">
        <v>250000</v>
      </c>
      <c r="P4015">
        <f t="shared" si="62"/>
        <v>-200506</v>
      </c>
      <c r="Q4015">
        <v>3.9</v>
      </c>
    </row>
    <row r="4016" spans="1:17" x14ac:dyDescent="0.3">
      <c r="A4016" t="s">
        <v>18844</v>
      </c>
      <c r="B4016">
        <v>99</v>
      </c>
      <c r="C4016">
        <v>19959</v>
      </c>
      <c r="D4016" t="s">
        <v>3409</v>
      </c>
      <c r="L4016" t="s">
        <v>18846</v>
      </c>
      <c r="M4016" t="s">
        <v>37</v>
      </c>
      <c r="N4016" t="s">
        <v>8650</v>
      </c>
      <c r="O4016">
        <v>3800000</v>
      </c>
      <c r="P4016">
        <f t="shared" si="62"/>
        <v>-3780041</v>
      </c>
      <c r="Q4016">
        <v>6.9</v>
      </c>
    </row>
    <row r="4017" spans="1:17" x14ac:dyDescent="0.3">
      <c r="A4017" t="s">
        <v>6485</v>
      </c>
      <c r="B4017">
        <v>99</v>
      </c>
      <c r="C4017">
        <v>52320979</v>
      </c>
      <c r="D4017" t="s">
        <v>3409</v>
      </c>
      <c r="E4017" t="s">
        <v>1266</v>
      </c>
      <c r="F4017" t="s">
        <v>19711</v>
      </c>
      <c r="L4017" t="s">
        <v>6486</v>
      </c>
      <c r="M4017" t="s">
        <v>37</v>
      </c>
      <c r="N4017" t="s">
        <v>38</v>
      </c>
      <c r="O4017">
        <v>40000000</v>
      </c>
      <c r="P4017">
        <f t="shared" si="62"/>
        <v>12320979</v>
      </c>
      <c r="Q4017">
        <v>6.8</v>
      </c>
    </row>
    <row r="4018" spans="1:17" x14ac:dyDescent="0.3">
      <c r="A4018" t="s">
        <v>16665</v>
      </c>
      <c r="B4018">
        <v>99</v>
      </c>
      <c r="C4018">
        <v>1889522</v>
      </c>
      <c r="D4018" t="s">
        <v>3409</v>
      </c>
      <c r="E4018" t="s">
        <v>24167</v>
      </c>
      <c r="L4018" t="s">
        <v>16666</v>
      </c>
      <c r="M4018" t="s">
        <v>37</v>
      </c>
      <c r="N4018" t="s">
        <v>38</v>
      </c>
      <c r="O4018">
        <v>7000000</v>
      </c>
      <c r="P4018">
        <f t="shared" si="62"/>
        <v>-5110478</v>
      </c>
      <c r="Q4018">
        <v>6.5</v>
      </c>
    </row>
    <row r="4019" spans="1:17" x14ac:dyDescent="0.3">
      <c r="A4019" t="s">
        <v>12863</v>
      </c>
      <c r="B4019">
        <v>100</v>
      </c>
      <c r="C4019">
        <v>28637507</v>
      </c>
      <c r="D4019" t="s">
        <v>3409</v>
      </c>
      <c r="E4019" t="s">
        <v>6403</v>
      </c>
      <c r="F4019" t="s">
        <v>12332</v>
      </c>
      <c r="L4019" t="s">
        <v>12864</v>
      </c>
      <c r="M4019" t="s">
        <v>37</v>
      </c>
      <c r="N4019" t="s">
        <v>56</v>
      </c>
      <c r="O4019">
        <v>15000000</v>
      </c>
      <c r="P4019">
        <f t="shared" si="62"/>
        <v>13637507</v>
      </c>
      <c r="Q4019">
        <v>7</v>
      </c>
    </row>
    <row r="4020" spans="1:17" x14ac:dyDescent="0.3">
      <c r="A4020" t="s">
        <v>16644</v>
      </c>
      <c r="B4020">
        <v>100</v>
      </c>
      <c r="C4020">
        <v>2148212</v>
      </c>
      <c r="D4020" t="s">
        <v>3409</v>
      </c>
      <c r="E4020" t="s">
        <v>18089</v>
      </c>
      <c r="L4020" t="s">
        <v>16646</v>
      </c>
      <c r="M4020" t="s">
        <v>37</v>
      </c>
      <c r="N4020" t="s">
        <v>38</v>
      </c>
      <c r="O4020">
        <v>7000000</v>
      </c>
      <c r="P4020">
        <f t="shared" si="62"/>
        <v>-4851788</v>
      </c>
      <c r="Q4020">
        <v>6.3</v>
      </c>
    </row>
    <row r="4021" spans="1:17" x14ac:dyDescent="0.3">
      <c r="A4021" t="s">
        <v>13017</v>
      </c>
      <c r="B4021">
        <v>100</v>
      </c>
      <c r="C4021">
        <v>12574715</v>
      </c>
      <c r="D4021" t="s">
        <v>3409</v>
      </c>
      <c r="L4021" t="s">
        <v>16344</v>
      </c>
      <c r="M4021" t="s">
        <v>37</v>
      </c>
      <c r="N4021" t="s">
        <v>56</v>
      </c>
      <c r="O4021">
        <v>4500000</v>
      </c>
      <c r="P4021">
        <f t="shared" si="62"/>
        <v>8074715</v>
      </c>
      <c r="Q4021">
        <v>7.3</v>
      </c>
    </row>
    <row r="4022" spans="1:17" x14ac:dyDescent="0.3">
      <c r="A4022" t="s">
        <v>11357</v>
      </c>
      <c r="B4022">
        <v>100</v>
      </c>
      <c r="C4022">
        <v>5005883</v>
      </c>
      <c r="D4022" t="s">
        <v>3409</v>
      </c>
      <c r="E4022" t="s">
        <v>24165</v>
      </c>
      <c r="F4022" t="s">
        <v>19711</v>
      </c>
      <c r="G4022" t="s">
        <v>10413</v>
      </c>
      <c r="L4022" t="s">
        <v>11358</v>
      </c>
      <c r="M4022" t="s">
        <v>37</v>
      </c>
      <c r="N4022" t="s">
        <v>38</v>
      </c>
      <c r="O4022">
        <v>20000000</v>
      </c>
      <c r="P4022">
        <f t="shared" si="62"/>
        <v>-14994117</v>
      </c>
      <c r="Q4022">
        <v>6.1</v>
      </c>
    </row>
    <row r="4023" spans="1:17" x14ac:dyDescent="0.3">
      <c r="A4023" t="s">
        <v>9914</v>
      </c>
      <c r="B4023">
        <v>100</v>
      </c>
      <c r="C4023">
        <v>10114315</v>
      </c>
      <c r="D4023" t="s">
        <v>3409</v>
      </c>
      <c r="E4023" t="s">
        <v>24165</v>
      </c>
      <c r="F4023" t="s">
        <v>10413</v>
      </c>
      <c r="L4023" t="s">
        <v>9917</v>
      </c>
      <c r="M4023" t="s">
        <v>37</v>
      </c>
      <c r="N4023" t="s">
        <v>38</v>
      </c>
      <c r="O4023">
        <v>25000000</v>
      </c>
      <c r="P4023">
        <f t="shared" si="62"/>
        <v>-14885685</v>
      </c>
      <c r="Q4023">
        <v>6.4</v>
      </c>
    </row>
    <row r="4024" spans="1:17" x14ac:dyDescent="0.3">
      <c r="A4024" t="s">
        <v>8417</v>
      </c>
      <c r="B4024">
        <v>100</v>
      </c>
      <c r="C4024">
        <v>35266619</v>
      </c>
      <c r="D4024" t="s">
        <v>3409</v>
      </c>
      <c r="E4024" t="s">
        <v>1266</v>
      </c>
      <c r="F4024" t="s">
        <v>6403</v>
      </c>
      <c r="L4024" t="s">
        <v>8418</v>
      </c>
      <c r="M4024" t="s">
        <v>37</v>
      </c>
      <c r="N4024" t="s">
        <v>38</v>
      </c>
      <c r="O4024">
        <v>30000000</v>
      </c>
      <c r="P4024">
        <f t="shared" si="62"/>
        <v>5266619</v>
      </c>
      <c r="Q4024">
        <v>5.9</v>
      </c>
    </row>
    <row r="4025" spans="1:17" x14ac:dyDescent="0.3">
      <c r="A4025" t="s">
        <v>19507</v>
      </c>
      <c r="B4025">
        <v>100</v>
      </c>
      <c r="C4025">
        <v>73678</v>
      </c>
      <c r="D4025" t="s">
        <v>3409</v>
      </c>
      <c r="E4025" t="s">
        <v>22704</v>
      </c>
      <c r="F4025" t="s">
        <v>24163</v>
      </c>
      <c r="L4025" t="s">
        <v>19509</v>
      </c>
      <c r="M4025" t="s">
        <v>37</v>
      </c>
      <c r="N4025" t="s">
        <v>38</v>
      </c>
      <c r="O4025">
        <v>3000000</v>
      </c>
      <c r="P4025">
        <f t="shared" si="62"/>
        <v>-2926322</v>
      </c>
      <c r="Q4025">
        <v>5.9</v>
      </c>
    </row>
    <row r="4026" spans="1:17" x14ac:dyDescent="0.3">
      <c r="A4026" t="s">
        <v>16575</v>
      </c>
      <c r="B4026">
        <v>100</v>
      </c>
      <c r="C4026">
        <v>9176553</v>
      </c>
      <c r="D4026" t="s">
        <v>3409</v>
      </c>
      <c r="E4026" t="s">
        <v>24165</v>
      </c>
      <c r="L4026" t="s">
        <v>16576</v>
      </c>
      <c r="M4026" t="s">
        <v>37</v>
      </c>
      <c r="N4026" t="s">
        <v>38</v>
      </c>
      <c r="O4026">
        <v>7500000</v>
      </c>
      <c r="P4026">
        <f t="shared" si="62"/>
        <v>1676553</v>
      </c>
      <c r="Q4026">
        <v>7.1</v>
      </c>
    </row>
    <row r="4027" spans="1:17" x14ac:dyDescent="0.3">
      <c r="A4027" t="s">
        <v>5050</v>
      </c>
      <c r="B4027">
        <v>100</v>
      </c>
      <c r="C4027">
        <v>11900000</v>
      </c>
      <c r="D4027" t="s">
        <v>3409</v>
      </c>
      <c r="E4027" t="s">
        <v>1266</v>
      </c>
      <c r="F4027" t="s">
        <v>10413</v>
      </c>
      <c r="L4027" t="s">
        <v>8600</v>
      </c>
      <c r="M4027" t="s">
        <v>37</v>
      </c>
      <c r="N4027" t="s">
        <v>38</v>
      </c>
      <c r="O4027">
        <v>30000000</v>
      </c>
      <c r="P4027">
        <f t="shared" si="62"/>
        <v>-18100000</v>
      </c>
      <c r="Q4027">
        <v>5.5</v>
      </c>
    </row>
    <row r="4028" spans="1:17" x14ac:dyDescent="0.3">
      <c r="A4028" t="s">
        <v>1526</v>
      </c>
      <c r="B4028">
        <v>100</v>
      </c>
      <c r="C4028">
        <v>24741700</v>
      </c>
      <c r="D4028" t="s">
        <v>3409</v>
      </c>
      <c r="L4028" t="s">
        <v>21278</v>
      </c>
      <c r="M4028" t="s">
        <v>37</v>
      </c>
      <c r="N4028" t="s">
        <v>38</v>
      </c>
      <c r="O4028">
        <v>1200000</v>
      </c>
      <c r="P4028">
        <f t="shared" si="62"/>
        <v>23541700</v>
      </c>
      <c r="Q4028">
        <v>7.2</v>
      </c>
    </row>
    <row r="4029" spans="1:17" x14ac:dyDescent="0.3">
      <c r="A4029" t="s">
        <v>21691</v>
      </c>
      <c r="B4029">
        <v>100</v>
      </c>
      <c r="C4029">
        <v>982214</v>
      </c>
      <c r="D4029" t="s">
        <v>3409</v>
      </c>
      <c r="L4029" t="s">
        <v>21693</v>
      </c>
      <c r="M4029" t="s">
        <v>37</v>
      </c>
      <c r="N4029" t="s">
        <v>38</v>
      </c>
      <c r="O4029">
        <v>1000000</v>
      </c>
      <c r="P4029">
        <f t="shared" si="62"/>
        <v>-17786</v>
      </c>
      <c r="Q4029">
        <v>7.2</v>
      </c>
    </row>
    <row r="4030" spans="1:17" x14ac:dyDescent="0.3">
      <c r="A4030" t="s">
        <v>16912</v>
      </c>
      <c r="B4030">
        <v>100</v>
      </c>
      <c r="C4030">
        <v>2024854</v>
      </c>
      <c r="D4030" t="s">
        <v>3409</v>
      </c>
      <c r="E4030" t="s">
        <v>15011</v>
      </c>
      <c r="L4030" t="s">
        <v>16914</v>
      </c>
      <c r="M4030" t="s">
        <v>37</v>
      </c>
      <c r="N4030" t="s">
        <v>38</v>
      </c>
      <c r="O4030">
        <v>6500000</v>
      </c>
      <c r="P4030">
        <f t="shared" si="62"/>
        <v>-4475146</v>
      </c>
      <c r="Q4030">
        <v>6.6</v>
      </c>
    </row>
    <row r="4031" spans="1:17" x14ac:dyDescent="0.3">
      <c r="A4031" t="s">
        <v>6148</v>
      </c>
      <c r="B4031">
        <v>100</v>
      </c>
      <c r="C4031">
        <v>4599680</v>
      </c>
      <c r="D4031" t="s">
        <v>3409</v>
      </c>
      <c r="L4031" t="s">
        <v>20223</v>
      </c>
      <c r="M4031" t="s">
        <v>37</v>
      </c>
      <c r="N4031" t="s">
        <v>38</v>
      </c>
      <c r="O4031">
        <v>1500000</v>
      </c>
      <c r="P4031">
        <f t="shared" si="62"/>
        <v>3099680</v>
      </c>
      <c r="Q4031">
        <v>6.8</v>
      </c>
    </row>
    <row r="4032" spans="1:17" x14ac:dyDescent="0.3">
      <c r="A4032" t="s">
        <v>19904</v>
      </c>
      <c r="B4032">
        <v>100</v>
      </c>
      <c r="C4032">
        <v>118666</v>
      </c>
      <c r="D4032" t="s">
        <v>3409</v>
      </c>
      <c r="L4032" t="s">
        <v>19905</v>
      </c>
      <c r="M4032" t="s">
        <v>37</v>
      </c>
      <c r="N4032" t="s">
        <v>38</v>
      </c>
      <c r="O4032">
        <v>2500000</v>
      </c>
      <c r="P4032">
        <f t="shared" si="62"/>
        <v>-2381334</v>
      </c>
      <c r="Q4032">
        <v>6.6</v>
      </c>
    </row>
    <row r="4033" spans="1:17" x14ac:dyDescent="0.3">
      <c r="A4033" t="s">
        <v>11318</v>
      </c>
      <c r="B4033">
        <v>100</v>
      </c>
      <c r="C4033">
        <v>6852144</v>
      </c>
      <c r="D4033" t="s">
        <v>3409</v>
      </c>
      <c r="E4033" t="s">
        <v>6403</v>
      </c>
      <c r="F4033" t="s">
        <v>12332</v>
      </c>
      <c r="G4033" t="s">
        <v>10413</v>
      </c>
      <c r="L4033" t="s">
        <v>11319</v>
      </c>
      <c r="M4033" t="s">
        <v>37</v>
      </c>
      <c r="N4033" t="s">
        <v>268</v>
      </c>
      <c r="O4033">
        <v>22000000</v>
      </c>
      <c r="P4033">
        <f t="shared" si="62"/>
        <v>-15147856</v>
      </c>
      <c r="Q4033">
        <v>6.2</v>
      </c>
    </row>
    <row r="4034" spans="1:17" x14ac:dyDescent="0.3">
      <c r="A4034" t="s">
        <v>20232</v>
      </c>
      <c r="B4034">
        <v>100</v>
      </c>
      <c r="C4034">
        <v>6531491</v>
      </c>
      <c r="D4034" t="s">
        <v>3409</v>
      </c>
      <c r="L4034" t="s">
        <v>20234</v>
      </c>
      <c r="M4034" t="s">
        <v>37</v>
      </c>
      <c r="N4034" t="s">
        <v>38</v>
      </c>
      <c r="O4034">
        <v>2000000</v>
      </c>
      <c r="P4034">
        <f t="shared" ref="P4034:P4097" si="63">+C4034-O4034</f>
        <v>4531491</v>
      </c>
      <c r="Q4034">
        <v>7.2</v>
      </c>
    </row>
    <row r="4035" spans="1:17" x14ac:dyDescent="0.3">
      <c r="A4035" t="s">
        <v>20805</v>
      </c>
      <c r="B4035">
        <v>100</v>
      </c>
      <c r="C4035">
        <v>396035</v>
      </c>
      <c r="D4035" t="s">
        <v>3409</v>
      </c>
      <c r="E4035" t="s">
        <v>19711</v>
      </c>
      <c r="L4035" t="s">
        <v>20806</v>
      </c>
      <c r="M4035" t="s">
        <v>37</v>
      </c>
      <c r="N4035" t="s">
        <v>56</v>
      </c>
      <c r="O4035">
        <v>1000000</v>
      </c>
      <c r="P4035">
        <f t="shared" si="63"/>
        <v>-603965</v>
      </c>
      <c r="Q4035">
        <v>6.9</v>
      </c>
    </row>
    <row r="4036" spans="1:17" x14ac:dyDescent="0.3">
      <c r="A4036" t="s">
        <v>2612</v>
      </c>
      <c r="B4036">
        <v>101</v>
      </c>
      <c r="C4036">
        <v>41227069</v>
      </c>
      <c r="D4036" t="s">
        <v>3409</v>
      </c>
      <c r="E4036" t="s">
        <v>19711</v>
      </c>
      <c r="L4036" t="s">
        <v>14539</v>
      </c>
      <c r="M4036" t="s">
        <v>37</v>
      </c>
      <c r="N4036" t="s">
        <v>38</v>
      </c>
      <c r="O4036">
        <v>11000000</v>
      </c>
      <c r="P4036">
        <f t="shared" si="63"/>
        <v>30227069</v>
      </c>
      <c r="Q4036">
        <v>7.4</v>
      </c>
    </row>
    <row r="4037" spans="1:17" x14ac:dyDescent="0.3">
      <c r="A4037" t="s">
        <v>7204</v>
      </c>
      <c r="B4037">
        <v>101</v>
      </c>
      <c r="C4037">
        <v>24185781</v>
      </c>
      <c r="D4037" t="s">
        <v>3409</v>
      </c>
      <c r="E4037" t="s">
        <v>24165</v>
      </c>
      <c r="L4037" t="s">
        <v>8061</v>
      </c>
      <c r="M4037" t="s">
        <v>37</v>
      </c>
      <c r="N4037" t="s">
        <v>38</v>
      </c>
      <c r="O4037">
        <v>31000000</v>
      </c>
      <c r="P4037">
        <f t="shared" si="63"/>
        <v>-6814219</v>
      </c>
      <c r="Q4037">
        <v>6.9</v>
      </c>
    </row>
    <row r="4038" spans="1:17" x14ac:dyDescent="0.3">
      <c r="A4038" t="s">
        <v>9525</v>
      </c>
      <c r="B4038">
        <v>101</v>
      </c>
      <c r="C4038">
        <v>51097664</v>
      </c>
      <c r="D4038" t="s">
        <v>3409</v>
      </c>
      <c r="E4038" t="s">
        <v>6403</v>
      </c>
      <c r="F4038" t="s">
        <v>24165</v>
      </c>
      <c r="G4038" t="s">
        <v>10413</v>
      </c>
      <c r="L4038" t="s">
        <v>9526</v>
      </c>
      <c r="M4038" t="s">
        <v>37</v>
      </c>
      <c r="N4038" t="s">
        <v>38</v>
      </c>
      <c r="O4038">
        <v>30000000</v>
      </c>
      <c r="P4038">
        <f t="shared" si="63"/>
        <v>21097664</v>
      </c>
      <c r="Q4038">
        <v>5.9</v>
      </c>
    </row>
    <row r="4039" spans="1:17" hidden="1" x14ac:dyDescent="0.3">
      <c r="A4039" t="s">
        <v>21733</v>
      </c>
      <c r="B4039">
        <v>124</v>
      </c>
      <c r="C4039">
        <v>621240</v>
      </c>
      <c r="D4039" t="s">
        <v>24164</v>
      </c>
      <c r="E4039" t="s">
        <v>3409</v>
      </c>
      <c r="L4039" t="s">
        <v>21735</v>
      </c>
      <c r="M4039" t="s">
        <v>15950</v>
      </c>
      <c r="N4039" t="s">
        <v>767</v>
      </c>
      <c r="P4039">
        <f t="shared" si="63"/>
        <v>621240</v>
      </c>
      <c r="Q4039">
        <v>7.4</v>
      </c>
    </row>
    <row r="4040" spans="1:17" x14ac:dyDescent="0.3">
      <c r="A4040" t="s">
        <v>16814</v>
      </c>
      <c r="B4040">
        <v>101</v>
      </c>
      <c r="C4040">
        <v>31607598</v>
      </c>
      <c r="D4040" t="s">
        <v>3409</v>
      </c>
      <c r="E4040" t="s">
        <v>6403</v>
      </c>
      <c r="F4040" t="s">
        <v>10413</v>
      </c>
      <c r="L4040" t="s">
        <v>16815</v>
      </c>
      <c r="M4040" t="s">
        <v>37</v>
      </c>
      <c r="N4040" t="s">
        <v>268</v>
      </c>
      <c r="O4040">
        <v>6900000</v>
      </c>
      <c r="P4040">
        <f t="shared" si="63"/>
        <v>24707598</v>
      </c>
      <c r="Q4040">
        <v>5.6</v>
      </c>
    </row>
    <row r="4041" spans="1:17" x14ac:dyDescent="0.3">
      <c r="A4041" t="s">
        <v>14985</v>
      </c>
      <c r="B4041">
        <v>101</v>
      </c>
      <c r="C4041">
        <v>17655201</v>
      </c>
      <c r="D4041" t="s">
        <v>3409</v>
      </c>
      <c r="E4041" t="s">
        <v>18089</v>
      </c>
      <c r="L4041" t="s">
        <v>14986</v>
      </c>
      <c r="M4041" t="s">
        <v>37</v>
      </c>
      <c r="N4041" t="s">
        <v>38</v>
      </c>
      <c r="O4041">
        <v>10000000</v>
      </c>
      <c r="P4041">
        <f t="shared" si="63"/>
        <v>7655201</v>
      </c>
      <c r="Q4041">
        <v>6.7</v>
      </c>
    </row>
    <row r="4042" spans="1:17" x14ac:dyDescent="0.3">
      <c r="A4042" t="s">
        <v>6724</v>
      </c>
      <c r="B4042">
        <v>101</v>
      </c>
      <c r="C4042">
        <v>44566004</v>
      </c>
      <c r="D4042" t="s">
        <v>3409</v>
      </c>
      <c r="L4042" t="s">
        <v>18436</v>
      </c>
      <c r="M4042" t="s">
        <v>37</v>
      </c>
      <c r="N4042" t="s">
        <v>38</v>
      </c>
      <c r="O4042">
        <v>4000000</v>
      </c>
      <c r="P4042">
        <f t="shared" si="63"/>
        <v>40566004</v>
      </c>
      <c r="Q4042">
        <v>7.8</v>
      </c>
    </row>
    <row r="4043" spans="1:17" x14ac:dyDescent="0.3">
      <c r="A4043" t="s">
        <v>7484</v>
      </c>
      <c r="B4043">
        <v>101</v>
      </c>
      <c r="C4043">
        <v>30307804</v>
      </c>
      <c r="D4043" t="s">
        <v>3409</v>
      </c>
      <c r="E4043" t="s">
        <v>1266</v>
      </c>
      <c r="F4043" t="s">
        <v>6403</v>
      </c>
      <c r="L4043" t="s">
        <v>7486</v>
      </c>
      <c r="M4043" t="s">
        <v>37</v>
      </c>
      <c r="N4043" t="s">
        <v>38</v>
      </c>
      <c r="O4043">
        <v>35000000</v>
      </c>
      <c r="P4043">
        <f t="shared" si="63"/>
        <v>-4692196</v>
      </c>
      <c r="Q4043">
        <v>5.2</v>
      </c>
    </row>
    <row r="4044" spans="1:17" x14ac:dyDescent="0.3">
      <c r="A4044" t="s">
        <v>10722</v>
      </c>
      <c r="B4044">
        <v>101</v>
      </c>
      <c r="C4044">
        <v>4000304</v>
      </c>
      <c r="D4044" t="s">
        <v>3409</v>
      </c>
      <c r="L4044" t="s">
        <v>16906</v>
      </c>
      <c r="M4044" t="s">
        <v>37</v>
      </c>
      <c r="N4044" t="s">
        <v>56</v>
      </c>
      <c r="O4044">
        <v>6500000</v>
      </c>
      <c r="P4044">
        <f t="shared" si="63"/>
        <v>-2499696</v>
      </c>
      <c r="Q4044">
        <v>7.3</v>
      </c>
    </row>
    <row r="4045" spans="1:17" x14ac:dyDescent="0.3">
      <c r="A4045" t="s">
        <v>17683</v>
      </c>
      <c r="B4045">
        <v>101</v>
      </c>
      <c r="C4045">
        <v>18656400</v>
      </c>
      <c r="D4045" t="s">
        <v>3409</v>
      </c>
      <c r="L4045" t="s">
        <v>17684</v>
      </c>
      <c r="M4045" t="s">
        <v>37</v>
      </c>
      <c r="N4045" t="s">
        <v>38</v>
      </c>
      <c r="O4045">
        <v>5000000</v>
      </c>
      <c r="P4045">
        <f t="shared" si="63"/>
        <v>13656400</v>
      </c>
      <c r="Q4045">
        <v>7.5</v>
      </c>
    </row>
    <row r="4046" spans="1:17" x14ac:dyDescent="0.3">
      <c r="A4046" t="s">
        <v>10959</v>
      </c>
      <c r="B4046">
        <v>101</v>
      </c>
      <c r="C4046">
        <v>24881000</v>
      </c>
      <c r="D4046" t="s">
        <v>3409</v>
      </c>
      <c r="E4046" t="s">
        <v>1266</v>
      </c>
      <c r="F4046" t="s">
        <v>6403</v>
      </c>
      <c r="G4046" t="s">
        <v>10413</v>
      </c>
      <c r="L4046" t="s">
        <v>12897</v>
      </c>
      <c r="M4046" t="s">
        <v>37</v>
      </c>
      <c r="N4046" t="s">
        <v>38</v>
      </c>
      <c r="O4046">
        <v>15000000</v>
      </c>
      <c r="P4046">
        <f t="shared" si="63"/>
        <v>9881000</v>
      </c>
      <c r="Q4046">
        <v>6.2</v>
      </c>
    </row>
    <row r="4047" spans="1:17" hidden="1" x14ac:dyDescent="0.3">
      <c r="A4047" t="s">
        <v>741</v>
      </c>
      <c r="B4047">
        <v>124</v>
      </c>
      <c r="C4047">
        <v>79900000</v>
      </c>
      <c r="D4047" t="s">
        <v>13307</v>
      </c>
      <c r="E4047" t="s">
        <v>3409</v>
      </c>
      <c r="F4047" t="s">
        <v>12038</v>
      </c>
      <c r="G4047" t="s">
        <v>17378</v>
      </c>
      <c r="L4047" t="s">
        <v>12710</v>
      </c>
      <c r="M4047" t="s">
        <v>37</v>
      </c>
      <c r="N4047" t="s">
        <v>38</v>
      </c>
      <c r="P4047">
        <f t="shared" si="63"/>
        <v>79900000</v>
      </c>
      <c r="Q4047">
        <v>7.5</v>
      </c>
    </row>
    <row r="4048" spans="1:17" x14ac:dyDescent="0.3">
      <c r="A4048" t="s">
        <v>11447</v>
      </c>
      <c r="B4048">
        <v>101</v>
      </c>
      <c r="C4048">
        <v>375474</v>
      </c>
      <c r="D4048" t="s">
        <v>3409</v>
      </c>
      <c r="E4048" t="s">
        <v>22704</v>
      </c>
      <c r="F4048" t="s">
        <v>24167</v>
      </c>
      <c r="L4048" t="s">
        <v>11448</v>
      </c>
      <c r="M4048" t="s">
        <v>37</v>
      </c>
      <c r="N4048" t="s">
        <v>38</v>
      </c>
      <c r="O4048">
        <v>20000000</v>
      </c>
      <c r="P4048">
        <f t="shared" si="63"/>
        <v>-19624526</v>
      </c>
      <c r="Q4048">
        <v>6.2</v>
      </c>
    </row>
    <row r="4049" spans="1:17" x14ac:dyDescent="0.3">
      <c r="A4049" t="s">
        <v>23406</v>
      </c>
      <c r="B4049">
        <v>101</v>
      </c>
      <c r="C4049">
        <v>2428241</v>
      </c>
      <c r="D4049" t="s">
        <v>3409</v>
      </c>
      <c r="L4049" t="s">
        <v>23409</v>
      </c>
      <c r="M4049" t="s">
        <v>37</v>
      </c>
      <c r="N4049" t="s">
        <v>38</v>
      </c>
      <c r="O4049">
        <v>200000</v>
      </c>
      <c r="P4049">
        <f t="shared" si="63"/>
        <v>2228241</v>
      </c>
      <c r="Q4049">
        <v>6.4</v>
      </c>
    </row>
    <row r="4050" spans="1:17" hidden="1" x14ac:dyDescent="0.3">
      <c r="A4050" t="s">
        <v>2354</v>
      </c>
      <c r="B4050">
        <v>124</v>
      </c>
      <c r="C4050">
        <v>188870</v>
      </c>
      <c r="D4050" t="s">
        <v>1325</v>
      </c>
      <c r="E4050" t="s">
        <v>24164</v>
      </c>
      <c r="F4050" t="s">
        <v>3409</v>
      </c>
      <c r="G4050" t="s">
        <v>10413</v>
      </c>
      <c r="L4050" t="s">
        <v>18379</v>
      </c>
      <c r="M4050" t="s">
        <v>12472</v>
      </c>
      <c r="N4050" t="s">
        <v>12473</v>
      </c>
      <c r="P4050">
        <f t="shared" si="63"/>
        <v>188870</v>
      </c>
      <c r="Q4050">
        <v>6.7</v>
      </c>
    </row>
    <row r="4051" spans="1:17" x14ac:dyDescent="0.3">
      <c r="A4051" t="s">
        <v>3401</v>
      </c>
      <c r="B4051">
        <v>101</v>
      </c>
      <c r="C4051">
        <v>40962534</v>
      </c>
      <c r="D4051" t="s">
        <v>3409</v>
      </c>
      <c r="L4051" t="s">
        <v>10219</v>
      </c>
      <c r="M4051" t="s">
        <v>37</v>
      </c>
      <c r="N4051" t="s">
        <v>38</v>
      </c>
      <c r="O4051">
        <v>12500000</v>
      </c>
      <c r="P4051">
        <f t="shared" si="63"/>
        <v>28462534</v>
      </c>
      <c r="Q4051">
        <v>7.1</v>
      </c>
    </row>
    <row r="4052" spans="1:17" x14ac:dyDescent="0.3">
      <c r="A4052" t="s">
        <v>12822</v>
      </c>
      <c r="B4052">
        <v>101</v>
      </c>
      <c r="C4052">
        <v>1163508</v>
      </c>
      <c r="D4052" t="s">
        <v>3409</v>
      </c>
      <c r="E4052" t="s">
        <v>1266</v>
      </c>
      <c r="F4052" t="s">
        <v>6403</v>
      </c>
      <c r="G4052" t="s">
        <v>10413</v>
      </c>
      <c r="L4052" t="s">
        <v>21041</v>
      </c>
      <c r="M4052" t="s">
        <v>37</v>
      </c>
      <c r="N4052" t="s">
        <v>38</v>
      </c>
      <c r="O4052">
        <v>2500000</v>
      </c>
      <c r="P4052">
        <f t="shared" si="63"/>
        <v>-1336492</v>
      </c>
      <c r="Q4052">
        <v>5.0999999999999996</v>
      </c>
    </row>
    <row r="4053" spans="1:17" x14ac:dyDescent="0.3">
      <c r="A4053" t="s">
        <v>7204</v>
      </c>
      <c r="B4053">
        <v>101</v>
      </c>
      <c r="C4053">
        <v>60443237</v>
      </c>
      <c r="D4053" t="s">
        <v>3409</v>
      </c>
      <c r="E4053" t="s">
        <v>19711</v>
      </c>
      <c r="L4053" t="s">
        <v>9504</v>
      </c>
      <c r="M4053" t="s">
        <v>37</v>
      </c>
      <c r="N4053" t="s">
        <v>38</v>
      </c>
      <c r="O4053">
        <v>25000000</v>
      </c>
      <c r="P4053">
        <f t="shared" si="63"/>
        <v>35443237</v>
      </c>
      <c r="Q4053">
        <v>6.5</v>
      </c>
    </row>
    <row r="4054" spans="1:17" x14ac:dyDescent="0.3">
      <c r="A4054" t="s">
        <v>6148</v>
      </c>
      <c r="B4054">
        <v>101</v>
      </c>
      <c r="C4054">
        <v>37617947</v>
      </c>
      <c r="D4054" t="s">
        <v>3409</v>
      </c>
      <c r="E4054" t="s">
        <v>18089</v>
      </c>
      <c r="F4054" t="s">
        <v>1266</v>
      </c>
      <c r="L4054" t="s">
        <v>7464</v>
      </c>
      <c r="M4054" t="s">
        <v>37</v>
      </c>
      <c r="N4054" t="s">
        <v>38</v>
      </c>
      <c r="O4054">
        <v>30000000</v>
      </c>
      <c r="P4054">
        <f t="shared" si="63"/>
        <v>7617947</v>
      </c>
      <c r="Q4054">
        <v>6.8</v>
      </c>
    </row>
    <row r="4055" spans="1:17" x14ac:dyDescent="0.3">
      <c r="A4055" t="s">
        <v>1198</v>
      </c>
      <c r="B4055">
        <v>101</v>
      </c>
      <c r="C4055">
        <v>12987647</v>
      </c>
      <c r="D4055" t="s">
        <v>3409</v>
      </c>
      <c r="E4055" t="s">
        <v>24165</v>
      </c>
      <c r="F4055" t="s">
        <v>19711</v>
      </c>
      <c r="G4055" t="s">
        <v>10413</v>
      </c>
      <c r="H4055" t="s">
        <v>24163</v>
      </c>
      <c r="L4055" t="s">
        <v>11191</v>
      </c>
      <c r="M4055" t="s">
        <v>37</v>
      </c>
      <c r="N4055" t="s">
        <v>56</v>
      </c>
      <c r="O4055">
        <v>30000000</v>
      </c>
      <c r="P4055">
        <f t="shared" si="63"/>
        <v>-17012353</v>
      </c>
      <c r="Q4055">
        <v>7.1</v>
      </c>
    </row>
    <row r="4056" spans="1:17" x14ac:dyDescent="0.3">
      <c r="A4056" t="s">
        <v>19953</v>
      </c>
      <c r="B4056">
        <v>101</v>
      </c>
      <c r="C4056">
        <v>978908</v>
      </c>
      <c r="D4056" t="s">
        <v>3409</v>
      </c>
      <c r="E4056" t="s">
        <v>6403</v>
      </c>
      <c r="F4056" t="s">
        <v>24165</v>
      </c>
      <c r="G4056" t="s">
        <v>10413</v>
      </c>
      <c r="L4056" t="s">
        <v>19954</v>
      </c>
      <c r="M4056" t="s">
        <v>37</v>
      </c>
      <c r="N4056" t="s">
        <v>13606</v>
      </c>
      <c r="O4056">
        <v>2400000</v>
      </c>
      <c r="P4056">
        <f t="shared" si="63"/>
        <v>-1421092</v>
      </c>
      <c r="Q4056">
        <v>5.0999999999999996</v>
      </c>
    </row>
    <row r="4057" spans="1:17" x14ac:dyDescent="0.3">
      <c r="A4057" t="s">
        <v>8546</v>
      </c>
      <c r="B4057">
        <v>101</v>
      </c>
      <c r="C4057">
        <v>20772796</v>
      </c>
      <c r="D4057" t="s">
        <v>3409</v>
      </c>
      <c r="E4057" t="s">
        <v>18089</v>
      </c>
      <c r="L4057" t="s">
        <v>18384</v>
      </c>
      <c r="M4057" t="s">
        <v>37</v>
      </c>
      <c r="N4057" t="s">
        <v>179</v>
      </c>
      <c r="O4057">
        <v>6000000</v>
      </c>
      <c r="P4057">
        <f t="shared" si="63"/>
        <v>14772796</v>
      </c>
      <c r="Q4057">
        <v>7.6</v>
      </c>
    </row>
    <row r="4058" spans="1:17" x14ac:dyDescent="0.3">
      <c r="A4058" t="s">
        <v>6854</v>
      </c>
      <c r="B4058">
        <v>101</v>
      </c>
      <c r="C4058">
        <v>55865715</v>
      </c>
      <c r="D4058" t="s">
        <v>3409</v>
      </c>
      <c r="E4058" t="s">
        <v>6403</v>
      </c>
      <c r="F4058" t="s">
        <v>24165</v>
      </c>
      <c r="G4058" t="s">
        <v>10413</v>
      </c>
      <c r="L4058" t="s">
        <v>14809</v>
      </c>
      <c r="M4058" t="s">
        <v>37</v>
      </c>
      <c r="N4058" t="s">
        <v>56</v>
      </c>
      <c r="O4058">
        <v>10000000</v>
      </c>
      <c r="P4058">
        <f t="shared" si="63"/>
        <v>45865715</v>
      </c>
      <c r="Q4058">
        <v>5.5</v>
      </c>
    </row>
    <row r="4059" spans="1:17" x14ac:dyDescent="0.3">
      <c r="A4059" t="s">
        <v>7015</v>
      </c>
      <c r="B4059">
        <v>102</v>
      </c>
      <c r="C4059">
        <v>24044532</v>
      </c>
      <c r="D4059" t="s">
        <v>3409</v>
      </c>
      <c r="E4059" t="s">
        <v>19711</v>
      </c>
      <c r="L4059" t="s">
        <v>7017</v>
      </c>
      <c r="M4059" t="s">
        <v>37</v>
      </c>
      <c r="N4059" t="s">
        <v>38</v>
      </c>
      <c r="O4059">
        <v>38000000</v>
      </c>
      <c r="P4059">
        <f t="shared" si="63"/>
        <v>-13955468</v>
      </c>
      <c r="Q4059">
        <v>5.6</v>
      </c>
    </row>
    <row r="4060" spans="1:17" x14ac:dyDescent="0.3">
      <c r="A4060" t="s">
        <v>8613</v>
      </c>
      <c r="B4060">
        <v>102</v>
      </c>
      <c r="C4060">
        <v>14334645</v>
      </c>
      <c r="D4060" t="s">
        <v>3409</v>
      </c>
      <c r="E4060" t="s">
        <v>6403</v>
      </c>
      <c r="F4060" t="s">
        <v>12332</v>
      </c>
      <c r="G4060" t="s">
        <v>10413</v>
      </c>
      <c r="L4060" t="s">
        <v>8614</v>
      </c>
      <c r="M4060" t="s">
        <v>37</v>
      </c>
      <c r="N4060" t="s">
        <v>38</v>
      </c>
      <c r="O4060">
        <v>25000000</v>
      </c>
      <c r="P4060">
        <f t="shared" si="63"/>
        <v>-10665355</v>
      </c>
      <c r="Q4060">
        <v>4.8</v>
      </c>
    </row>
    <row r="4061" spans="1:17" x14ac:dyDescent="0.3">
      <c r="A4061" t="s">
        <v>5164</v>
      </c>
      <c r="B4061">
        <v>102</v>
      </c>
      <c r="C4061">
        <v>6114237</v>
      </c>
      <c r="D4061" t="s">
        <v>3409</v>
      </c>
      <c r="E4061" t="s">
        <v>24165</v>
      </c>
      <c r="F4061" t="s">
        <v>12332</v>
      </c>
      <c r="G4061" t="s">
        <v>10413</v>
      </c>
      <c r="L4061" t="s">
        <v>6819</v>
      </c>
      <c r="M4061" t="s">
        <v>37</v>
      </c>
      <c r="N4061" t="s">
        <v>38</v>
      </c>
      <c r="O4061">
        <v>40000000</v>
      </c>
      <c r="P4061">
        <f t="shared" si="63"/>
        <v>-33885763</v>
      </c>
      <c r="Q4061">
        <v>6.2</v>
      </c>
    </row>
    <row r="4062" spans="1:17" x14ac:dyDescent="0.3">
      <c r="A4062" t="s">
        <v>1204</v>
      </c>
      <c r="B4062">
        <v>102</v>
      </c>
      <c r="C4062">
        <v>3609278</v>
      </c>
      <c r="D4062" t="s">
        <v>3409</v>
      </c>
      <c r="L4062" t="s">
        <v>18244</v>
      </c>
      <c r="M4062" t="s">
        <v>37</v>
      </c>
      <c r="N4062" t="s">
        <v>38</v>
      </c>
      <c r="O4062">
        <v>4500000</v>
      </c>
      <c r="P4062">
        <f t="shared" si="63"/>
        <v>-890722</v>
      </c>
      <c r="Q4062">
        <v>8.4</v>
      </c>
    </row>
    <row r="4063" spans="1:17" x14ac:dyDescent="0.3">
      <c r="A4063" t="s">
        <v>20316</v>
      </c>
      <c r="B4063">
        <v>102</v>
      </c>
      <c r="C4063">
        <v>1477002</v>
      </c>
      <c r="D4063" t="s">
        <v>3409</v>
      </c>
      <c r="E4063" t="s">
        <v>19711</v>
      </c>
      <c r="L4063" t="s">
        <v>20317</v>
      </c>
      <c r="M4063" t="s">
        <v>37</v>
      </c>
      <c r="N4063" t="s">
        <v>38</v>
      </c>
      <c r="O4063">
        <v>2000000</v>
      </c>
      <c r="P4063">
        <f t="shared" si="63"/>
        <v>-522998</v>
      </c>
      <c r="Q4063">
        <v>6.9</v>
      </c>
    </row>
    <row r="4064" spans="1:17" hidden="1" x14ac:dyDescent="0.3">
      <c r="A4064" t="s">
        <v>13317</v>
      </c>
      <c r="B4064">
        <v>124</v>
      </c>
      <c r="D4064" t="s">
        <v>13307</v>
      </c>
      <c r="E4064" t="s">
        <v>3409</v>
      </c>
      <c r="L4064" t="s">
        <v>13318</v>
      </c>
      <c r="M4064" t="s">
        <v>37</v>
      </c>
      <c r="N4064" t="s">
        <v>56</v>
      </c>
      <c r="O4064">
        <v>15000000</v>
      </c>
      <c r="P4064">
        <f t="shared" si="63"/>
        <v>-15000000</v>
      </c>
      <c r="Q4064">
        <v>6.6</v>
      </c>
    </row>
    <row r="4065" spans="1:17" x14ac:dyDescent="0.3">
      <c r="A4065" t="s">
        <v>5050</v>
      </c>
      <c r="B4065">
        <v>102</v>
      </c>
      <c r="C4065">
        <v>10660147</v>
      </c>
      <c r="D4065" t="s">
        <v>3409</v>
      </c>
      <c r="E4065" t="s">
        <v>19711</v>
      </c>
      <c r="L4065" t="s">
        <v>10276</v>
      </c>
      <c r="M4065" t="s">
        <v>37</v>
      </c>
      <c r="N4065" t="s">
        <v>56</v>
      </c>
      <c r="O4065">
        <v>23000000</v>
      </c>
      <c r="P4065">
        <f t="shared" si="63"/>
        <v>-12339853</v>
      </c>
      <c r="Q4065">
        <v>7.2</v>
      </c>
    </row>
    <row r="4066" spans="1:17" x14ac:dyDescent="0.3">
      <c r="A4066" t="s">
        <v>13857</v>
      </c>
      <c r="B4066">
        <v>102</v>
      </c>
      <c r="C4066">
        <v>17738570</v>
      </c>
      <c r="D4066" t="s">
        <v>3409</v>
      </c>
      <c r="E4066" t="s">
        <v>19711</v>
      </c>
      <c r="L4066" t="s">
        <v>13859</v>
      </c>
      <c r="M4066" t="s">
        <v>37</v>
      </c>
      <c r="N4066" t="s">
        <v>38</v>
      </c>
      <c r="O4066">
        <v>13000000</v>
      </c>
      <c r="P4066">
        <f t="shared" si="63"/>
        <v>4738570</v>
      </c>
      <c r="Q4066">
        <v>8</v>
      </c>
    </row>
    <row r="4067" spans="1:17" x14ac:dyDescent="0.3">
      <c r="A4067" t="s">
        <v>17113</v>
      </c>
      <c r="B4067">
        <v>102</v>
      </c>
      <c r="C4067">
        <v>11434867</v>
      </c>
      <c r="D4067" t="s">
        <v>3409</v>
      </c>
      <c r="E4067" t="s">
        <v>24165</v>
      </c>
      <c r="F4067" t="s">
        <v>19711</v>
      </c>
      <c r="G4067" t="s">
        <v>10413</v>
      </c>
      <c r="L4067" t="s">
        <v>17114</v>
      </c>
      <c r="M4067" t="s">
        <v>37</v>
      </c>
      <c r="N4067" t="s">
        <v>38</v>
      </c>
      <c r="O4067">
        <v>6000000</v>
      </c>
      <c r="P4067">
        <f t="shared" si="63"/>
        <v>5434867</v>
      </c>
      <c r="Q4067">
        <v>7.1</v>
      </c>
    </row>
    <row r="4068" spans="1:17" x14ac:dyDescent="0.3">
      <c r="A4068" t="s">
        <v>12684</v>
      </c>
      <c r="B4068">
        <v>102</v>
      </c>
      <c r="C4068">
        <v>317040</v>
      </c>
      <c r="D4068" t="s">
        <v>3409</v>
      </c>
      <c r="E4068" t="s">
        <v>19711</v>
      </c>
      <c r="L4068" t="s">
        <v>12685</v>
      </c>
      <c r="M4068" t="s">
        <v>37</v>
      </c>
      <c r="N4068" t="s">
        <v>38</v>
      </c>
      <c r="O4068">
        <v>15500000</v>
      </c>
      <c r="P4068">
        <f t="shared" si="63"/>
        <v>-15182960</v>
      </c>
      <c r="Q4068">
        <v>6.8</v>
      </c>
    </row>
    <row r="4069" spans="1:17" x14ac:dyDescent="0.3">
      <c r="A4069" t="s">
        <v>5280</v>
      </c>
      <c r="B4069">
        <v>103</v>
      </c>
      <c r="C4069">
        <v>37752931</v>
      </c>
      <c r="D4069" t="s">
        <v>3409</v>
      </c>
      <c r="E4069" t="s">
        <v>19711</v>
      </c>
      <c r="L4069" t="s">
        <v>6542</v>
      </c>
      <c r="M4069" t="s">
        <v>37</v>
      </c>
      <c r="N4069" t="s">
        <v>38</v>
      </c>
      <c r="O4069">
        <v>40000000</v>
      </c>
      <c r="P4069">
        <f t="shared" si="63"/>
        <v>-2247069</v>
      </c>
      <c r="Q4069">
        <v>5.5</v>
      </c>
    </row>
    <row r="4070" spans="1:17" x14ac:dyDescent="0.3">
      <c r="A4070" t="s">
        <v>4382</v>
      </c>
      <c r="B4070">
        <v>103</v>
      </c>
      <c r="C4070">
        <v>25472967</v>
      </c>
      <c r="D4070" t="s">
        <v>3409</v>
      </c>
      <c r="E4070" t="s">
        <v>6403</v>
      </c>
      <c r="F4070" t="s">
        <v>10413</v>
      </c>
      <c r="L4070" t="s">
        <v>4385</v>
      </c>
      <c r="M4070" t="s">
        <v>37</v>
      </c>
      <c r="N4070" t="s">
        <v>38</v>
      </c>
      <c r="O4070">
        <v>30000000</v>
      </c>
      <c r="P4070">
        <f t="shared" si="63"/>
        <v>-4527033</v>
      </c>
      <c r="Q4070">
        <v>5.6</v>
      </c>
    </row>
    <row r="4071" spans="1:17" x14ac:dyDescent="0.3">
      <c r="A4071" t="s">
        <v>8638</v>
      </c>
      <c r="B4071">
        <v>103</v>
      </c>
      <c r="C4071">
        <v>5132222</v>
      </c>
      <c r="D4071" t="s">
        <v>3409</v>
      </c>
      <c r="E4071" t="s">
        <v>24165</v>
      </c>
      <c r="F4071" t="s">
        <v>19711</v>
      </c>
      <c r="L4071" t="s">
        <v>20922</v>
      </c>
      <c r="M4071" t="s">
        <v>37</v>
      </c>
      <c r="N4071" t="s">
        <v>268</v>
      </c>
      <c r="O4071">
        <v>2000000</v>
      </c>
      <c r="P4071">
        <f t="shared" si="63"/>
        <v>3132222</v>
      </c>
      <c r="Q4071">
        <v>7.2</v>
      </c>
    </row>
    <row r="4072" spans="1:17" x14ac:dyDescent="0.3">
      <c r="A4072" t="s">
        <v>13173</v>
      </c>
      <c r="B4072">
        <v>103</v>
      </c>
      <c r="C4072">
        <v>2412045</v>
      </c>
      <c r="D4072" t="s">
        <v>3409</v>
      </c>
      <c r="E4072" t="s">
        <v>19711</v>
      </c>
      <c r="F4072" t="s">
        <v>12332</v>
      </c>
      <c r="L4072" t="s">
        <v>13174</v>
      </c>
      <c r="M4072" t="s">
        <v>37</v>
      </c>
      <c r="N4072" t="s">
        <v>56</v>
      </c>
      <c r="O4072">
        <v>15000000</v>
      </c>
      <c r="P4072">
        <f t="shared" si="63"/>
        <v>-12587955</v>
      </c>
      <c r="Q4072">
        <v>7.2</v>
      </c>
    </row>
    <row r="4073" spans="1:17" x14ac:dyDescent="0.3">
      <c r="A4073" t="s">
        <v>13777</v>
      </c>
      <c r="B4073">
        <v>103</v>
      </c>
      <c r="C4073">
        <v>1420578</v>
      </c>
      <c r="D4073" t="s">
        <v>3409</v>
      </c>
      <c r="E4073" t="s">
        <v>1266</v>
      </c>
      <c r="L4073" t="s">
        <v>20604</v>
      </c>
      <c r="M4073" t="s">
        <v>37</v>
      </c>
      <c r="N4073" t="s">
        <v>38</v>
      </c>
      <c r="O4073">
        <v>1900000</v>
      </c>
      <c r="P4073">
        <f t="shared" si="63"/>
        <v>-479422</v>
      </c>
      <c r="Q4073">
        <v>6.4</v>
      </c>
    </row>
    <row r="4074" spans="1:17" x14ac:dyDescent="0.3">
      <c r="A4074" t="s">
        <v>23422</v>
      </c>
      <c r="B4074">
        <v>103</v>
      </c>
      <c r="C4074">
        <v>174682</v>
      </c>
      <c r="D4074" t="s">
        <v>3409</v>
      </c>
      <c r="E4074" t="s">
        <v>12038</v>
      </c>
      <c r="L4074" t="s">
        <v>23425</v>
      </c>
      <c r="M4074" t="s">
        <v>37</v>
      </c>
      <c r="N4074" t="s">
        <v>38</v>
      </c>
      <c r="O4074">
        <v>200000</v>
      </c>
      <c r="P4074">
        <f t="shared" si="63"/>
        <v>-25318</v>
      </c>
      <c r="Q4074">
        <v>6.9</v>
      </c>
    </row>
    <row r="4075" spans="1:17" x14ac:dyDescent="0.3">
      <c r="A4075" t="s">
        <v>17311</v>
      </c>
      <c r="B4075">
        <v>103</v>
      </c>
      <c r="C4075">
        <v>542860</v>
      </c>
      <c r="D4075" t="s">
        <v>3409</v>
      </c>
      <c r="E4075" t="s">
        <v>22704</v>
      </c>
      <c r="F4075" t="s">
        <v>24163</v>
      </c>
      <c r="L4075" t="s">
        <v>17314</v>
      </c>
      <c r="M4075" t="s">
        <v>10490</v>
      </c>
      <c r="N4075" t="s">
        <v>10491</v>
      </c>
      <c r="O4075">
        <v>4000000</v>
      </c>
      <c r="P4075">
        <f t="shared" si="63"/>
        <v>-3457140</v>
      </c>
      <c r="Q4075">
        <v>7.1</v>
      </c>
    </row>
    <row r="4076" spans="1:17" x14ac:dyDescent="0.3">
      <c r="A4076" t="s">
        <v>17528</v>
      </c>
      <c r="B4076">
        <v>104</v>
      </c>
      <c r="C4076">
        <v>71897215</v>
      </c>
      <c r="D4076" t="s">
        <v>3409</v>
      </c>
      <c r="E4076" t="s">
        <v>6403</v>
      </c>
      <c r="F4076" t="s">
        <v>24165</v>
      </c>
      <c r="G4076" t="s">
        <v>12332</v>
      </c>
      <c r="H4076" t="s">
        <v>10413</v>
      </c>
      <c r="L4076" t="s">
        <v>17530</v>
      </c>
      <c r="M4076" t="s">
        <v>37</v>
      </c>
      <c r="N4076" t="s">
        <v>38</v>
      </c>
      <c r="O4076">
        <v>15000000</v>
      </c>
      <c r="P4076">
        <f t="shared" si="63"/>
        <v>56897215</v>
      </c>
      <c r="Q4076">
        <v>7.3</v>
      </c>
    </row>
    <row r="4077" spans="1:17" x14ac:dyDescent="0.3">
      <c r="A4077" t="s">
        <v>18331</v>
      </c>
      <c r="B4077">
        <v>104</v>
      </c>
      <c r="C4077">
        <v>108229</v>
      </c>
      <c r="D4077" t="s">
        <v>3409</v>
      </c>
      <c r="E4077" t="s">
        <v>6403</v>
      </c>
      <c r="F4077" t="s">
        <v>24165</v>
      </c>
      <c r="G4077" t="s">
        <v>10413</v>
      </c>
      <c r="L4077" t="s">
        <v>18332</v>
      </c>
      <c r="M4077" t="s">
        <v>37</v>
      </c>
      <c r="N4077" t="s">
        <v>38</v>
      </c>
      <c r="O4077">
        <v>4500000</v>
      </c>
      <c r="P4077">
        <f t="shared" si="63"/>
        <v>-4391771</v>
      </c>
      <c r="Q4077">
        <v>5.9</v>
      </c>
    </row>
    <row r="4078" spans="1:17" x14ac:dyDescent="0.3">
      <c r="A4078" t="s">
        <v>16192</v>
      </c>
      <c r="B4078">
        <v>104</v>
      </c>
      <c r="C4078">
        <v>16168741</v>
      </c>
      <c r="D4078" t="s">
        <v>3409</v>
      </c>
      <c r="E4078" t="s">
        <v>12038</v>
      </c>
      <c r="L4078" t="s">
        <v>16194</v>
      </c>
      <c r="M4078" t="s">
        <v>37</v>
      </c>
      <c r="N4078" t="s">
        <v>38</v>
      </c>
      <c r="O4078">
        <v>8000000</v>
      </c>
      <c r="P4078">
        <f t="shared" si="63"/>
        <v>8168741</v>
      </c>
      <c r="Q4078">
        <v>7.4</v>
      </c>
    </row>
    <row r="4079" spans="1:17" hidden="1" x14ac:dyDescent="0.3">
      <c r="A4079" t="s">
        <v>5877</v>
      </c>
      <c r="B4079">
        <v>124</v>
      </c>
      <c r="D4079" t="s">
        <v>13307</v>
      </c>
      <c r="E4079" t="s">
        <v>3409</v>
      </c>
      <c r="L4079" t="s">
        <v>17599</v>
      </c>
      <c r="M4079" t="s">
        <v>37</v>
      </c>
      <c r="N4079" t="s">
        <v>38</v>
      </c>
      <c r="O4079">
        <v>5000000</v>
      </c>
      <c r="P4079">
        <f t="shared" si="63"/>
        <v>-5000000</v>
      </c>
      <c r="Q4079">
        <v>8.1999999999999993</v>
      </c>
    </row>
    <row r="4080" spans="1:17" x14ac:dyDescent="0.3">
      <c r="A4080" t="s">
        <v>5408</v>
      </c>
      <c r="B4080">
        <v>104</v>
      </c>
      <c r="C4080">
        <v>40118420</v>
      </c>
      <c r="D4080" t="s">
        <v>3409</v>
      </c>
      <c r="E4080" t="s">
        <v>19711</v>
      </c>
      <c r="F4080" t="s">
        <v>24167</v>
      </c>
      <c r="L4080" t="s">
        <v>8364</v>
      </c>
      <c r="M4080" t="s">
        <v>37</v>
      </c>
      <c r="N4080" t="s">
        <v>38</v>
      </c>
      <c r="O4080">
        <v>30000000</v>
      </c>
      <c r="P4080">
        <f t="shared" si="63"/>
        <v>10118420</v>
      </c>
      <c r="Q4080">
        <v>5.6</v>
      </c>
    </row>
    <row r="4081" spans="1:17" hidden="1" x14ac:dyDescent="0.3">
      <c r="A4081" t="s">
        <v>14660</v>
      </c>
      <c r="B4081">
        <v>124</v>
      </c>
      <c r="D4081" t="s">
        <v>3409</v>
      </c>
      <c r="E4081" t="s">
        <v>22704</v>
      </c>
      <c r="L4081" t="s">
        <v>14661</v>
      </c>
      <c r="M4081" t="s">
        <v>37</v>
      </c>
      <c r="N4081" t="s">
        <v>38</v>
      </c>
      <c r="O4081">
        <v>11000000</v>
      </c>
      <c r="P4081">
        <f t="shared" si="63"/>
        <v>-11000000</v>
      </c>
      <c r="Q4081">
        <v>6.9</v>
      </c>
    </row>
    <row r="4082" spans="1:17" x14ac:dyDescent="0.3">
      <c r="A4082" t="s">
        <v>4351</v>
      </c>
      <c r="B4082">
        <v>104</v>
      </c>
      <c r="C4082">
        <v>144583</v>
      </c>
      <c r="D4082" t="s">
        <v>3409</v>
      </c>
      <c r="E4082" t="s">
        <v>10413</v>
      </c>
      <c r="L4082" t="s">
        <v>22192</v>
      </c>
      <c r="M4082" t="s">
        <v>37</v>
      </c>
      <c r="N4082" t="s">
        <v>1465</v>
      </c>
      <c r="O4082">
        <v>800000</v>
      </c>
      <c r="P4082">
        <f t="shared" si="63"/>
        <v>-655417</v>
      </c>
      <c r="Q4082">
        <v>6.5</v>
      </c>
    </row>
    <row r="4083" spans="1:17" x14ac:dyDescent="0.3">
      <c r="A4083" t="s">
        <v>10865</v>
      </c>
      <c r="B4083">
        <v>104</v>
      </c>
      <c r="C4083">
        <v>33422556</v>
      </c>
      <c r="D4083" t="s">
        <v>3409</v>
      </c>
      <c r="E4083" t="s">
        <v>24165</v>
      </c>
      <c r="L4083" t="s">
        <v>10866</v>
      </c>
      <c r="M4083" t="s">
        <v>37</v>
      </c>
      <c r="N4083" t="s">
        <v>38</v>
      </c>
      <c r="O4083">
        <v>20000000</v>
      </c>
      <c r="P4083">
        <f t="shared" si="63"/>
        <v>13422556</v>
      </c>
      <c r="Q4083">
        <v>7.5</v>
      </c>
    </row>
    <row r="4084" spans="1:17" x14ac:dyDescent="0.3">
      <c r="A4084" t="s">
        <v>514</v>
      </c>
      <c r="B4084">
        <v>104</v>
      </c>
      <c r="C4084">
        <v>30063805</v>
      </c>
      <c r="D4084" t="s">
        <v>3409</v>
      </c>
      <c r="E4084" t="s">
        <v>1266</v>
      </c>
      <c r="F4084" t="s">
        <v>24165</v>
      </c>
      <c r="G4084" t="s">
        <v>19711</v>
      </c>
      <c r="H4084" t="s">
        <v>10413</v>
      </c>
      <c r="L4084" t="s">
        <v>4338</v>
      </c>
      <c r="M4084" t="s">
        <v>37</v>
      </c>
      <c r="N4084" t="s">
        <v>38</v>
      </c>
      <c r="O4084">
        <v>60000000</v>
      </c>
      <c r="P4084">
        <f t="shared" si="63"/>
        <v>-29936195</v>
      </c>
      <c r="Q4084">
        <v>6.1</v>
      </c>
    </row>
    <row r="4085" spans="1:17" hidden="1" x14ac:dyDescent="0.3">
      <c r="A4085" t="s">
        <v>16265</v>
      </c>
      <c r="B4085">
        <v>124</v>
      </c>
      <c r="D4085" t="s">
        <v>13307</v>
      </c>
      <c r="E4085" t="s">
        <v>3409</v>
      </c>
      <c r="F4085" t="s">
        <v>24167</v>
      </c>
      <c r="L4085" t="s">
        <v>16267</v>
      </c>
      <c r="M4085" t="s">
        <v>1464</v>
      </c>
      <c r="N4085" t="s">
        <v>268</v>
      </c>
      <c r="O4085">
        <v>8000000</v>
      </c>
      <c r="P4085">
        <f t="shared" si="63"/>
        <v>-8000000</v>
      </c>
      <c r="Q4085">
        <v>7.7</v>
      </c>
    </row>
    <row r="4086" spans="1:17" x14ac:dyDescent="0.3">
      <c r="A4086" t="s">
        <v>11043</v>
      </c>
      <c r="B4086">
        <v>104</v>
      </c>
      <c r="C4086">
        <v>23393765</v>
      </c>
      <c r="D4086" t="s">
        <v>3409</v>
      </c>
      <c r="E4086" t="s">
        <v>19711</v>
      </c>
      <c r="L4086" t="s">
        <v>11044</v>
      </c>
      <c r="M4086" t="s">
        <v>37</v>
      </c>
      <c r="N4086" t="s">
        <v>38</v>
      </c>
      <c r="O4086">
        <v>20000000</v>
      </c>
      <c r="P4086">
        <f t="shared" si="63"/>
        <v>3393765</v>
      </c>
      <c r="Q4086">
        <v>6.3</v>
      </c>
    </row>
    <row r="4087" spans="1:17" x14ac:dyDescent="0.3">
      <c r="A4087" t="s">
        <v>12123</v>
      </c>
      <c r="B4087">
        <v>104</v>
      </c>
      <c r="C4087">
        <v>4273372</v>
      </c>
      <c r="D4087" t="s">
        <v>3409</v>
      </c>
      <c r="E4087" t="s">
        <v>12038</v>
      </c>
      <c r="F4087" t="s">
        <v>19711</v>
      </c>
      <c r="L4087" t="s">
        <v>15879</v>
      </c>
      <c r="M4087" t="s">
        <v>37</v>
      </c>
      <c r="N4087" t="s">
        <v>38</v>
      </c>
      <c r="O4087">
        <v>22000000</v>
      </c>
      <c r="P4087">
        <f t="shared" si="63"/>
        <v>-17726628</v>
      </c>
      <c r="Q4087">
        <v>2.1</v>
      </c>
    </row>
    <row r="4088" spans="1:17" x14ac:dyDescent="0.3">
      <c r="A4088" t="s">
        <v>696</v>
      </c>
      <c r="B4088">
        <v>104</v>
      </c>
      <c r="C4088">
        <v>256386216</v>
      </c>
      <c r="D4088" t="s">
        <v>3409</v>
      </c>
      <c r="E4088" t="s">
        <v>6403</v>
      </c>
      <c r="F4088" t="s">
        <v>12332</v>
      </c>
      <c r="L4088" t="s">
        <v>783</v>
      </c>
      <c r="M4088" t="s">
        <v>37</v>
      </c>
      <c r="N4088" t="s">
        <v>38</v>
      </c>
      <c r="O4088">
        <v>150000000</v>
      </c>
      <c r="P4088">
        <f t="shared" si="63"/>
        <v>106386216</v>
      </c>
      <c r="Q4088">
        <v>7.2</v>
      </c>
    </row>
    <row r="4089" spans="1:17" x14ac:dyDescent="0.3">
      <c r="A4089" t="s">
        <v>7113</v>
      </c>
      <c r="B4089">
        <v>104</v>
      </c>
      <c r="C4089">
        <v>13214255</v>
      </c>
      <c r="D4089" t="s">
        <v>3409</v>
      </c>
      <c r="E4089" t="s">
        <v>12038</v>
      </c>
      <c r="L4089" t="s">
        <v>14647</v>
      </c>
      <c r="M4089" t="s">
        <v>37</v>
      </c>
      <c r="N4089" t="s">
        <v>38</v>
      </c>
      <c r="O4089">
        <v>11000000</v>
      </c>
      <c r="P4089">
        <f t="shared" si="63"/>
        <v>2214255</v>
      </c>
      <c r="Q4089">
        <v>7.4</v>
      </c>
    </row>
    <row r="4090" spans="1:17" x14ac:dyDescent="0.3">
      <c r="A4090" t="s">
        <v>15048</v>
      </c>
      <c r="B4090">
        <v>104</v>
      </c>
      <c r="C4090">
        <v>12514138</v>
      </c>
      <c r="D4090" t="s">
        <v>3409</v>
      </c>
      <c r="E4090" t="s">
        <v>19711</v>
      </c>
      <c r="L4090" t="s">
        <v>15049</v>
      </c>
      <c r="M4090" t="s">
        <v>37</v>
      </c>
      <c r="N4090" t="s">
        <v>38</v>
      </c>
      <c r="O4090">
        <v>10000000</v>
      </c>
      <c r="P4090">
        <f t="shared" si="63"/>
        <v>2514138</v>
      </c>
      <c r="Q4090">
        <v>7.4</v>
      </c>
    </row>
    <row r="4091" spans="1:17" hidden="1" x14ac:dyDescent="0.3">
      <c r="A4091" t="s">
        <v>11375</v>
      </c>
      <c r="B4091">
        <v>124</v>
      </c>
      <c r="C4091">
        <v>1043487</v>
      </c>
      <c r="D4091" t="s">
        <v>3409</v>
      </c>
      <c r="E4091" t="s">
        <v>12038</v>
      </c>
      <c r="L4091" t="s">
        <v>15726</v>
      </c>
      <c r="M4091" t="s">
        <v>37</v>
      </c>
      <c r="N4091" t="s">
        <v>56</v>
      </c>
      <c r="P4091">
        <f t="shared" si="63"/>
        <v>1043487</v>
      </c>
      <c r="Q4091">
        <v>7</v>
      </c>
    </row>
    <row r="4092" spans="1:17" x14ac:dyDescent="0.3">
      <c r="A4092" t="s">
        <v>6051</v>
      </c>
      <c r="B4092">
        <v>104</v>
      </c>
      <c r="C4092">
        <v>6401336</v>
      </c>
      <c r="D4092" t="s">
        <v>3409</v>
      </c>
      <c r="L4092" t="s">
        <v>19833</v>
      </c>
      <c r="M4092" t="s">
        <v>37</v>
      </c>
      <c r="N4092" t="s">
        <v>38</v>
      </c>
      <c r="O4092">
        <v>2500000</v>
      </c>
      <c r="P4092">
        <f t="shared" si="63"/>
        <v>3901336</v>
      </c>
      <c r="Q4092">
        <v>7.1</v>
      </c>
    </row>
    <row r="4093" spans="1:17" hidden="1" x14ac:dyDescent="0.3">
      <c r="A4093" t="s">
        <v>3347</v>
      </c>
      <c r="B4093">
        <v>124</v>
      </c>
      <c r="C4093">
        <v>75621915</v>
      </c>
      <c r="D4093" t="s">
        <v>1671</v>
      </c>
      <c r="E4093" t="s">
        <v>3409</v>
      </c>
      <c r="F4093" t="s">
        <v>18089</v>
      </c>
      <c r="L4093" t="s">
        <v>5092</v>
      </c>
      <c r="M4093" t="s">
        <v>37</v>
      </c>
      <c r="N4093" t="s">
        <v>38</v>
      </c>
      <c r="P4093">
        <f t="shared" si="63"/>
        <v>75621915</v>
      </c>
      <c r="Q4093">
        <v>7.1</v>
      </c>
    </row>
    <row r="4094" spans="1:17" x14ac:dyDescent="0.3">
      <c r="A4094" t="s">
        <v>5204</v>
      </c>
      <c r="B4094">
        <v>104</v>
      </c>
      <c r="C4094">
        <v>2600000</v>
      </c>
      <c r="D4094" t="s">
        <v>3409</v>
      </c>
      <c r="E4094" t="s">
        <v>24163</v>
      </c>
      <c r="L4094" t="s">
        <v>15561</v>
      </c>
      <c r="M4094" t="s">
        <v>37</v>
      </c>
      <c r="N4094" t="s">
        <v>56</v>
      </c>
      <c r="O4094">
        <v>6000000</v>
      </c>
      <c r="P4094">
        <f t="shared" si="63"/>
        <v>-3400000</v>
      </c>
      <c r="Q4094">
        <v>7.5</v>
      </c>
    </row>
    <row r="4095" spans="1:17" x14ac:dyDescent="0.3">
      <c r="A4095" t="s">
        <v>4619</v>
      </c>
      <c r="B4095">
        <v>104</v>
      </c>
      <c r="C4095">
        <v>1346503</v>
      </c>
      <c r="D4095" t="s">
        <v>3409</v>
      </c>
      <c r="E4095" t="s">
        <v>22704</v>
      </c>
      <c r="L4095" t="s">
        <v>17238</v>
      </c>
      <c r="M4095" t="s">
        <v>37</v>
      </c>
      <c r="N4095" t="s">
        <v>892</v>
      </c>
      <c r="O4095">
        <v>6000000</v>
      </c>
      <c r="P4095">
        <f t="shared" si="63"/>
        <v>-4653497</v>
      </c>
      <c r="Q4095">
        <v>6.1</v>
      </c>
    </row>
    <row r="4096" spans="1:17" x14ac:dyDescent="0.3">
      <c r="A4096" t="s">
        <v>8553</v>
      </c>
      <c r="B4096">
        <v>104</v>
      </c>
      <c r="C4096">
        <v>16999046</v>
      </c>
      <c r="D4096" t="s">
        <v>3409</v>
      </c>
      <c r="E4096" t="s">
        <v>6403</v>
      </c>
      <c r="F4096" t="s">
        <v>12332</v>
      </c>
      <c r="L4096" t="s">
        <v>8556</v>
      </c>
      <c r="M4096" t="s">
        <v>37</v>
      </c>
      <c r="N4096" t="s">
        <v>268</v>
      </c>
      <c r="O4096">
        <v>26000000</v>
      </c>
      <c r="P4096">
        <f t="shared" si="63"/>
        <v>-9000954</v>
      </c>
      <c r="Q4096">
        <v>5.8</v>
      </c>
    </row>
    <row r="4097" spans="1:17" hidden="1" x14ac:dyDescent="0.3">
      <c r="A4097" t="s">
        <v>20226</v>
      </c>
      <c r="B4097">
        <v>125</v>
      </c>
      <c r="D4097" t="s">
        <v>3409</v>
      </c>
      <c r="L4097" t="s">
        <v>20665</v>
      </c>
      <c r="M4097" t="s">
        <v>37</v>
      </c>
      <c r="N4097" t="s">
        <v>38</v>
      </c>
      <c r="O4097">
        <v>1800000</v>
      </c>
      <c r="P4097">
        <f t="shared" si="63"/>
        <v>-1800000</v>
      </c>
      <c r="Q4097">
        <v>8</v>
      </c>
    </row>
    <row r="4098" spans="1:17" x14ac:dyDescent="0.3">
      <c r="A4098" t="s">
        <v>2682</v>
      </c>
      <c r="B4098">
        <v>104</v>
      </c>
      <c r="C4098">
        <v>79363785</v>
      </c>
      <c r="D4098" t="s">
        <v>3409</v>
      </c>
      <c r="E4098" t="s">
        <v>12332</v>
      </c>
      <c r="F4098" t="s">
        <v>10413</v>
      </c>
      <c r="L4098" t="s">
        <v>2684</v>
      </c>
      <c r="M4098" t="s">
        <v>37</v>
      </c>
      <c r="N4098" t="s">
        <v>38</v>
      </c>
      <c r="O4098">
        <v>80000000</v>
      </c>
      <c r="P4098">
        <f t="shared" ref="P4098:P4161" si="64">+C4098-O4098</f>
        <v>-636215</v>
      </c>
      <c r="Q4098">
        <v>5.5</v>
      </c>
    </row>
    <row r="4099" spans="1:17" x14ac:dyDescent="0.3">
      <c r="A4099" t="s">
        <v>20800</v>
      </c>
      <c r="B4099">
        <v>104</v>
      </c>
      <c r="C4099">
        <v>4231500</v>
      </c>
      <c r="D4099" t="s">
        <v>3409</v>
      </c>
      <c r="E4099" t="s">
        <v>19711</v>
      </c>
      <c r="L4099" t="s">
        <v>20802</v>
      </c>
      <c r="M4099" t="s">
        <v>5611</v>
      </c>
      <c r="N4099" t="s">
        <v>5612</v>
      </c>
      <c r="O4099">
        <v>1000000</v>
      </c>
      <c r="P4099">
        <f t="shared" si="64"/>
        <v>3231500</v>
      </c>
      <c r="Q4099">
        <v>7.8</v>
      </c>
    </row>
    <row r="4100" spans="1:17" x14ac:dyDescent="0.3">
      <c r="A4100" t="s">
        <v>8102</v>
      </c>
      <c r="B4100">
        <v>104</v>
      </c>
      <c r="C4100">
        <v>125014030</v>
      </c>
      <c r="D4100" t="s">
        <v>3409</v>
      </c>
      <c r="E4100" t="s">
        <v>19711</v>
      </c>
      <c r="L4100" t="s">
        <v>8104</v>
      </c>
      <c r="M4100" t="s">
        <v>37</v>
      </c>
      <c r="N4100" t="s">
        <v>38</v>
      </c>
      <c r="O4100">
        <v>30000000</v>
      </c>
      <c r="P4100">
        <f t="shared" si="64"/>
        <v>95014030</v>
      </c>
      <c r="Q4100">
        <v>6.8</v>
      </c>
    </row>
    <row r="4101" spans="1:17" x14ac:dyDescent="0.3">
      <c r="A4101" t="s">
        <v>19399</v>
      </c>
      <c r="B4101">
        <v>104</v>
      </c>
      <c r="C4101">
        <v>3287435</v>
      </c>
      <c r="D4101" t="s">
        <v>3409</v>
      </c>
      <c r="L4101" t="s">
        <v>19400</v>
      </c>
      <c r="M4101" t="s">
        <v>37</v>
      </c>
      <c r="N4101" t="s">
        <v>38</v>
      </c>
      <c r="O4101">
        <v>4500000</v>
      </c>
      <c r="P4101">
        <f t="shared" si="64"/>
        <v>-1212565</v>
      </c>
      <c r="Q4101">
        <v>7.1</v>
      </c>
    </row>
    <row r="4102" spans="1:17" x14ac:dyDescent="0.3">
      <c r="A4102" t="s">
        <v>9162</v>
      </c>
      <c r="B4102">
        <v>105</v>
      </c>
      <c r="C4102">
        <v>5400000</v>
      </c>
      <c r="D4102" t="s">
        <v>3409</v>
      </c>
      <c r="E4102" t="s">
        <v>19711</v>
      </c>
      <c r="L4102" t="s">
        <v>19842</v>
      </c>
      <c r="M4102" t="s">
        <v>37</v>
      </c>
      <c r="N4102" t="s">
        <v>38</v>
      </c>
      <c r="O4102">
        <v>2500000</v>
      </c>
      <c r="P4102">
        <f t="shared" si="64"/>
        <v>2900000</v>
      </c>
      <c r="Q4102">
        <v>8.1</v>
      </c>
    </row>
    <row r="4103" spans="1:17" x14ac:dyDescent="0.3">
      <c r="A4103" t="s">
        <v>5423</v>
      </c>
      <c r="B4103">
        <v>105</v>
      </c>
      <c r="C4103">
        <v>28501651</v>
      </c>
      <c r="D4103" t="s">
        <v>3409</v>
      </c>
      <c r="E4103" t="s">
        <v>10413</v>
      </c>
      <c r="L4103" t="s">
        <v>9302</v>
      </c>
      <c r="M4103" t="s">
        <v>37</v>
      </c>
      <c r="N4103" t="s">
        <v>38</v>
      </c>
      <c r="O4103">
        <v>26000000</v>
      </c>
      <c r="P4103">
        <f t="shared" si="64"/>
        <v>2501651</v>
      </c>
      <c r="Q4103">
        <v>7.1</v>
      </c>
    </row>
    <row r="4104" spans="1:17" x14ac:dyDescent="0.3">
      <c r="A4104" t="s">
        <v>857</v>
      </c>
      <c r="B4104">
        <v>105</v>
      </c>
      <c r="C4104">
        <v>201148159</v>
      </c>
      <c r="D4104" t="s">
        <v>3409</v>
      </c>
      <c r="E4104" t="s">
        <v>18089</v>
      </c>
      <c r="F4104" t="s">
        <v>1266</v>
      </c>
      <c r="G4104" t="s">
        <v>19711</v>
      </c>
      <c r="L4104" t="s">
        <v>1997</v>
      </c>
      <c r="M4104" t="s">
        <v>37</v>
      </c>
      <c r="N4104" t="s">
        <v>38</v>
      </c>
      <c r="O4104">
        <v>95000000</v>
      </c>
      <c r="P4104">
        <f t="shared" si="64"/>
        <v>106148159</v>
      </c>
      <c r="Q4104">
        <v>7</v>
      </c>
    </row>
    <row r="4105" spans="1:17" x14ac:dyDescent="0.3">
      <c r="A4105" t="s">
        <v>2641</v>
      </c>
      <c r="B4105">
        <v>105</v>
      </c>
      <c r="C4105">
        <v>80050171</v>
      </c>
      <c r="D4105" t="s">
        <v>3409</v>
      </c>
      <c r="E4105" t="s">
        <v>24165</v>
      </c>
      <c r="F4105" t="s">
        <v>10413</v>
      </c>
      <c r="L4105" t="s">
        <v>6862</v>
      </c>
      <c r="M4105" t="s">
        <v>37</v>
      </c>
      <c r="N4105" t="s">
        <v>38</v>
      </c>
      <c r="O4105">
        <v>20000000</v>
      </c>
      <c r="P4105">
        <f t="shared" si="64"/>
        <v>60050171</v>
      </c>
      <c r="Q4105">
        <v>6.9</v>
      </c>
    </row>
    <row r="4106" spans="1:17" x14ac:dyDescent="0.3">
      <c r="A4106" t="s">
        <v>19980</v>
      </c>
      <c r="B4106">
        <v>105</v>
      </c>
      <c r="C4106">
        <v>178739</v>
      </c>
      <c r="D4106" t="s">
        <v>3409</v>
      </c>
      <c r="E4106" t="s">
        <v>17378</v>
      </c>
      <c r="L4106" t="s">
        <v>19982</v>
      </c>
      <c r="M4106" t="s">
        <v>37</v>
      </c>
      <c r="N4106" t="s">
        <v>38</v>
      </c>
      <c r="O4106">
        <v>2450000</v>
      </c>
      <c r="P4106">
        <f t="shared" si="64"/>
        <v>-2271261</v>
      </c>
      <c r="Q4106">
        <v>3.9</v>
      </c>
    </row>
    <row r="4107" spans="1:17" x14ac:dyDescent="0.3">
      <c r="A4107" t="s">
        <v>4437</v>
      </c>
      <c r="B4107">
        <v>105</v>
      </c>
      <c r="C4107">
        <v>16991902</v>
      </c>
      <c r="D4107" t="s">
        <v>3409</v>
      </c>
      <c r="E4107" t="s">
        <v>12038</v>
      </c>
      <c r="L4107" t="s">
        <v>7033</v>
      </c>
      <c r="M4107" t="s">
        <v>37</v>
      </c>
      <c r="N4107" t="s">
        <v>38</v>
      </c>
      <c r="O4107">
        <v>57000000</v>
      </c>
      <c r="P4107">
        <f t="shared" si="64"/>
        <v>-40008098</v>
      </c>
      <c r="Q4107">
        <v>6.2</v>
      </c>
    </row>
    <row r="4108" spans="1:17" x14ac:dyDescent="0.3">
      <c r="A4108" t="s">
        <v>10516</v>
      </c>
      <c r="B4108">
        <v>105</v>
      </c>
      <c r="C4108">
        <v>1796024</v>
      </c>
      <c r="D4108" t="s">
        <v>3409</v>
      </c>
      <c r="E4108" t="s">
        <v>10413</v>
      </c>
      <c r="L4108" t="s">
        <v>10517</v>
      </c>
      <c r="M4108" t="s">
        <v>37</v>
      </c>
      <c r="N4108" t="s">
        <v>38</v>
      </c>
      <c r="O4108">
        <v>22000000</v>
      </c>
      <c r="P4108">
        <f t="shared" si="64"/>
        <v>-20203976</v>
      </c>
      <c r="Q4108">
        <v>5.4</v>
      </c>
    </row>
    <row r="4109" spans="1:17" x14ac:dyDescent="0.3">
      <c r="A4109" t="s">
        <v>21179</v>
      </c>
      <c r="B4109">
        <v>105</v>
      </c>
      <c r="C4109">
        <v>609042</v>
      </c>
      <c r="D4109" t="s">
        <v>3409</v>
      </c>
      <c r="L4109" t="s">
        <v>21180</v>
      </c>
      <c r="M4109" t="s">
        <v>37</v>
      </c>
      <c r="N4109" t="s">
        <v>38</v>
      </c>
      <c r="O4109">
        <v>1300000</v>
      </c>
      <c r="P4109">
        <f t="shared" si="64"/>
        <v>-690958</v>
      </c>
      <c r="Q4109">
        <v>6.5</v>
      </c>
    </row>
    <row r="4110" spans="1:17" x14ac:dyDescent="0.3">
      <c r="A4110" t="s">
        <v>16244</v>
      </c>
      <c r="B4110">
        <v>105</v>
      </c>
      <c r="C4110">
        <v>1647780</v>
      </c>
      <c r="D4110" t="s">
        <v>3409</v>
      </c>
      <c r="L4110" t="s">
        <v>21164</v>
      </c>
      <c r="M4110" t="s">
        <v>15778</v>
      </c>
      <c r="N4110" t="s">
        <v>7711</v>
      </c>
      <c r="O4110">
        <v>1300000</v>
      </c>
      <c r="P4110">
        <f t="shared" si="64"/>
        <v>347780</v>
      </c>
      <c r="Q4110">
        <v>8.1</v>
      </c>
    </row>
    <row r="4111" spans="1:17" x14ac:dyDescent="0.3">
      <c r="A4111" t="s">
        <v>1526</v>
      </c>
      <c r="B4111">
        <v>105</v>
      </c>
      <c r="C4111">
        <v>1304837</v>
      </c>
      <c r="D4111" t="s">
        <v>3409</v>
      </c>
      <c r="E4111" t="s">
        <v>24165</v>
      </c>
      <c r="F4111" t="s">
        <v>10413</v>
      </c>
      <c r="L4111" t="s">
        <v>8019</v>
      </c>
      <c r="M4111" t="s">
        <v>37</v>
      </c>
      <c r="N4111" t="s">
        <v>38</v>
      </c>
      <c r="O4111">
        <v>32000000</v>
      </c>
      <c r="P4111">
        <f t="shared" si="64"/>
        <v>-30695163</v>
      </c>
      <c r="Q4111">
        <v>6.1</v>
      </c>
    </row>
    <row r="4112" spans="1:17" x14ac:dyDescent="0.3">
      <c r="A4112" t="s">
        <v>13140</v>
      </c>
      <c r="B4112">
        <v>105</v>
      </c>
      <c r="C4112">
        <v>5217498</v>
      </c>
      <c r="D4112" t="s">
        <v>3409</v>
      </c>
      <c r="E4112" t="s">
        <v>24165</v>
      </c>
      <c r="F4112" t="s">
        <v>10413</v>
      </c>
      <c r="L4112" t="s">
        <v>13141</v>
      </c>
      <c r="M4112" t="s">
        <v>37</v>
      </c>
      <c r="N4112" t="s">
        <v>38</v>
      </c>
      <c r="O4112">
        <v>15000000</v>
      </c>
      <c r="P4112">
        <f t="shared" si="64"/>
        <v>-9782502</v>
      </c>
      <c r="Q4112">
        <v>4.5999999999999996</v>
      </c>
    </row>
    <row r="4113" spans="1:17" x14ac:dyDescent="0.3">
      <c r="A4113" t="s">
        <v>16930</v>
      </c>
      <c r="B4113">
        <v>105</v>
      </c>
      <c r="C4113">
        <v>66637</v>
      </c>
      <c r="D4113" t="s">
        <v>3409</v>
      </c>
      <c r="E4113" t="s">
        <v>19711</v>
      </c>
      <c r="F4113" t="s">
        <v>24163</v>
      </c>
      <c r="L4113" t="s">
        <v>16931</v>
      </c>
      <c r="M4113" t="s">
        <v>37</v>
      </c>
      <c r="N4113" t="s">
        <v>38</v>
      </c>
      <c r="O4113">
        <v>6500000</v>
      </c>
      <c r="P4113">
        <f t="shared" si="64"/>
        <v>-6433363</v>
      </c>
      <c r="Q4113">
        <v>7.2</v>
      </c>
    </row>
    <row r="4114" spans="1:17" x14ac:dyDescent="0.3">
      <c r="A4114" t="s">
        <v>6736</v>
      </c>
      <c r="B4114">
        <v>105</v>
      </c>
      <c r="C4114">
        <v>7159147</v>
      </c>
      <c r="D4114" t="s">
        <v>3409</v>
      </c>
      <c r="E4114" t="s">
        <v>24165</v>
      </c>
      <c r="F4114" t="s">
        <v>10413</v>
      </c>
      <c r="L4114" t="s">
        <v>18544</v>
      </c>
      <c r="M4114" t="s">
        <v>2778</v>
      </c>
      <c r="N4114" t="s">
        <v>3571</v>
      </c>
      <c r="O4114">
        <v>3400000</v>
      </c>
      <c r="P4114">
        <f t="shared" si="64"/>
        <v>3759147</v>
      </c>
      <c r="Q4114">
        <v>7.5</v>
      </c>
    </row>
    <row r="4115" spans="1:17" x14ac:dyDescent="0.3">
      <c r="A4115" t="s">
        <v>16924</v>
      </c>
      <c r="B4115">
        <v>106</v>
      </c>
      <c r="C4115">
        <v>64148</v>
      </c>
      <c r="D4115" t="s">
        <v>3409</v>
      </c>
      <c r="L4115" t="s">
        <v>16926</v>
      </c>
      <c r="M4115" t="s">
        <v>37</v>
      </c>
      <c r="N4115" t="s">
        <v>56</v>
      </c>
      <c r="O4115">
        <v>6500000</v>
      </c>
      <c r="P4115">
        <f t="shared" si="64"/>
        <v>-6435852</v>
      </c>
      <c r="Q4115">
        <v>7.3</v>
      </c>
    </row>
    <row r="4116" spans="1:17" x14ac:dyDescent="0.3">
      <c r="A4116" t="s">
        <v>9593</v>
      </c>
      <c r="B4116">
        <v>106</v>
      </c>
      <c r="C4116">
        <v>17382982</v>
      </c>
      <c r="D4116" t="s">
        <v>3409</v>
      </c>
      <c r="E4116" t="s">
        <v>10413</v>
      </c>
      <c r="L4116" t="s">
        <v>17677</v>
      </c>
      <c r="M4116" t="s">
        <v>2778</v>
      </c>
      <c r="N4116" t="s">
        <v>38</v>
      </c>
      <c r="O4116">
        <v>5000000</v>
      </c>
      <c r="P4116">
        <f t="shared" si="64"/>
        <v>12382982</v>
      </c>
      <c r="Q4116">
        <v>5.2</v>
      </c>
    </row>
    <row r="4117" spans="1:17" x14ac:dyDescent="0.3">
      <c r="A4117" t="s">
        <v>1526</v>
      </c>
      <c r="B4117">
        <v>106</v>
      </c>
      <c r="C4117">
        <v>75638743</v>
      </c>
      <c r="D4117" t="s">
        <v>3409</v>
      </c>
      <c r="E4117" t="s">
        <v>10413</v>
      </c>
      <c r="L4117" t="s">
        <v>4076</v>
      </c>
      <c r="M4117" t="s">
        <v>37</v>
      </c>
      <c r="N4117" t="s">
        <v>38</v>
      </c>
      <c r="O4117">
        <v>60000000</v>
      </c>
      <c r="P4117">
        <f t="shared" si="64"/>
        <v>15638743</v>
      </c>
      <c r="Q4117">
        <v>6.6</v>
      </c>
    </row>
    <row r="4118" spans="1:17" x14ac:dyDescent="0.3">
      <c r="A4118" t="s">
        <v>8108</v>
      </c>
      <c r="B4118">
        <v>106</v>
      </c>
      <c r="C4118">
        <v>11854694</v>
      </c>
      <c r="D4118" t="s">
        <v>3409</v>
      </c>
      <c r="L4118" t="s">
        <v>8109</v>
      </c>
      <c r="M4118" t="s">
        <v>37</v>
      </c>
      <c r="N4118" t="s">
        <v>38</v>
      </c>
      <c r="O4118">
        <v>31000000</v>
      </c>
      <c r="P4118">
        <f t="shared" si="64"/>
        <v>-19145306</v>
      </c>
      <c r="Q4118">
        <v>6.5</v>
      </c>
    </row>
    <row r="4119" spans="1:17" x14ac:dyDescent="0.3">
      <c r="A4119" t="s">
        <v>18709</v>
      </c>
      <c r="B4119">
        <v>106</v>
      </c>
      <c r="C4119">
        <v>20262</v>
      </c>
      <c r="D4119" t="s">
        <v>3409</v>
      </c>
      <c r="L4119" t="s">
        <v>18710</v>
      </c>
      <c r="M4119" t="s">
        <v>14503</v>
      </c>
      <c r="N4119" t="s">
        <v>16841</v>
      </c>
      <c r="O4119">
        <v>4000000</v>
      </c>
      <c r="P4119">
        <f t="shared" si="64"/>
        <v>-3979738</v>
      </c>
      <c r="Q4119">
        <v>6.1</v>
      </c>
    </row>
    <row r="4120" spans="1:17" x14ac:dyDescent="0.3">
      <c r="A4120" t="s">
        <v>5349</v>
      </c>
      <c r="B4120">
        <v>106</v>
      </c>
      <c r="C4120">
        <v>12339633</v>
      </c>
      <c r="D4120" t="s">
        <v>3409</v>
      </c>
      <c r="E4120" t="s">
        <v>12332</v>
      </c>
      <c r="F4120" t="s">
        <v>10413</v>
      </c>
      <c r="L4120" t="s">
        <v>7214</v>
      </c>
      <c r="M4120" t="s">
        <v>37</v>
      </c>
      <c r="N4120" t="s">
        <v>38</v>
      </c>
      <c r="O4120">
        <v>36000000</v>
      </c>
      <c r="P4120">
        <f t="shared" si="64"/>
        <v>-23660367</v>
      </c>
      <c r="Q4120">
        <v>7.8</v>
      </c>
    </row>
    <row r="4121" spans="1:17" x14ac:dyDescent="0.3">
      <c r="A4121" t="s">
        <v>22324</v>
      </c>
      <c r="B4121">
        <v>106</v>
      </c>
      <c r="C4121">
        <v>2694973</v>
      </c>
      <c r="D4121" t="s">
        <v>3409</v>
      </c>
      <c r="L4121" t="s">
        <v>22325</v>
      </c>
      <c r="M4121" t="s">
        <v>37</v>
      </c>
      <c r="N4121" t="s">
        <v>38</v>
      </c>
      <c r="O4121">
        <v>700000</v>
      </c>
      <c r="P4121">
        <f t="shared" si="64"/>
        <v>1994973</v>
      </c>
      <c r="Q4121">
        <v>7.2</v>
      </c>
    </row>
    <row r="4122" spans="1:17" x14ac:dyDescent="0.3">
      <c r="A4122" t="s">
        <v>4099</v>
      </c>
      <c r="B4122">
        <v>106</v>
      </c>
      <c r="C4122">
        <v>40219708</v>
      </c>
      <c r="D4122" t="s">
        <v>3409</v>
      </c>
      <c r="E4122" t="s">
        <v>24167</v>
      </c>
      <c r="L4122" t="s">
        <v>10571</v>
      </c>
      <c r="M4122" t="s">
        <v>37</v>
      </c>
      <c r="N4122" t="s">
        <v>38</v>
      </c>
      <c r="O4122">
        <v>21000000</v>
      </c>
      <c r="P4122">
        <f t="shared" si="64"/>
        <v>19219708</v>
      </c>
      <c r="Q4122">
        <v>6.3</v>
      </c>
    </row>
    <row r="4123" spans="1:17" x14ac:dyDescent="0.3">
      <c r="A4123" t="s">
        <v>16702</v>
      </c>
      <c r="B4123">
        <v>106</v>
      </c>
      <c r="C4123">
        <v>382946</v>
      </c>
      <c r="D4123" t="s">
        <v>3409</v>
      </c>
      <c r="L4123" t="s">
        <v>16703</v>
      </c>
      <c r="M4123" t="s">
        <v>37</v>
      </c>
      <c r="N4123" t="s">
        <v>38</v>
      </c>
      <c r="O4123">
        <v>7000000</v>
      </c>
      <c r="P4123">
        <f t="shared" si="64"/>
        <v>-6617054</v>
      </c>
      <c r="Q4123">
        <v>7.1</v>
      </c>
    </row>
    <row r="4124" spans="1:17" x14ac:dyDescent="0.3">
      <c r="A4124" t="s">
        <v>18965</v>
      </c>
      <c r="B4124">
        <v>106</v>
      </c>
      <c r="C4124">
        <v>886410</v>
      </c>
      <c r="D4124" t="s">
        <v>3409</v>
      </c>
      <c r="E4124" t="s">
        <v>22704</v>
      </c>
      <c r="L4124" t="s">
        <v>18968</v>
      </c>
      <c r="M4124" t="s">
        <v>2778</v>
      </c>
      <c r="N4124" t="s">
        <v>2913</v>
      </c>
      <c r="O4124">
        <v>3500000</v>
      </c>
      <c r="P4124">
        <f t="shared" si="64"/>
        <v>-2613590</v>
      </c>
      <c r="Q4124">
        <v>6.8</v>
      </c>
    </row>
    <row r="4125" spans="1:17" x14ac:dyDescent="0.3">
      <c r="A4125" t="s">
        <v>11333</v>
      </c>
      <c r="B4125">
        <v>106</v>
      </c>
      <c r="C4125">
        <v>6420319</v>
      </c>
      <c r="D4125" t="s">
        <v>3409</v>
      </c>
      <c r="E4125" t="s">
        <v>24163</v>
      </c>
      <c r="L4125" t="s">
        <v>11334</v>
      </c>
      <c r="M4125" t="s">
        <v>37</v>
      </c>
      <c r="N4125" t="s">
        <v>2913</v>
      </c>
      <c r="O4125">
        <v>20000000</v>
      </c>
      <c r="P4125">
        <f t="shared" si="64"/>
        <v>-13579681</v>
      </c>
      <c r="Q4125">
        <v>7.4</v>
      </c>
    </row>
    <row r="4126" spans="1:17" x14ac:dyDescent="0.3">
      <c r="A4126" t="s">
        <v>19876</v>
      </c>
      <c r="B4126">
        <v>106</v>
      </c>
      <c r="C4126">
        <v>395592</v>
      </c>
      <c r="D4126" t="s">
        <v>3409</v>
      </c>
      <c r="E4126" t="s">
        <v>19711</v>
      </c>
      <c r="L4126" t="s">
        <v>19877</v>
      </c>
      <c r="M4126" t="s">
        <v>37</v>
      </c>
      <c r="N4126" t="s">
        <v>3571</v>
      </c>
      <c r="O4126">
        <v>2000000</v>
      </c>
      <c r="P4126">
        <f t="shared" si="64"/>
        <v>-1604408</v>
      </c>
      <c r="Q4126">
        <v>7.6</v>
      </c>
    </row>
    <row r="4127" spans="1:17" x14ac:dyDescent="0.3">
      <c r="A4127" t="s">
        <v>6051</v>
      </c>
      <c r="B4127">
        <v>106</v>
      </c>
      <c r="C4127">
        <v>7556708</v>
      </c>
      <c r="D4127" t="s">
        <v>3409</v>
      </c>
      <c r="L4127" t="s">
        <v>13133</v>
      </c>
      <c r="M4127" t="s">
        <v>37</v>
      </c>
      <c r="N4127" t="s">
        <v>38</v>
      </c>
      <c r="O4127">
        <v>15000000</v>
      </c>
      <c r="P4127">
        <f t="shared" si="64"/>
        <v>-7443292</v>
      </c>
      <c r="Q4127">
        <v>6.6</v>
      </c>
    </row>
    <row r="4128" spans="1:17" x14ac:dyDescent="0.3">
      <c r="A4128" t="s">
        <v>912</v>
      </c>
      <c r="B4128">
        <v>106</v>
      </c>
      <c r="C4128">
        <v>227965690</v>
      </c>
      <c r="D4128" t="s">
        <v>3409</v>
      </c>
      <c r="E4128" t="s">
        <v>12332</v>
      </c>
      <c r="F4128" t="s">
        <v>10413</v>
      </c>
      <c r="L4128" t="s">
        <v>3288</v>
      </c>
      <c r="M4128" t="s">
        <v>37</v>
      </c>
      <c r="N4128" t="s">
        <v>38</v>
      </c>
      <c r="O4128">
        <v>72000000</v>
      </c>
      <c r="P4128">
        <f t="shared" si="64"/>
        <v>155965690</v>
      </c>
      <c r="Q4128">
        <v>6.7</v>
      </c>
    </row>
    <row r="4129" spans="1:17" hidden="1" x14ac:dyDescent="0.3">
      <c r="A4129" t="s">
        <v>18467</v>
      </c>
      <c r="B4129">
        <v>125</v>
      </c>
      <c r="D4129" t="s">
        <v>1671</v>
      </c>
      <c r="E4129" t="s">
        <v>3409</v>
      </c>
      <c r="F4129" t="s">
        <v>19711</v>
      </c>
      <c r="L4129" t="s">
        <v>19260</v>
      </c>
      <c r="M4129" t="s">
        <v>37</v>
      </c>
      <c r="N4129" t="s">
        <v>38</v>
      </c>
      <c r="O4129">
        <v>3000000</v>
      </c>
      <c r="P4129">
        <f t="shared" si="64"/>
        <v>-3000000</v>
      </c>
      <c r="Q4129">
        <v>8.3000000000000007</v>
      </c>
    </row>
    <row r="4130" spans="1:17" hidden="1" x14ac:dyDescent="0.3">
      <c r="A4130" t="s">
        <v>14099</v>
      </c>
      <c r="B4130">
        <v>125</v>
      </c>
      <c r="D4130" t="s">
        <v>3409</v>
      </c>
      <c r="E4130" t="s">
        <v>10413</v>
      </c>
      <c r="L4130" t="s">
        <v>14175</v>
      </c>
      <c r="M4130" t="s">
        <v>37</v>
      </c>
      <c r="N4130" t="s">
        <v>56</v>
      </c>
      <c r="O4130">
        <v>12000000</v>
      </c>
      <c r="P4130">
        <f t="shared" si="64"/>
        <v>-12000000</v>
      </c>
      <c r="Q4130">
        <v>7</v>
      </c>
    </row>
    <row r="4131" spans="1:17" x14ac:dyDescent="0.3">
      <c r="A4131" t="s">
        <v>6783</v>
      </c>
      <c r="B4131">
        <v>106</v>
      </c>
      <c r="C4131">
        <v>13376506</v>
      </c>
      <c r="D4131" t="s">
        <v>3409</v>
      </c>
      <c r="L4131" t="s">
        <v>6784</v>
      </c>
      <c r="M4131" t="s">
        <v>37</v>
      </c>
      <c r="N4131" t="s">
        <v>38</v>
      </c>
      <c r="O4131">
        <v>40000000</v>
      </c>
      <c r="P4131">
        <f t="shared" si="64"/>
        <v>-26623494</v>
      </c>
      <c r="Q4131">
        <v>6.3</v>
      </c>
    </row>
    <row r="4132" spans="1:17" x14ac:dyDescent="0.3">
      <c r="A4132" t="s">
        <v>21106</v>
      </c>
      <c r="B4132">
        <v>106</v>
      </c>
      <c r="C4132">
        <v>304124</v>
      </c>
      <c r="D4132" t="s">
        <v>3409</v>
      </c>
      <c r="L4132" t="s">
        <v>21108</v>
      </c>
      <c r="M4132" t="s">
        <v>2778</v>
      </c>
      <c r="N4132" t="s">
        <v>18942</v>
      </c>
      <c r="O4132">
        <v>1400000</v>
      </c>
      <c r="P4132">
        <f t="shared" si="64"/>
        <v>-1095876</v>
      </c>
      <c r="Q4132">
        <v>6.7</v>
      </c>
    </row>
    <row r="4133" spans="1:17" x14ac:dyDescent="0.3">
      <c r="A4133" t="s">
        <v>18459</v>
      </c>
      <c r="B4133">
        <v>106</v>
      </c>
      <c r="C4133">
        <v>399793</v>
      </c>
      <c r="D4133" t="s">
        <v>3409</v>
      </c>
      <c r="L4133" t="s">
        <v>18631</v>
      </c>
      <c r="M4133" t="s">
        <v>37</v>
      </c>
      <c r="N4133" t="s">
        <v>38</v>
      </c>
      <c r="O4133">
        <v>4000000</v>
      </c>
      <c r="P4133">
        <f t="shared" si="64"/>
        <v>-3600207</v>
      </c>
      <c r="Q4133">
        <v>5.4</v>
      </c>
    </row>
    <row r="4134" spans="1:17" x14ac:dyDescent="0.3">
      <c r="A4134" t="s">
        <v>912</v>
      </c>
      <c r="B4134">
        <v>106</v>
      </c>
      <c r="C4134">
        <v>94999143</v>
      </c>
      <c r="D4134" t="s">
        <v>3409</v>
      </c>
      <c r="E4134" t="s">
        <v>24165</v>
      </c>
      <c r="F4134" t="s">
        <v>12332</v>
      </c>
      <c r="G4134" t="s">
        <v>10413</v>
      </c>
      <c r="L4134" t="s">
        <v>3186</v>
      </c>
      <c r="M4134" t="s">
        <v>37</v>
      </c>
      <c r="N4134" t="s">
        <v>38</v>
      </c>
      <c r="O4134">
        <v>75000000</v>
      </c>
      <c r="P4134">
        <f t="shared" si="64"/>
        <v>19999143</v>
      </c>
      <c r="Q4134">
        <v>7.2</v>
      </c>
    </row>
    <row r="4135" spans="1:17" x14ac:dyDescent="0.3">
      <c r="A4135" t="s">
        <v>23357</v>
      </c>
      <c r="B4135">
        <v>106</v>
      </c>
      <c r="C4135">
        <v>1027119</v>
      </c>
      <c r="D4135" t="s">
        <v>3409</v>
      </c>
      <c r="L4135" t="s">
        <v>23358</v>
      </c>
      <c r="M4135" t="s">
        <v>37</v>
      </c>
      <c r="N4135" t="s">
        <v>38</v>
      </c>
      <c r="O4135">
        <v>225000</v>
      </c>
      <c r="P4135">
        <f t="shared" si="64"/>
        <v>802119</v>
      </c>
      <c r="Q4135">
        <v>7</v>
      </c>
    </row>
    <row r="4136" spans="1:17" x14ac:dyDescent="0.3">
      <c r="A4136" t="s">
        <v>1016</v>
      </c>
      <c r="B4136">
        <v>107</v>
      </c>
      <c r="C4136">
        <v>4741987</v>
      </c>
      <c r="D4136" t="s">
        <v>3409</v>
      </c>
      <c r="L4136" t="s">
        <v>13519</v>
      </c>
      <c r="M4136" t="s">
        <v>37</v>
      </c>
      <c r="N4136" t="s">
        <v>38</v>
      </c>
      <c r="O4136">
        <v>14000000</v>
      </c>
      <c r="P4136">
        <f t="shared" si="64"/>
        <v>-9258013</v>
      </c>
      <c r="Q4136">
        <v>6.6</v>
      </c>
    </row>
    <row r="4137" spans="1:17" x14ac:dyDescent="0.3">
      <c r="A4137" t="s">
        <v>14250</v>
      </c>
      <c r="B4137">
        <v>107</v>
      </c>
      <c r="C4137">
        <v>7918283</v>
      </c>
      <c r="D4137" t="s">
        <v>3409</v>
      </c>
      <c r="E4137" t="s">
        <v>10413</v>
      </c>
      <c r="L4137" t="s">
        <v>14251</v>
      </c>
      <c r="M4137" t="s">
        <v>37</v>
      </c>
      <c r="N4137" t="s">
        <v>38</v>
      </c>
      <c r="O4137">
        <v>12000000</v>
      </c>
      <c r="P4137">
        <f t="shared" si="64"/>
        <v>-4081717</v>
      </c>
      <c r="Q4137">
        <v>6.6</v>
      </c>
    </row>
    <row r="4138" spans="1:17" x14ac:dyDescent="0.3">
      <c r="A4138" t="s">
        <v>1155</v>
      </c>
      <c r="B4138">
        <v>107</v>
      </c>
      <c r="C4138">
        <v>768045</v>
      </c>
      <c r="D4138" t="s">
        <v>3409</v>
      </c>
      <c r="E4138" t="s">
        <v>22704</v>
      </c>
      <c r="F4138" t="s">
        <v>24163</v>
      </c>
      <c r="L4138" t="s">
        <v>22771</v>
      </c>
      <c r="M4138" t="s">
        <v>37</v>
      </c>
      <c r="N4138" t="s">
        <v>56</v>
      </c>
      <c r="O4138">
        <v>2000000</v>
      </c>
      <c r="P4138">
        <f t="shared" si="64"/>
        <v>-1231955</v>
      </c>
      <c r="Q4138">
        <v>7.7</v>
      </c>
    </row>
    <row r="4139" spans="1:17" x14ac:dyDescent="0.3">
      <c r="A4139" t="s">
        <v>9785</v>
      </c>
      <c r="B4139">
        <v>107</v>
      </c>
      <c r="C4139">
        <v>16118077</v>
      </c>
      <c r="D4139" t="s">
        <v>3409</v>
      </c>
      <c r="L4139" t="s">
        <v>9786</v>
      </c>
      <c r="M4139" t="s">
        <v>37</v>
      </c>
      <c r="N4139" t="s">
        <v>38</v>
      </c>
      <c r="O4139">
        <v>25000000</v>
      </c>
      <c r="P4139">
        <f t="shared" si="64"/>
        <v>-8881923</v>
      </c>
      <c r="Q4139">
        <v>5.6</v>
      </c>
    </row>
    <row r="4140" spans="1:17" x14ac:dyDescent="0.3">
      <c r="A4140" t="s">
        <v>7142</v>
      </c>
      <c r="B4140">
        <v>107</v>
      </c>
      <c r="C4140">
        <v>42019483</v>
      </c>
      <c r="D4140" t="s">
        <v>3409</v>
      </c>
      <c r="E4140" t="s">
        <v>18089</v>
      </c>
      <c r="L4140" t="s">
        <v>7188</v>
      </c>
      <c r="M4140" t="s">
        <v>37</v>
      </c>
      <c r="N4140" t="s">
        <v>38</v>
      </c>
      <c r="O4140">
        <v>36000000</v>
      </c>
      <c r="P4140">
        <f t="shared" si="64"/>
        <v>6019483</v>
      </c>
      <c r="Q4140">
        <v>6.4</v>
      </c>
    </row>
    <row r="4141" spans="1:17" x14ac:dyDescent="0.3">
      <c r="A4141" t="s">
        <v>11375</v>
      </c>
      <c r="B4141">
        <v>107</v>
      </c>
      <c r="C4141">
        <v>15854988</v>
      </c>
      <c r="D4141" t="s">
        <v>3409</v>
      </c>
      <c r="E4141" t="s">
        <v>19711</v>
      </c>
      <c r="L4141" t="s">
        <v>13593</v>
      </c>
      <c r="M4141" t="s">
        <v>37</v>
      </c>
      <c r="N4141" t="s">
        <v>38</v>
      </c>
      <c r="O4141">
        <v>13500000</v>
      </c>
      <c r="P4141">
        <f t="shared" si="64"/>
        <v>2354988</v>
      </c>
      <c r="Q4141">
        <v>7.4</v>
      </c>
    </row>
    <row r="4142" spans="1:17" x14ac:dyDescent="0.3">
      <c r="A4142" t="s">
        <v>10098</v>
      </c>
      <c r="B4142">
        <v>107</v>
      </c>
      <c r="C4142">
        <v>80000000</v>
      </c>
      <c r="D4142" t="s">
        <v>3409</v>
      </c>
      <c r="E4142" t="s">
        <v>12038</v>
      </c>
      <c r="F4142" t="s">
        <v>19711</v>
      </c>
      <c r="L4142" t="s">
        <v>10099</v>
      </c>
      <c r="M4142" t="s">
        <v>37</v>
      </c>
      <c r="N4142" t="s">
        <v>38</v>
      </c>
      <c r="O4142">
        <v>8200000</v>
      </c>
      <c r="P4142">
        <f t="shared" si="64"/>
        <v>71800000</v>
      </c>
      <c r="Q4142">
        <v>6.5</v>
      </c>
    </row>
    <row r="4143" spans="1:17" x14ac:dyDescent="0.3">
      <c r="A4143" t="s">
        <v>14518</v>
      </c>
      <c r="B4143">
        <v>107</v>
      </c>
      <c r="C4143">
        <v>50461335</v>
      </c>
      <c r="D4143" t="s">
        <v>3409</v>
      </c>
      <c r="E4143" t="s">
        <v>1266</v>
      </c>
      <c r="F4143" t="s">
        <v>12038</v>
      </c>
      <c r="G4143" t="s">
        <v>19711</v>
      </c>
      <c r="L4143" t="s">
        <v>14520</v>
      </c>
      <c r="M4143" t="s">
        <v>37</v>
      </c>
      <c r="N4143" t="s">
        <v>38</v>
      </c>
      <c r="O4143">
        <v>11000000</v>
      </c>
      <c r="P4143">
        <f t="shared" si="64"/>
        <v>39461335</v>
      </c>
      <c r="Q4143">
        <v>6.8</v>
      </c>
    </row>
    <row r="4144" spans="1:17" x14ac:dyDescent="0.3">
      <c r="A4144" t="s">
        <v>19854</v>
      </c>
      <c r="B4144">
        <v>107</v>
      </c>
      <c r="C4144">
        <v>1282084</v>
      </c>
      <c r="D4144" t="s">
        <v>3409</v>
      </c>
      <c r="L4144" t="s">
        <v>19855</v>
      </c>
      <c r="M4144" t="s">
        <v>37</v>
      </c>
      <c r="N4144" t="s">
        <v>38</v>
      </c>
      <c r="O4144">
        <v>2500000</v>
      </c>
      <c r="P4144">
        <f t="shared" si="64"/>
        <v>-1217916</v>
      </c>
      <c r="Q4144">
        <v>7</v>
      </c>
    </row>
    <row r="4145" spans="1:17" x14ac:dyDescent="0.3">
      <c r="A4145" t="s">
        <v>9162</v>
      </c>
      <c r="B4145">
        <v>107</v>
      </c>
      <c r="C4145">
        <v>1186957</v>
      </c>
      <c r="D4145" t="s">
        <v>3409</v>
      </c>
      <c r="L4145" t="s">
        <v>10007</v>
      </c>
      <c r="M4145" t="s">
        <v>37</v>
      </c>
      <c r="N4145" t="s">
        <v>56</v>
      </c>
      <c r="O4145">
        <v>25000000</v>
      </c>
      <c r="P4145">
        <f t="shared" si="64"/>
        <v>-23813043</v>
      </c>
      <c r="Q4145">
        <v>6.8</v>
      </c>
    </row>
    <row r="4146" spans="1:17" x14ac:dyDescent="0.3">
      <c r="A4146" t="s">
        <v>22329</v>
      </c>
      <c r="B4146">
        <v>107</v>
      </c>
      <c r="C4146">
        <v>10508</v>
      </c>
      <c r="D4146" t="s">
        <v>3409</v>
      </c>
      <c r="L4146" t="s">
        <v>22331</v>
      </c>
      <c r="M4146" t="s">
        <v>37</v>
      </c>
      <c r="N4146" t="s">
        <v>38</v>
      </c>
      <c r="O4146">
        <v>700000</v>
      </c>
      <c r="P4146">
        <f t="shared" si="64"/>
        <v>-689492</v>
      </c>
      <c r="Q4146">
        <v>6.5</v>
      </c>
    </row>
    <row r="4147" spans="1:17" hidden="1" x14ac:dyDescent="0.3">
      <c r="A4147" t="s">
        <v>16450</v>
      </c>
      <c r="B4147">
        <v>126</v>
      </c>
      <c r="D4147" t="s">
        <v>1325</v>
      </c>
      <c r="E4147" t="s">
        <v>3409</v>
      </c>
      <c r="F4147" t="s">
        <v>24163</v>
      </c>
      <c r="L4147" t="s">
        <v>17824</v>
      </c>
      <c r="M4147" t="s">
        <v>37</v>
      </c>
      <c r="N4147" t="s">
        <v>56</v>
      </c>
      <c r="O4147">
        <v>5000000</v>
      </c>
      <c r="P4147">
        <f t="shared" si="64"/>
        <v>-5000000</v>
      </c>
      <c r="Q4147">
        <v>6.3</v>
      </c>
    </row>
    <row r="4148" spans="1:17" x14ac:dyDescent="0.3">
      <c r="A4148" t="s">
        <v>13017</v>
      </c>
      <c r="B4148">
        <v>107</v>
      </c>
      <c r="C4148">
        <v>13766014</v>
      </c>
      <c r="D4148" t="s">
        <v>3409</v>
      </c>
      <c r="E4148" t="s">
        <v>19711</v>
      </c>
      <c r="L4148" t="s">
        <v>13018</v>
      </c>
      <c r="M4148" t="s">
        <v>37</v>
      </c>
      <c r="N4148" t="s">
        <v>38</v>
      </c>
      <c r="O4148">
        <v>15000000</v>
      </c>
      <c r="P4148">
        <f t="shared" si="64"/>
        <v>-1233986</v>
      </c>
      <c r="Q4148">
        <v>7</v>
      </c>
    </row>
    <row r="4149" spans="1:17" x14ac:dyDescent="0.3">
      <c r="A4149" t="s">
        <v>1071</v>
      </c>
      <c r="B4149">
        <v>107</v>
      </c>
      <c r="C4149">
        <v>42385520</v>
      </c>
      <c r="D4149" t="s">
        <v>3409</v>
      </c>
      <c r="E4149" t="s">
        <v>12038</v>
      </c>
      <c r="F4149" t="s">
        <v>19711</v>
      </c>
      <c r="L4149" t="s">
        <v>8360</v>
      </c>
      <c r="M4149" t="s">
        <v>37</v>
      </c>
      <c r="N4149" t="s">
        <v>38</v>
      </c>
      <c r="O4149">
        <v>30000000</v>
      </c>
      <c r="P4149">
        <f t="shared" si="64"/>
        <v>12385520</v>
      </c>
      <c r="Q4149">
        <v>6.2</v>
      </c>
    </row>
    <row r="4150" spans="1:17" x14ac:dyDescent="0.3">
      <c r="A4150" t="s">
        <v>6171</v>
      </c>
      <c r="B4150">
        <v>107</v>
      </c>
      <c r="C4150">
        <v>62933793</v>
      </c>
      <c r="D4150" t="s">
        <v>3409</v>
      </c>
      <c r="E4150" t="s">
        <v>18089</v>
      </c>
      <c r="F4150" t="s">
        <v>12038</v>
      </c>
      <c r="G4150" t="s">
        <v>19711</v>
      </c>
      <c r="L4150" t="s">
        <v>10718</v>
      </c>
      <c r="M4150" t="s">
        <v>37</v>
      </c>
      <c r="N4150" t="s">
        <v>38</v>
      </c>
      <c r="O4150">
        <v>20000000</v>
      </c>
      <c r="P4150">
        <f t="shared" si="64"/>
        <v>42933793</v>
      </c>
      <c r="Q4150">
        <v>5.8</v>
      </c>
    </row>
    <row r="4151" spans="1:17" x14ac:dyDescent="0.3">
      <c r="A4151" t="s">
        <v>912</v>
      </c>
      <c r="B4151">
        <v>107</v>
      </c>
      <c r="C4151">
        <v>293501675</v>
      </c>
      <c r="D4151" t="s">
        <v>3409</v>
      </c>
      <c r="E4151" t="s">
        <v>24165</v>
      </c>
      <c r="F4151" t="s">
        <v>10413</v>
      </c>
      <c r="L4151" t="s">
        <v>6221</v>
      </c>
      <c r="M4151" t="s">
        <v>37</v>
      </c>
      <c r="N4151" t="s">
        <v>38</v>
      </c>
      <c r="O4151">
        <v>40000000</v>
      </c>
      <c r="P4151">
        <f t="shared" si="64"/>
        <v>253501675</v>
      </c>
      <c r="Q4151">
        <v>8.1</v>
      </c>
    </row>
    <row r="4152" spans="1:17" x14ac:dyDescent="0.3">
      <c r="A4152" t="s">
        <v>1257</v>
      </c>
      <c r="B4152">
        <v>107</v>
      </c>
      <c r="C4152">
        <v>63411478</v>
      </c>
      <c r="D4152" t="s">
        <v>3409</v>
      </c>
      <c r="E4152" t="s">
        <v>1266</v>
      </c>
      <c r="F4152" t="s">
        <v>19711</v>
      </c>
      <c r="G4152" t="s">
        <v>12332</v>
      </c>
      <c r="L4152" t="s">
        <v>6921</v>
      </c>
      <c r="M4152" t="s">
        <v>37</v>
      </c>
      <c r="N4152" t="s">
        <v>38</v>
      </c>
      <c r="O4152">
        <v>39000000</v>
      </c>
      <c r="P4152">
        <f t="shared" si="64"/>
        <v>24411478</v>
      </c>
      <c r="Q4152">
        <v>7.1</v>
      </c>
    </row>
    <row r="4153" spans="1:17" x14ac:dyDescent="0.3">
      <c r="A4153" t="s">
        <v>19069</v>
      </c>
      <c r="B4153">
        <v>107</v>
      </c>
      <c r="C4153">
        <v>13092000</v>
      </c>
      <c r="D4153" t="s">
        <v>3409</v>
      </c>
      <c r="E4153" t="s">
        <v>12038</v>
      </c>
      <c r="L4153" t="s">
        <v>19070</v>
      </c>
      <c r="M4153" t="s">
        <v>37</v>
      </c>
      <c r="N4153" t="s">
        <v>38</v>
      </c>
      <c r="O4153">
        <v>3300000</v>
      </c>
      <c r="P4153">
        <f t="shared" si="64"/>
        <v>9792000</v>
      </c>
      <c r="Q4153">
        <v>8.5</v>
      </c>
    </row>
    <row r="4154" spans="1:17" x14ac:dyDescent="0.3">
      <c r="A4154" t="s">
        <v>5076</v>
      </c>
      <c r="B4154">
        <v>108</v>
      </c>
      <c r="C4154">
        <v>13060843</v>
      </c>
      <c r="D4154" t="s">
        <v>3409</v>
      </c>
      <c r="L4154" t="s">
        <v>18233</v>
      </c>
      <c r="M4154" t="s">
        <v>37</v>
      </c>
      <c r="N4154" t="s">
        <v>38</v>
      </c>
      <c r="O4154">
        <v>15000000</v>
      </c>
      <c r="P4154">
        <f t="shared" si="64"/>
        <v>-1939157</v>
      </c>
      <c r="Q4154">
        <v>7.7</v>
      </c>
    </row>
    <row r="4155" spans="1:17" x14ac:dyDescent="0.3">
      <c r="A4155" t="s">
        <v>5418</v>
      </c>
      <c r="B4155">
        <v>108</v>
      </c>
      <c r="C4155">
        <v>548712</v>
      </c>
      <c r="D4155" t="s">
        <v>3409</v>
      </c>
      <c r="E4155" t="s">
        <v>19711</v>
      </c>
      <c r="L4155" t="s">
        <v>21714</v>
      </c>
      <c r="M4155" t="s">
        <v>37</v>
      </c>
      <c r="N4155" t="s">
        <v>38</v>
      </c>
      <c r="O4155">
        <v>2500000</v>
      </c>
      <c r="P4155">
        <f t="shared" si="64"/>
        <v>-1951288</v>
      </c>
      <c r="Q4155">
        <v>6.9</v>
      </c>
    </row>
    <row r="4156" spans="1:17" x14ac:dyDescent="0.3">
      <c r="A4156" t="s">
        <v>7635</v>
      </c>
      <c r="B4156">
        <v>108</v>
      </c>
      <c r="C4156">
        <v>8535575</v>
      </c>
      <c r="D4156" t="s">
        <v>3409</v>
      </c>
      <c r="L4156" t="s">
        <v>8629</v>
      </c>
      <c r="M4156" t="s">
        <v>37</v>
      </c>
      <c r="N4156" t="s">
        <v>38</v>
      </c>
      <c r="O4156">
        <v>30000000</v>
      </c>
      <c r="P4156">
        <f t="shared" si="64"/>
        <v>-21464425</v>
      </c>
      <c r="Q4156">
        <v>7</v>
      </c>
    </row>
    <row r="4157" spans="1:17" x14ac:dyDescent="0.3">
      <c r="A4157" t="s">
        <v>1204</v>
      </c>
      <c r="B4157">
        <v>108</v>
      </c>
      <c r="C4157">
        <v>106952327</v>
      </c>
      <c r="D4157" t="s">
        <v>3409</v>
      </c>
      <c r="E4157" t="s">
        <v>10413</v>
      </c>
      <c r="L4157" t="s">
        <v>13652</v>
      </c>
      <c r="M4157" t="s">
        <v>37</v>
      </c>
      <c r="N4157" t="s">
        <v>38</v>
      </c>
      <c r="O4157">
        <v>13000000</v>
      </c>
      <c r="P4157">
        <f t="shared" si="64"/>
        <v>93952327</v>
      </c>
      <c r="Q4157">
        <v>8</v>
      </c>
    </row>
    <row r="4158" spans="1:17" x14ac:dyDescent="0.3">
      <c r="A4158" t="s">
        <v>7635</v>
      </c>
      <c r="B4158">
        <v>108</v>
      </c>
      <c r="C4158">
        <v>80014842</v>
      </c>
      <c r="D4158" t="s">
        <v>3409</v>
      </c>
      <c r="E4158" t="s">
        <v>19711</v>
      </c>
      <c r="F4158" t="s">
        <v>24163</v>
      </c>
      <c r="L4158" t="s">
        <v>9745</v>
      </c>
      <c r="M4158" t="s">
        <v>37</v>
      </c>
      <c r="N4158" t="s">
        <v>38</v>
      </c>
      <c r="O4158">
        <v>25000000</v>
      </c>
      <c r="P4158">
        <f t="shared" si="64"/>
        <v>55014842</v>
      </c>
      <c r="Q4158">
        <v>6.3</v>
      </c>
    </row>
    <row r="4159" spans="1:17" x14ac:dyDescent="0.3">
      <c r="A4159" t="s">
        <v>16198</v>
      </c>
      <c r="B4159">
        <v>108</v>
      </c>
      <c r="C4159">
        <v>568695</v>
      </c>
      <c r="D4159" t="s">
        <v>3409</v>
      </c>
      <c r="E4159" t="s">
        <v>19711</v>
      </c>
      <c r="F4159" t="s">
        <v>10413</v>
      </c>
      <c r="L4159" t="s">
        <v>16199</v>
      </c>
      <c r="M4159" t="s">
        <v>37</v>
      </c>
      <c r="N4159" t="s">
        <v>38</v>
      </c>
      <c r="O4159">
        <v>8000000</v>
      </c>
      <c r="P4159">
        <f t="shared" si="64"/>
        <v>-7431305</v>
      </c>
      <c r="Q4159">
        <v>6.5</v>
      </c>
    </row>
    <row r="4160" spans="1:17" x14ac:dyDescent="0.3">
      <c r="A4160" t="s">
        <v>1555</v>
      </c>
      <c r="B4160">
        <v>108</v>
      </c>
      <c r="C4160">
        <v>34126138</v>
      </c>
      <c r="D4160" t="s">
        <v>3409</v>
      </c>
      <c r="E4160" t="s">
        <v>1266</v>
      </c>
      <c r="F4160" t="s">
        <v>19711</v>
      </c>
      <c r="G4160" t="s">
        <v>12332</v>
      </c>
      <c r="L4160" t="s">
        <v>10943</v>
      </c>
      <c r="M4160" t="s">
        <v>37</v>
      </c>
      <c r="N4160" t="s">
        <v>38</v>
      </c>
      <c r="O4160">
        <v>20000000</v>
      </c>
      <c r="P4160">
        <f t="shared" si="64"/>
        <v>14126138</v>
      </c>
      <c r="Q4160">
        <v>8.3000000000000007</v>
      </c>
    </row>
    <row r="4161" spans="1:17" hidden="1" x14ac:dyDescent="0.3">
      <c r="A4161" t="s">
        <v>23469</v>
      </c>
      <c r="B4161">
        <v>126</v>
      </c>
      <c r="D4161" t="s">
        <v>3409</v>
      </c>
      <c r="E4161" t="s">
        <v>1266</v>
      </c>
      <c r="L4161" t="s">
        <v>23472</v>
      </c>
      <c r="M4161" t="s">
        <v>15778</v>
      </c>
      <c r="N4161" t="s">
        <v>7711</v>
      </c>
      <c r="P4161">
        <f t="shared" si="64"/>
        <v>0</v>
      </c>
      <c r="Q4161">
        <v>8.1</v>
      </c>
    </row>
    <row r="4162" spans="1:17" x14ac:dyDescent="0.3">
      <c r="A4162" t="s">
        <v>13745</v>
      </c>
      <c r="B4162">
        <v>108</v>
      </c>
      <c r="C4162">
        <v>25440971</v>
      </c>
      <c r="D4162" t="s">
        <v>3409</v>
      </c>
      <c r="E4162" t="s">
        <v>24165</v>
      </c>
      <c r="F4162" t="s">
        <v>12332</v>
      </c>
      <c r="G4162" t="s">
        <v>10413</v>
      </c>
      <c r="L4162" t="s">
        <v>13748</v>
      </c>
      <c r="M4162" t="s">
        <v>37</v>
      </c>
      <c r="N4162" t="s">
        <v>56</v>
      </c>
      <c r="O4162">
        <v>15000000</v>
      </c>
      <c r="P4162">
        <f t="shared" ref="P4162:P4225" si="65">+C4162-O4162</f>
        <v>10440971</v>
      </c>
      <c r="Q4162">
        <v>7.7</v>
      </c>
    </row>
    <row r="4163" spans="1:17" hidden="1" x14ac:dyDescent="0.3">
      <c r="A4163" t="s">
        <v>19312</v>
      </c>
      <c r="B4163">
        <v>126</v>
      </c>
      <c r="D4163" t="s">
        <v>1325</v>
      </c>
      <c r="E4163" t="s">
        <v>953</v>
      </c>
      <c r="F4163" t="s">
        <v>19711</v>
      </c>
      <c r="G4163" t="s">
        <v>15011</v>
      </c>
      <c r="L4163" t="s">
        <v>19315</v>
      </c>
      <c r="M4163" t="s">
        <v>37</v>
      </c>
      <c r="N4163" t="s">
        <v>38</v>
      </c>
      <c r="O4163">
        <v>3000000</v>
      </c>
      <c r="P4163">
        <f t="shared" si="65"/>
        <v>-3000000</v>
      </c>
      <c r="Q4163">
        <v>7.8</v>
      </c>
    </row>
    <row r="4164" spans="1:17" x14ac:dyDescent="0.3">
      <c r="A4164" t="s">
        <v>5647</v>
      </c>
      <c r="B4164">
        <v>108</v>
      </c>
      <c r="C4164">
        <v>5600000</v>
      </c>
      <c r="D4164" t="s">
        <v>3409</v>
      </c>
      <c r="E4164" t="s">
        <v>6403</v>
      </c>
      <c r="F4164" t="s">
        <v>19711</v>
      </c>
      <c r="G4164" t="s">
        <v>10413</v>
      </c>
      <c r="L4164" t="s">
        <v>5649</v>
      </c>
      <c r="M4164" t="s">
        <v>37</v>
      </c>
      <c r="N4164" t="s">
        <v>38</v>
      </c>
      <c r="O4164">
        <v>47000000</v>
      </c>
      <c r="P4164">
        <f t="shared" si="65"/>
        <v>-41400000</v>
      </c>
      <c r="Q4164">
        <v>5.8</v>
      </c>
    </row>
    <row r="4165" spans="1:17" x14ac:dyDescent="0.3">
      <c r="A4165" t="s">
        <v>912</v>
      </c>
      <c r="B4165">
        <v>108</v>
      </c>
      <c r="C4165">
        <v>114195633</v>
      </c>
      <c r="D4165" t="s">
        <v>3409</v>
      </c>
      <c r="E4165" t="s">
        <v>24165</v>
      </c>
      <c r="F4165" t="s">
        <v>19711</v>
      </c>
      <c r="G4165" t="s">
        <v>10413</v>
      </c>
      <c r="L4165" t="s">
        <v>3278</v>
      </c>
      <c r="M4165" t="s">
        <v>37</v>
      </c>
      <c r="N4165" t="s">
        <v>38</v>
      </c>
      <c r="O4165">
        <v>60000000</v>
      </c>
      <c r="P4165">
        <f t="shared" si="65"/>
        <v>54195633</v>
      </c>
      <c r="Q4165">
        <v>6.5</v>
      </c>
    </row>
    <row r="4166" spans="1:17" x14ac:dyDescent="0.3">
      <c r="A4166" t="s">
        <v>7535</v>
      </c>
      <c r="B4166">
        <v>108</v>
      </c>
      <c r="C4166">
        <v>20981633</v>
      </c>
      <c r="D4166" t="s">
        <v>3409</v>
      </c>
      <c r="E4166" t="s">
        <v>24165</v>
      </c>
      <c r="F4166" t="s">
        <v>12332</v>
      </c>
      <c r="G4166" t="s">
        <v>10413</v>
      </c>
      <c r="L4166" t="s">
        <v>7536</v>
      </c>
      <c r="M4166" t="s">
        <v>37</v>
      </c>
      <c r="N4166" t="s">
        <v>38</v>
      </c>
      <c r="O4166">
        <v>30000000</v>
      </c>
      <c r="P4166">
        <f t="shared" si="65"/>
        <v>-9018367</v>
      </c>
      <c r="Q4166">
        <v>5.9</v>
      </c>
    </row>
    <row r="4167" spans="1:17" x14ac:dyDescent="0.3">
      <c r="A4167" t="s">
        <v>8186</v>
      </c>
      <c r="B4167">
        <v>108</v>
      </c>
      <c r="C4167">
        <v>83813460</v>
      </c>
      <c r="D4167" t="s">
        <v>3409</v>
      </c>
      <c r="E4167" t="s">
        <v>19711</v>
      </c>
      <c r="L4167" t="s">
        <v>8187</v>
      </c>
      <c r="M4167" t="s">
        <v>37</v>
      </c>
      <c r="N4167" t="s">
        <v>38</v>
      </c>
      <c r="O4167">
        <v>25000000</v>
      </c>
      <c r="P4167">
        <f t="shared" si="65"/>
        <v>58813460</v>
      </c>
      <c r="Q4167">
        <v>7.4</v>
      </c>
    </row>
    <row r="4168" spans="1:17" x14ac:dyDescent="0.3">
      <c r="A4168" t="s">
        <v>9162</v>
      </c>
      <c r="B4168">
        <v>109</v>
      </c>
      <c r="C4168">
        <v>8114507</v>
      </c>
      <c r="D4168" t="s">
        <v>3409</v>
      </c>
      <c r="E4168" t="s">
        <v>19711</v>
      </c>
      <c r="L4168" t="s">
        <v>19325</v>
      </c>
      <c r="M4168" t="s">
        <v>37</v>
      </c>
      <c r="N4168" t="s">
        <v>38</v>
      </c>
      <c r="O4168">
        <v>3000000</v>
      </c>
      <c r="P4168">
        <f t="shared" si="65"/>
        <v>5114507</v>
      </c>
      <c r="Q4168">
        <v>7.9</v>
      </c>
    </row>
    <row r="4169" spans="1:17" x14ac:dyDescent="0.3">
      <c r="A4169" t="s">
        <v>1217</v>
      </c>
      <c r="B4169">
        <v>109</v>
      </c>
      <c r="C4169">
        <v>35286428</v>
      </c>
      <c r="D4169" t="s">
        <v>3409</v>
      </c>
      <c r="E4169" t="s">
        <v>12332</v>
      </c>
      <c r="F4169" t="s">
        <v>10413</v>
      </c>
      <c r="L4169" t="s">
        <v>2995</v>
      </c>
      <c r="M4169" t="s">
        <v>37</v>
      </c>
      <c r="N4169" t="s">
        <v>38</v>
      </c>
      <c r="O4169">
        <v>76000000</v>
      </c>
      <c r="P4169">
        <f t="shared" si="65"/>
        <v>-40713572</v>
      </c>
      <c r="Q4169">
        <v>7.9</v>
      </c>
    </row>
    <row r="4170" spans="1:17" x14ac:dyDescent="0.3">
      <c r="A4170" t="s">
        <v>12120</v>
      </c>
      <c r="B4170">
        <v>109</v>
      </c>
      <c r="C4170">
        <v>14821531</v>
      </c>
      <c r="D4170" t="s">
        <v>3409</v>
      </c>
      <c r="L4170" t="s">
        <v>17680</v>
      </c>
      <c r="M4170" t="s">
        <v>37</v>
      </c>
      <c r="N4170" t="s">
        <v>38</v>
      </c>
      <c r="O4170">
        <v>6000000</v>
      </c>
      <c r="P4170">
        <f t="shared" si="65"/>
        <v>8821531</v>
      </c>
      <c r="Q4170">
        <v>7.3</v>
      </c>
    </row>
    <row r="4171" spans="1:17" x14ac:dyDescent="0.3">
      <c r="A4171" t="s">
        <v>12967</v>
      </c>
      <c r="B4171">
        <v>109</v>
      </c>
      <c r="C4171">
        <v>16459004</v>
      </c>
      <c r="D4171" t="s">
        <v>3409</v>
      </c>
      <c r="E4171" t="s">
        <v>24165</v>
      </c>
      <c r="F4171" t="s">
        <v>10413</v>
      </c>
      <c r="L4171" t="s">
        <v>12969</v>
      </c>
      <c r="M4171" t="s">
        <v>37</v>
      </c>
      <c r="N4171" t="s">
        <v>268</v>
      </c>
      <c r="O4171">
        <v>15000000</v>
      </c>
      <c r="P4171">
        <f t="shared" si="65"/>
        <v>1459004</v>
      </c>
      <c r="Q4171">
        <v>4.9000000000000004</v>
      </c>
    </row>
    <row r="4172" spans="1:17" x14ac:dyDescent="0.3">
      <c r="A4172" t="s">
        <v>23083</v>
      </c>
      <c r="B4172">
        <v>109</v>
      </c>
      <c r="C4172">
        <v>5199</v>
      </c>
      <c r="D4172" t="s">
        <v>3409</v>
      </c>
      <c r="E4172" t="s">
        <v>24167</v>
      </c>
      <c r="L4172" t="s">
        <v>23085</v>
      </c>
      <c r="M4172" t="s">
        <v>37</v>
      </c>
      <c r="N4172" t="s">
        <v>38</v>
      </c>
      <c r="O4172">
        <v>200000</v>
      </c>
      <c r="P4172">
        <f t="shared" si="65"/>
        <v>-194801</v>
      </c>
      <c r="Q4172">
        <v>6.6</v>
      </c>
    </row>
    <row r="4173" spans="1:17" x14ac:dyDescent="0.3">
      <c r="A4173" t="s">
        <v>14305</v>
      </c>
      <c r="B4173">
        <v>109</v>
      </c>
      <c r="C4173">
        <v>2326407</v>
      </c>
      <c r="D4173" t="s">
        <v>3409</v>
      </c>
      <c r="L4173" t="s">
        <v>14306</v>
      </c>
      <c r="M4173" t="s">
        <v>37</v>
      </c>
      <c r="N4173" t="s">
        <v>56</v>
      </c>
      <c r="O4173">
        <v>12000000</v>
      </c>
      <c r="P4173">
        <f t="shared" si="65"/>
        <v>-9673593</v>
      </c>
      <c r="Q4173">
        <v>7</v>
      </c>
    </row>
    <row r="4174" spans="1:17" hidden="1" x14ac:dyDescent="0.3">
      <c r="A4174" t="s">
        <v>19168</v>
      </c>
      <c r="B4174">
        <v>126</v>
      </c>
      <c r="D4174" t="s">
        <v>1671</v>
      </c>
      <c r="E4174" t="s">
        <v>3409</v>
      </c>
      <c r="F4174" t="s">
        <v>19711</v>
      </c>
      <c r="L4174" t="s">
        <v>20811</v>
      </c>
      <c r="M4174" t="s">
        <v>37</v>
      </c>
      <c r="N4174" t="s">
        <v>38</v>
      </c>
      <c r="O4174">
        <v>1644736</v>
      </c>
      <c r="P4174">
        <f t="shared" si="65"/>
        <v>-1644736</v>
      </c>
      <c r="Q4174">
        <v>8</v>
      </c>
    </row>
    <row r="4175" spans="1:17" hidden="1" x14ac:dyDescent="0.3">
      <c r="A4175" t="s">
        <v>9667</v>
      </c>
      <c r="B4175">
        <v>127</v>
      </c>
      <c r="D4175" t="s">
        <v>953</v>
      </c>
      <c r="E4175" t="s">
        <v>3409</v>
      </c>
      <c r="F4175" t="s">
        <v>18089</v>
      </c>
      <c r="G4175" t="s">
        <v>1266</v>
      </c>
      <c r="H4175" t="s">
        <v>12332</v>
      </c>
      <c r="L4175" t="s">
        <v>17588</v>
      </c>
      <c r="M4175" t="s">
        <v>37</v>
      </c>
      <c r="N4175" t="s">
        <v>38</v>
      </c>
      <c r="O4175">
        <v>5000000</v>
      </c>
      <c r="P4175">
        <f t="shared" si="65"/>
        <v>-5000000</v>
      </c>
      <c r="Q4175">
        <v>7.2</v>
      </c>
    </row>
    <row r="4176" spans="1:17" x14ac:dyDescent="0.3">
      <c r="A4176" t="s">
        <v>11860</v>
      </c>
      <c r="B4176">
        <v>109</v>
      </c>
      <c r="C4176">
        <v>22927390</v>
      </c>
      <c r="D4176" t="s">
        <v>3409</v>
      </c>
      <c r="E4176" t="s">
        <v>19711</v>
      </c>
      <c r="L4176" t="s">
        <v>11862</v>
      </c>
      <c r="M4176" t="s">
        <v>37</v>
      </c>
      <c r="N4176" t="s">
        <v>38</v>
      </c>
      <c r="O4176">
        <v>18000000</v>
      </c>
      <c r="P4176">
        <f t="shared" si="65"/>
        <v>4927390</v>
      </c>
      <c r="Q4176">
        <v>5.6</v>
      </c>
    </row>
    <row r="4177" spans="1:17" x14ac:dyDescent="0.3">
      <c r="A4177" t="s">
        <v>9878</v>
      </c>
      <c r="B4177">
        <v>109</v>
      </c>
      <c r="C4177">
        <v>61693523</v>
      </c>
      <c r="D4177" t="s">
        <v>3409</v>
      </c>
      <c r="L4177" t="s">
        <v>13669</v>
      </c>
      <c r="M4177" t="s">
        <v>37</v>
      </c>
      <c r="N4177" t="s">
        <v>38</v>
      </c>
      <c r="O4177">
        <v>13000000</v>
      </c>
      <c r="P4177">
        <f t="shared" si="65"/>
        <v>48693523</v>
      </c>
      <c r="Q4177">
        <v>6.8</v>
      </c>
    </row>
    <row r="4178" spans="1:17" x14ac:dyDescent="0.3">
      <c r="A4178" t="s">
        <v>6396</v>
      </c>
      <c r="B4178">
        <v>109</v>
      </c>
      <c r="C4178">
        <v>49185998</v>
      </c>
      <c r="D4178" t="s">
        <v>3409</v>
      </c>
      <c r="L4178" t="s">
        <v>9058</v>
      </c>
      <c r="M4178" t="s">
        <v>37</v>
      </c>
      <c r="N4178" t="s">
        <v>38</v>
      </c>
      <c r="O4178">
        <v>30000000</v>
      </c>
      <c r="P4178">
        <f t="shared" si="65"/>
        <v>19185998</v>
      </c>
      <c r="Q4178">
        <v>7.4</v>
      </c>
    </row>
    <row r="4179" spans="1:17" x14ac:dyDescent="0.3">
      <c r="A4179" t="s">
        <v>14184</v>
      </c>
      <c r="B4179">
        <v>109</v>
      </c>
      <c r="C4179">
        <v>31990064</v>
      </c>
      <c r="D4179" t="s">
        <v>3409</v>
      </c>
      <c r="E4179" t="s">
        <v>24165</v>
      </c>
      <c r="F4179" t="s">
        <v>19711</v>
      </c>
      <c r="L4179" t="s">
        <v>14185</v>
      </c>
      <c r="M4179" t="s">
        <v>37</v>
      </c>
      <c r="N4179" t="s">
        <v>38</v>
      </c>
      <c r="O4179">
        <v>12000000</v>
      </c>
      <c r="P4179">
        <f t="shared" si="65"/>
        <v>19990064</v>
      </c>
      <c r="Q4179">
        <v>6.4</v>
      </c>
    </row>
    <row r="4180" spans="1:17" x14ac:dyDescent="0.3">
      <c r="A4180" t="s">
        <v>2943</v>
      </c>
      <c r="B4180">
        <v>109</v>
      </c>
      <c r="C4180">
        <v>27515786</v>
      </c>
      <c r="D4180" t="s">
        <v>3409</v>
      </c>
      <c r="E4180" t="s">
        <v>19711</v>
      </c>
      <c r="L4180" t="s">
        <v>13427</v>
      </c>
      <c r="M4180" t="s">
        <v>37</v>
      </c>
      <c r="N4180" t="s">
        <v>38</v>
      </c>
      <c r="O4180">
        <v>14000000</v>
      </c>
      <c r="P4180">
        <f t="shared" si="65"/>
        <v>13515786</v>
      </c>
      <c r="Q4180">
        <v>5.9</v>
      </c>
    </row>
    <row r="4181" spans="1:17" x14ac:dyDescent="0.3">
      <c r="A4181" t="s">
        <v>7037</v>
      </c>
      <c r="B4181">
        <v>109</v>
      </c>
      <c r="C4181">
        <v>47536959</v>
      </c>
      <c r="D4181" t="s">
        <v>3409</v>
      </c>
      <c r="L4181" t="s">
        <v>7038</v>
      </c>
      <c r="M4181" t="s">
        <v>37</v>
      </c>
      <c r="N4181" t="s">
        <v>38</v>
      </c>
      <c r="O4181">
        <v>10000000</v>
      </c>
      <c r="P4181">
        <f t="shared" si="65"/>
        <v>37536959</v>
      </c>
      <c r="Q4181">
        <v>7.3</v>
      </c>
    </row>
    <row r="4182" spans="1:17" x14ac:dyDescent="0.3">
      <c r="A4182" t="s">
        <v>20688</v>
      </c>
      <c r="B4182">
        <v>109</v>
      </c>
      <c r="C4182">
        <v>3050934</v>
      </c>
      <c r="D4182" t="s">
        <v>3409</v>
      </c>
      <c r="E4182" t="s">
        <v>12038</v>
      </c>
      <c r="L4182" t="s">
        <v>20689</v>
      </c>
      <c r="M4182" t="s">
        <v>37</v>
      </c>
      <c r="N4182" t="s">
        <v>38</v>
      </c>
      <c r="O4182">
        <v>1800000</v>
      </c>
      <c r="P4182">
        <f t="shared" si="65"/>
        <v>1250934</v>
      </c>
      <c r="Q4182">
        <v>7.3</v>
      </c>
    </row>
    <row r="4183" spans="1:17" x14ac:dyDescent="0.3">
      <c r="A4183" t="s">
        <v>9748</v>
      </c>
      <c r="B4183">
        <v>109</v>
      </c>
      <c r="C4183">
        <v>61356221</v>
      </c>
      <c r="D4183" t="s">
        <v>3409</v>
      </c>
      <c r="E4183" t="s">
        <v>12038</v>
      </c>
      <c r="F4183" t="s">
        <v>19711</v>
      </c>
      <c r="L4183" t="s">
        <v>13390</v>
      </c>
      <c r="M4183" t="s">
        <v>37</v>
      </c>
      <c r="N4183" t="s">
        <v>38</v>
      </c>
      <c r="O4183">
        <v>14000000</v>
      </c>
      <c r="P4183">
        <f t="shared" si="65"/>
        <v>47356221</v>
      </c>
      <c r="Q4183">
        <v>5.2</v>
      </c>
    </row>
    <row r="4184" spans="1:17" x14ac:dyDescent="0.3">
      <c r="A4184" t="s">
        <v>7792</v>
      </c>
      <c r="B4184">
        <v>109</v>
      </c>
      <c r="C4184">
        <v>10654581</v>
      </c>
      <c r="D4184" t="s">
        <v>3409</v>
      </c>
      <c r="E4184" t="s">
        <v>12332</v>
      </c>
      <c r="F4184" t="s">
        <v>10413</v>
      </c>
      <c r="L4184" t="s">
        <v>7793</v>
      </c>
      <c r="M4184" t="s">
        <v>37</v>
      </c>
      <c r="N4184" t="s">
        <v>38</v>
      </c>
      <c r="O4184">
        <v>34000000</v>
      </c>
      <c r="P4184">
        <f t="shared" si="65"/>
        <v>-23345419</v>
      </c>
      <c r="Q4184">
        <v>5.3</v>
      </c>
    </row>
    <row r="4185" spans="1:17" x14ac:dyDescent="0.3">
      <c r="A4185" t="s">
        <v>9392</v>
      </c>
      <c r="B4185">
        <v>109</v>
      </c>
      <c r="C4185">
        <v>14060950</v>
      </c>
      <c r="D4185" t="s">
        <v>3409</v>
      </c>
      <c r="L4185" t="s">
        <v>13921</v>
      </c>
      <c r="M4185" t="s">
        <v>37</v>
      </c>
      <c r="N4185" t="s">
        <v>38</v>
      </c>
      <c r="O4185">
        <v>12500000</v>
      </c>
      <c r="P4185">
        <f t="shared" si="65"/>
        <v>1560950</v>
      </c>
      <c r="Q4185">
        <v>6.9</v>
      </c>
    </row>
    <row r="4186" spans="1:17" x14ac:dyDescent="0.3">
      <c r="A4186" t="s">
        <v>11916</v>
      </c>
      <c r="B4186">
        <v>109</v>
      </c>
      <c r="C4186">
        <v>13491653</v>
      </c>
      <c r="D4186" t="s">
        <v>3409</v>
      </c>
      <c r="E4186" t="s">
        <v>10413</v>
      </c>
      <c r="L4186" t="s">
        <v>11917</v>
      </c>
      <c r="M4186" t="s">
        <v>37</v>
      </c>
      <c r="N4186" t="s">
        <v>38</v>
      </c>
      <c r="O4186">
        <v>18000000</v>
      </c>
      <c r="P4186">
        <f t="shared" si="65"/>
        <v>-4508347</v>
      </c>
      <c r="Q4186">
        <v>6.1</v>
      </c>
    </row>
    <row r="4187" spans="1:17" hidden="1" x14ac:dyDescent="0.3">
      <c r="A4187" t="s">
        <v>22683</v>
      </c>
      <c r="B4187">
        <v>127</v>
      </c>
      <c r="D4187" t="s">
        <v>10413</v>
      </c>
      <c r="L4187" t="s">
        <v>22685</v>
      </c>
      <c r="M4187" t="s">
        <v>37</v>
      </c>
      <c r="N4187" t="s">
        <v>38</v>
      </c>
      <c r="O4187">
        <v>500000</v>
      </c>
      <c r="P4187">
        <f t="shared" si="65"/>
        <v>-500000</v>
      </c>
      <c r="Q4187">
        <v>5.8</v>
      </c>
    </row>
    <row r="4188" spans="1:17" x14ac:dyDescent="0.3">
      <c r="A4188" t="s">
        <v>1204</v>
      </c>
      <c r="B4188">
        <v>109</v>
      </c>
      <c r="C4188">
        <v>26236603</v>
      </c>
      <c r="D4188" t="s">
        <v>3409</v>
      </c>
      <c r="E4188" t="s">
        <v>24167</v>
      </c>
      <c r="L4188" t="s">
        <v>17037</v>
      </c>
      <c r="M4188" t="s">
        <v>37</v>
      </c>
      <c r="N4188" t="s">
        <v>38</v>
      </c>
      <c r="O4188">
        <v>6000000</v>
      </c>
      <c r="P4188">
        <f t="shared" si="65"/>
        <v>20236603</v>
      </c>
      <c r="Q4188">
        <v>7.9</v>
      </c>
    </row>
    <row r="4189" spans="1:17" x14ac:dyDescent="0.3">
      <c r="A4189" t="s">
        <v>12479</v>
      </c>
      <c r="B4189">
        <v>109</v>
      </c>
      <c r="C4189">
        <v>16346122</v>
      </c>
      <c r="D4189" t="s">
        <v>3409</v>
      </c>
      <c r="L4189" t="s">
        <v>12480</v>
      </c>
      <c r="M4189" t="s">
        <v>37</v>
      </c>
      <c r="N4189" t="s">
        <v>38</v>
      </c>
      <c r="O4189">
        <v>16000000</v>
      </c>
      <c r="P4189">
        <f t="shared" si="65"/>
        <v>346122</v>
      </c>
      <c r="Q4189">
        <v>7.2</v>
      </c>
    </row>
    <row r="4190" spans="1:17" x14ac:dyDescent="0.3">
      <c r="A4190" t="s">
        <v>4914</v>
      </c>
      <c r="B4190">
        <v>110</v>
      </c>
      <c r="C4190">
        <v>116724075</v>
      </c>
      <c r="D4190" t="s">
        <v>3409</v>
      </c>
      <c r="E4190" t="s">
        <v>12038</v>
      </c>
      <c r="L4190" t="s">
        <v>6200</v>
      </c>
      <c r="M4190" t="s">
        <v>37</v>
      </c>
      <c r="N4190" t="s">
        <v>38</v>
      </c>
      <c r="O4190">
        <v>41000000</v>
      </c>
      <c r="P4190">
        <f t="shared" si="65"/>
        <v>75724075</v>
      </c>
      <c r="Q4190">
        <v>7</v>
      </c>
    </row>
    <row r="4191" spans="1:17" x14ac:dyDescent="0.3">
      <c r="A4191" t="s">
        <v>11299</v>
      </c>
      <c r="B4191">
        <v>110</v>
      </c>
      <c r="C4191">
        <v>8888355</v>
      </c>
      <c r="D4191" t="s">
        <v>3409</v>
      </c>
      <c r="E4191" t="s">
        <v>12038</v>
      </c>
      <c r="L4191" t="s">
        <v>11302</v>
      </c>
      <c r="M4191" t="s">
        <v>37</v>
      </c>
      <c r="N4191" t="s">
        <v>38</v>
      </c>
      <c r="O4191">
        <v>20000000</v>
      </c>
      <c r="P4191">
        <f t="shared" si="65"/>
        <v>-11111645</v>
      </c>
      <c r="Q4191">
        <v>5</v>
      </c>
    </row>
    <row r="4192" spans="1:17" x14ac:dyDescent="0.3">
      <c r="A4192" t="s">
        <v>6620</v>
      </c>
      <c r="B4192">
        <v>110</v>
      </c>
      <c r="C4192">
        <v>21994911</v>
      </c>
      <c r="D4192" t="s">
        <v>3409</v>
      </c>
      <c r="E4192" t="s">
        <v>12038</v>
      </c>
      <c r="L4192" t="s">
        <v>17623</v>
      </c>
      <c r="M4192" t="s">
        <v>37</v>
      </c>
      <c r="N4192" t="s">
        <v>56</v>
      </c>
      <c r="O4192">
        <v>5000000</v>
      </c>
      <c r="P4192">
        <f t="shared" si="65"/>
        <v>16994911</v>
      </c>
      <c r="Q4192">
        <v>7.7</v>
      </c>
    </row>
    <row r="4193" spans="1:17" x14ac:dyDescent="0.3">
      <c r="A4193" t="s">
        <v>13826</v>
      </c>
      <c r="B4193">
        <v>110</v>
      </c>
      <c r="C4193">
        <v>136007</v>
      </c>
      <c r="D4193" t="s">
        <v>3409</v>
      </c>
      <c r="E4193" t="s">
        <v>12038</v>
      </c>
      <c r="F4193" t="s">
        <v>19711</v>
      </c>
      <c r="L4193" t="s">
        <v>24062</v>
      </c>
      <c r="M4193" t="s">
        <v>1464</v>
      </c>
      <c r="N4193" t="s">
        <v>1465</v>
      </c>
      <c r="O4193">
        <v>4500</v>
      </c>
      <c r="P4193">
        <f t="shared" si="65"/>
        <v>131507</v>
      </c>
      <c r="Q4193">
        <v>6.9</v>
      </c>
    </row>
    <row r="4194" spans="1:17" x14ac:dyDescent="0.3">
      <c r="A4194" t="s">
        <v>2698</v>
      </c>
      <c r="B4194">
        <v>110</v>
      </c>
      <c r="C4194">
        <v>28831145</v>
      </c>
      <c r="D4194" t="s">
        <v>3409</v>
      </c>
      <c r="E4194" t="s">
        <v>24167</v>
      </c>
      <c r="L4194" t="s">
        <v>9856</v>
      </c>
      <c r="M4194" t="s">
        <v>37</v>
      </c>
      <c r="N4194" t="s">
        <v>38</v>
      </c>
      <c r="O4194">
        <v>25000000</v>
      </c>
      <c r="P4194">
        <f t="shared" si="65"/>
        <v>3831145</v>
      </c>
      <c r="Q4194">
        <v>6.8</v>
      </c>
    </row>
    <row r="4195" spans="1:17" hidden="1" x14ac:dyDescent="0.3">
      <c r="A4195" t="s">
        <v>15819</v>
      </c>
      <c r="B4195">
        <v>127</v>
      </c>
      <c r="C4195">
        <v>171320</v>
      </c>
      <c r="D4195" t="s">
        <v>24164</v>
      </c>
      <c r="E4195" t="s">
        <v>3409</v>
      </c>
      <c r="L4195" t="s">
        <v>15820</v>
      </c>
      <c r="M4195" t="s">
        <v>1464</v>
      </c>
      <c r="N4195" t="s">
        <v>1465</v>
      </c>
      <c r="P4195">
        <f t="shared" si="65"/>
        <v>171320</v>
      </c>
      <c r="Q4195">
        <v>7.3</v>
      </c>
    </row>
    <row r="4196" spans="1:17" x14ac:dyDescent="0.3">
      <c r="A4196" t="s">
        <v>912</v>
      </c>
      <c r="B4196">
        <v>110</v>
      </c>
      <c r="C4196">
        <v>42272747</v>
      </c>
      <c r="D4196" t="s">
        <v>3409</v>
      </c>
      <c r="E4196" t="s">
        <v>1266</v>
      </c>
      <c r="F4196" t="s">
        <v>24165</v>
      </c>
      <c r="G4196" t="s">
        <v>10413</v>
      </c>
      <c r="L4196" t="s">
        <v>3354</v>
      </c>
      <c r="M4196" t="s">
        <v>37</v>
      </c>
      <c r="N4196" t="s">
        <v>38</v>
      </c>
      <c r="O4196">
        <v>70000000</v>
      </c>
      <c r="P4196">
        <f t="shared" si="65"/>
        <v>-27727253</v>
      </c>
      <c r="Q4196">
        <v>5.6</v>
      </c>
    </row>
    <row r="4197" spans="1:17" x14ac:dyDescent="0.3">
      <c r="A4197" t="s">
        <v>19438</v>
      </c>
      <c r="B4197">
        <v>110</v>
      </c>
      <c r="C4197">
        <v>2848578</v>
      </c>
      <c r="D4197" t="s">
        <v>3409</v>
      </c>
      <c r="E4197" t="s">
        <v>18089</v>
      </c>
      <c r="L4197" t="s">
        <v>19441</v>
      </c>
      <c r="M4197" t="s">
        <v>37</v>
      </c>
      <c r="N4197" t="s">
        <v>38</v>
      </c>
      <c r="O4197">
        <v>3500000</v>
      </c>
      <c r="P4197">
        <f t="shared" si="65"/>
        <v>-651422</v>
      </c>
      <c r="Q4197">
        <v>6.3</v>
      </c>
    </row>
    <row r="4198" spans="1:17" x14ac:dyDescent="0.3">
      <c r="A4198" t="s">
        <v>10738</v>
      </c>
      <c r="B4198">
        <v>110</v>
      </c>
      <c r="C4198">
        <v>56154094</v>
      </c>
      <c r="D4198" t="s">
        <v>3409</v>
      </c>
      <c r="E4198" t="s">
        <v>19711</v>
      </c>
      <c r="L4198" t="s">
        <v>10739</v>
      </c>
      <c r="M4198" t="s">
        <v>37</v>
      </c>
      <c r="N4198" t="s">
        <v>56</v>
      </c>
      <c r="O4198">
        <v>20000000</v>
      </c>
      <c r="P4198">
        <f t="shared" si="65"/>
        <v>36154094</v>
      </c>
      <c r="Q4198">
        <v>7.6</v>
      </c>
    </row>
    <row r="4199" spans="1:17" x14ac:dyDescent="0.3">
      <c r="A4199" t="s">
        <v>760</v>
      </c>
      <c r="B4199">
        <v>110</v>
      </c>
      <c r="C4199">
        <v>3468572</v>
      </c>
      <c r="D4199" t="s">
        <v>3409</v>
      </c>
      <c r="L4199" t="s">
        <v>18577</v>
      </c>
      <c r="M4199" t="s">
        <v>37</v>
      </c>
      <c r="N4199" t="s">
        <v>38</v>
      </c>
      <c r="O4199">
        <v>4000000</v>
      </c>
      <c r="P4199">
        <f t="shared" si="65"/>
        <v>-531428</v>
      </c>
      <c r="Q4199">
        <v>7.3</v>
      </c>
    </row>
    <row r="4200" spans="1:17" x14ac:dyDescent="0.3">
      <c r="A4200" t="s">
        <v>2392</v>
      </c>
      <c r="B4200">
        <v>110</v>
      </c>
      <c r="C4200">
        <v>39825798</v>
      </c>
      <c r="D4200" t="s">
        <v>3409</v>
      </c>
      <c r="E4200" t="s">
        <v>24165</v>
      </c>
      <c r="F4200" t="s">
        <v>19711</v>
      </c>
      <c r="G4200" t="s">
        <v>10413</v>
      </c>
      <c r="L4200" t="s">
        <v>12301</v>
      </c>
      <c r="M4200" t="s">
        <v>37</v>
      </c>
      <c r="N4200" t="s">
        <v>38</v>
      </c>
      <c r="O4200">
        <v>16000000</v>
      </c>
      <c r="P4200">
        <f t="shared" si="65"/>
        <v>23825798</v>
      </c>
      <c r="Q4200">
        <v>7.6</v>
      </c>
    </row>
    <row r="4201" spans="1:17" x14ac:dyDescent="0.3">
      <c r="A4201" t="s">
        <v>12876</v>
      </c>
      <c r="B4201">
        <v>110</v>
      </c>
      <c r="C4201">
        <v>37766350</v>
      </c>
      <c r="D4201" t="s">
        <v>3409</v>
      </c>
      <c r="L4201" t="s">
        <v>14560</v>
      </c>
      <c r="M4201" t="s">
        <v>37</v>
      </c>
      <c r="N4201" t="s">
        <v>38</v>
      </c>
      <c r="O4201">
        <v>11000000</v>
      </c>
      <c r="P4201">
        <f t="shared" si="65"/>
        <v>26766350</v>
      </c>
      <c r="Q4201">
        <v>7.3</v>
      </c>
    </row>
    <row r="4202" spans="1:17" x14ac:dyDescent="0.3">
      <c r="A4202" t="s">
        <v>1922</v>
      </c>
      <c r="B4202">
        <v>110</v>
      </c>
      <c r="C4202">
        <v>10200000</v>
      </c>
      <c r="D4202" t="s">
        <v>3409</v>
      </c>
      <c r="E4202" t="s">
        <v>24165</v>
      </c>
      <c r="F4202" t="s">
        <v>10413</v>
      </c>
      <c r="L4202" t="s">
        <v>1926</v>
      </c>
      <c r="M4202" t="s">
        <v>37</v>
      </c>
      <c r="N4202" t="s">
        <v>38</v>
      </c>
      <c r="O4202">
        <v>10000000</v>
      </c>
      <c r="P4202">
        <f t="shared" si="65"/>
        <v>200000</v>
      </c>
      <c r="Q4202">
        <v>7.3</v>
      </c>
    </row>
    <row r="4203" spans="1:17" x14ac:dyDescent="0.3">
      <c r="A4203" t="s">
        <v>8972</v>
      </c>
      <c r="B4203">
        <v>110</v>
      </c>
      <c r="C4203">
        <v>3148482</v>
      </c>
      <c r="D4203" t="s">
        <v>3409</v>
      </c>
      <c r="E4203" t="s">
        <v>19711</v>
      </c>
      <c r="L4203" t="s">
        <v>14301</v>
      </c>
      <c r="M4203" t="s">
        <v>37</v>
      </c>
      <c r="N4203" t="s">
        <v>38</v>
      </c>
      <c r="O4203">
        <v>12000000</v>
      </c>
      <c r="P4203">
        <f t="shared" si="65"/>
        <v>-8851518</v>
      </c>
      <c r="Q4203">
        <v>7.1</v>
      </c>
    </row>
    <row r="4204" spans="1:17" hidden="1" x14ac:dyDescent="0.3">
      <c r="A4204" t="s">
        <v>4229</v>
      </c>
      <c r="B4204">
        <v>127</v>
      </c>
      <c r="C4204">
        <v>36965395</v>
      </c>
      <c r="D4204" t="s">
        <v>24164</v>
      </c>
      <c r="E4204" t="s">
        <v>3409</v>
      </c>
      <c r="F4204" t="s">
        <v>24165</v>
      </c>
      <c r="G4204" t="s">
        <v>10413</v>
      </c>
      <c r="L4204" t="s">
        <v>4230</v>
      </c>
      <c r="M4204" t="s">
        <v>37</v>
      </c>
      <c r="N4204" t="s">
        <v>38</v>
      </c>
      <c r="P4204">
        <f t="shared" si="65"/>
        <v>36965395</v>
      </c>
      <c r="Q4204">
        <v>7.1</v>
      </c>
    </row>
    <row r="4205" spans="1:17" x14ac:dyDescent="0.3">
      <c r="A4205" t="s">
        <v>6046</v>
      </c>
      <c r="B4205">
        <v>110</v>
      </c>
      <c r="C4205">
        <v>5773519</v>
      </c>
      <c r="D4205" t="s">
        <v>3409</v>
      </c>
      <c r="E4205" t="s">
        <v>6403</v>
      </c>
      <c r="F4205" t="s">
        <v>12332</v>
      </c>
      <c r="G4205" t="s">
        <v>10413</v>
      </c>
      <c r="L4205" t="s">
        <v>6047</v>
      </c>
      <c r="M4205" t="s">
        <v>37</v>
      </c>
      <c r="N4205" t="s">
        <v>38</v>
      </c>
      <c r="O4205">
        <v>40000000</v>
      </c>
      <c r="P4205">
        <f t="shared" si="65"/>
        <v>-34226481</v>
      </c>
      <c r="Q4205">
        <v>6</v>
      </c>
    </row>
    <row r="4206" spans="1:17" x14ac:dyDescent="0.3">
      <c r="A4206" t="s">
        <v>14439</v>
      </c>
      <c r="B4206">
        <v>111</v>
      </c>
      <c r="C4206">
        <v>14616</v>
      </c>
      <c r="D4206" t="s">
        <v>3409</v>
      </c>
      <c r="L4206" t="s">
        <v>14441</v>
      </c>
      <c r="M4206" t="s">
        <v>37</v>
      </c>
      <c r="N4206" t="s">
        <v>38</v>
      </c>
      <c r="O4206">
        <v>12000000</v>
      </c>
      <c r="P4206">
        <f t="shared" si="65"/>
        <v>-11985384</v>
      </c>
      <c r="Q4206">
        <v>7.5</v>
      </c>
    </row>
    <row r="4207" spans="1:17" x14ac:dyDescent="0.3">
      <c r="A4207" t="s">
        <v>15188</v>
      </c>
      <c r="B4207">
        <v>111</v>
      </c>
      <c r="C4207">
        <v>3333823</v>
      </c>
      <c r="D4207" t="s">
        <v>3409</v>
      </c>
      <c r="E4207" t="s">
        <v>24165</v>
      </c>
      <c r="F4207" t="s">
        <v>12332</v>
      </c>
      <c r="L4207" t="s">
        <v>15189</v>
      </c>
      <c r="M4207" t="s">
        <v>37</v>
      </c>
      <c r="N4207" t="s">
        <v>38</v>
      </c>
      <c r="O4207">
        <v>10000000</v>
      </c>
      <c r="P4207">
        <f t="shared" si="65"/>
        <v>-6666177</v>
      </c>
      <c r="Q4207">
        <v>5.5</v>
      </c>
    </row>
    <row r="4208" spans="1:17" hidden="1" x14ac:dyDescent="0.3">
      <c r="A4208" t="s">
        <v>15917</v>
      </c>
      <c r="B4208">
        <v>127</v>
      </c>
      <c r="C4208">
        <v>1829142</v>
      </c>
      <c r="D4208" t="s">
        <v>3409</v>
      </c>
      <c r="E4208" t="s">
        <v>24163</v>
      </c>
      <c r="L4208" t="s">
        <v>15920</v>
      </c>
      <c r="M4208" t="s">
        <v>37</v>
      </c>
      <c r="N4208" t="s">
        <v>7987</v>
      </c>
      <c r="P4208">
        <f t="shared" si="65"/>
        <v>1829142</v>
      </c>
      <c r="Q4208">
        <v>7.5</v>
      </c>
    </row>
    <row r="4209" spans="1:17" x14ac:dyDescent="0.3">
      <c r="A4209" t="s">
        <v>14580</v>
      </c>
      <c r="B4209">
        <v>111</v>
      </c>
      <c r="C4209">
        <v>38317535</v>
      </c>
      <c r="D4209" t="s">
        <v>3409</v>
      </c>
      <c r="E4209" t="s">
        <v>19711</v>
      </c>
      <c r="L4209" t="s">
        <v>14582</v>
      </c>
      <c r="M4209" t="s">
        <v>37</v>
      </c>
      <c r="N4209" t="s">
        <v>56</v>
      </c>
      <c r="O4209">
        <v>11000000</v>
      </c>
      <c r="P4209">
        <f t="shared" si="65"/>
        <v>27317535</v>
      </c>
      <c r="Q4209">
        <v>7.5</v>
      </c>
    </row>
    <row r="4210" spans="1:17" x14ac:dyDescent="0.3">
      <c r="A4210" t="s">
        <v>4291</v>
      </c>
      <c r="B4210">
        <v>111</v>
      </c>
      <c r="C4210">
        <v>20300000</v>
      </c>
      <c r="D4210" t="s">
        <v>3409</v>
      </c>
      <c r="E4210" t="s">
        <v>10413</v>
      </c>
      <c r="L4210" t="s">
        <v>6715</v>
      </c>
      <c r="M4210" t="s">
        <v>37</v>
      </c>
      <c r="N4210" t="s">
        <v>38</v>
      </c>
      <c r="O4210">
        <v>40000000</v>
      </c>
      <c r="P4210">
        <f t="shared" si="65"/>
        <v>-19700000</v>
      </c>
      <c r="Q4210">
        <v>6.2</v>
      </c>
    </row>
    <row r="4211" spans="1:17" hidden="1" x14ac:dyDescent="0.3">
      <c r="A4211" t="s">
        <v>11032</v>
      </c>
      <c r="B4211">
        <v>127</v>
      </c>
      <c r="D4211" t="s">
        <v>3409</v>
      </c>
      <c r="E4211" t="s">
        <v>10413</v>
      </c>
      <c r="L4211" t="s">
        <v>18557</v>
      </c>
      <c r="M4211" t="s">
        <v>37</v>
      </c>
      <c r="N4211" t="s">
        <v>38</v>
      </c>
      <c r="O4211">
        <v>4000000</v>
      </c>
      <c r="P4211">
        <f t="shared" si="65"/>
        <v>-4000000</v>
      </c>
      <c r="Q4211">
        <v>6.3</v>
      </c>
    </row>
    <row r="4212" spans="1:17" x14ac:dyDescent="0.3">
      <c r="A4212" t="s">
        <v>18269</v>
      </c>
      <c r="B4212">
        <v>111</v>
      </c>
      <c r="C4212">
        <v>10174663</v>
      </c>
      <c r="D4212" t="s">
        <v>3409</v>
      </c>
      <c r="E4212" t="s">
        <v>24167</v>
      </c>
      <c r="L4212" t="s">
        <v>23682</v>
      </c>
      <c r="M4212" t="s">
        <v>37</v>
      </c>
      <c r="N4212" t="s">
        <v>38</v>
      </c>
      <c r="O4212">
        <v>100000</v>
      </c>
      <c r="P4212">
        <f t="shared" si="65"/>
        <v>10074663</v>
      </c>
      <c r="Q4212">
        <v>6.7</v>
      </c>
    </row>
    <row r="4213" spans="1:17" x14ac:dyDescent="0.3">
      <c r="A4213" t="s">
        <v>2865</v>
      </c>
      <c r="B4213">
        <v>111</v>
      </c>
      <c r="C4213">
        <v>2580</v>
      </c>
      <c r="D4213" t="s">
        <v>3409</v>
      </c>
      <c r="E4213" t="s">
        <v>24165</v>
      </c>
      <c r="L4213" t="s">
        <v>20870</v>
      </c>
      <c r="M4213" t="s">
        <v>37</v>
      </c>
      <c r="N4213" t="s">
        <v>38</v>
      </c>
      <c r="O4213">
        <v>1650000</v>
      </c>
      <c r="P4213">
        <f t="shared" si="65"/>
        <v>-1647420</v>
      </c>
      <c r="Q4213">
        <v>5.4</v>
      </c>
    </row>
    <row r="4214" spans="1:17" x14ac:dyDescent="0.3">
      <c r="A4214" t="s">
        <v>8186</v>
      </c>
      <c r="B4214">
        <v>111</v>
      </c>
      <c r="C4214">
        <v>13362308</v>
      </c>
      <c r="D4214" t="s">
        <v>3409</v>
      </c>
      <c r="L4214" t="s">
        <v>11972</v>
      </c>
      <c r="M4214" t="s">
        <v>37</v>
      </c>
      <c r="N4214" t="s">
        <v>38</v>
      </c>
      <c r="O4214">
        <v>18000000</v>
      </c>
      <c r="P4214">
        <f t="shared" si="65"/>
        <v>-4637692</v>
      </c>
      <c r="Q4214">
        <v>6.9</v>
      </c>
    </row>
    <row r="4215" spans="1:17" x14ac:dyDescent="0.3">
      <c r="A4215" t="s">
        <v>18459</v>
      </c>
      <c r="B4215">
        <v>111</v>
      </c>
      <c r="C4215">
        <v>31968347</v>
      </c>
      <c r="D4215" t="s">
        <v>3409</v>
      </c>
      <c r="E4215" t="s">
        <v>19711</v>
      </c>
      <c r="L4215" t="s">
        <v>18460</v>
      </c>
      <c r="M4215" t="s">
        <v>37</v>
      </c>
      <c r="N4215" t="s">
        <v>38</v>
      </c>
      <c r="O4215">
        <v>3600000</v>
      </c>
      <c r="P4215">
        <f t="shared" si="65"/>
        <v>28368347</v>
      </c>
      <c r="Q4215">
        <v>7.6</v>
      </c>
    </row>
    <row r="4216" spans="1:17" x14ac:dyDescent="0.3">
      <c r="A4216" t="s">
        <v>5050</v>
      </c>
      <c r="B4216">
        <v>111</v>
      </c>
      <c r="C4216">
        <v>548934</v>
      </c>
      <c r="D4216" t="s">
        <v>3409</v>
      </c>
      <c r="E4216" t="s">
        <v>24165</v>
      </c>
      <c r="F4216" t="s">
        <v>19711</v>
      </c>
      <c r="L4216" t="s">
        <v>14361</v>
      </c>
      <c r="M4216" t="s">
        <v>37</v>
      </c>
      <c r="N4216" t="s">
        <v>7987</v>
      </c>
      <c r="O4216">
        <v>12000000</v>
      </c>
      <c r="P4216">
        <f t="shared" si="65"/>
        <v>-11451066</v>
      </c>
      <c r="Q4216">
        <v>6.8</v>
      </c>
    </row>
    <row r="4217" spans="1:17" x14ac:dyDescent="0.3">
      <c r="A4217" t="s">
        <v>13332</v>
      </c>
      <c r="B4217">
        <v>111</v>
      </c>
      <c r="C4217">
        <v>7691700</v>
      </c>
      <c r="D4217" t="s">
        <v>3409</v>
      </c>
      <c r="E4217" t="s">
        <v>24163</v>
      </c>
      <c r="L4217" t="s">
        <v>13333</v>
      </c>
      <c r="M4217" t="s">
        <v>1464</v>
      </c>
      <c r="N4217" t="s">
        <v>1465</v>
      </c>
      <c r="O4217">
        <v>10000000</v>
      </c>
      <c r="P4217">
        <f t="shared" si="65"/>
        <v>-2308300</v>
      </c>
      <c r="Q4217">
        <v>7.5</v>
      </c>
    </row>
    <row r="4218" spans="1:17" x14ac:dyDescent="0.3">
      <c r="A4218" t="s">
        <v>7635</v>
      </c>
      <c r="B4218">
        <v>111</v>
      </c>
      <c r="C4218">
        <v>11405825</v>
      </c>
      <c r="D4218" t="s">
        <v>3409</v>
      </c>
      <c r="L4218" t="s">
        <v>7636</v>
      </c>
      <c r="M4218" t="s">
        <v>37</v>
      </c>
      <c r="N4218" t="s">
        <v>38</v>
      </c>
      <c r="O4218">
        <v>35000000</v>
      </c>
      <c r="P4218">
        <f t="shared" si="65"/>
        <v>-23594175</v>
      </c>
      <c r="Q4218">
        <v>6.8</v>
      </c>
    </row>
    <row r="4219" spans="1:17" hidden="1" x14ac:dyDescent="0.3">
      <c r="A4219" t="s">
        <v>7057</v>
      </c>
      <c r="B4219">
        <v>128</v>
      </c>
      <c r="C4219">
        <v>82739</v>
      </c>
      <c r="D4219" t="s">
        <v>3409</v>
      </c>
      <c r="L4219" t="s">
        <v>15367</v>
      </c>
      <c r="M4219" t="s">
        <v>37</v>
      </c>
      <c r="N4219" t="s">
        <v>38</v>
      </c>
      <c r="P4219">
        <f t="shared" si="65"/>
        <v>82739</v>
      </c>
      <c r="Q4219">
        <v>6.7</v>
      </c>
    </row>
    <row r="4220" spans="1:17" hidden="1" x14ac:dyDescent="0.3">
      <c r="A4220" t="s">
        <v>12291</v>
      </c>
      <c r="B4220">
        <v>128</v>
      </c>
      <c r="C4220">
        <v>2694071</v>
      </c>
      <c r="D4220" t="s">
        <v>13307</v>
      </c>
      <c r="E4220" t="s">
        <v>3409</v>
      </c>
      <c r="F4220" t="s">
        <v>19711</v>
      </c>
      <c r="G4220" t="s">
        <v>24167</v>
      </c>
      <c r="L4220" t="s">
        <v>12292</v>
      </c>
      <c r="M4220" t="s">
        <v>37</v>
      </c>
      <c r="N4220" t="s">
        <v>38</v>
      </c>
      <c r="P4220">
        <f t="shared" si="65"/>
        <v>2694071</v>
      </c>
      <c r="Q4220">
        <v>6.7</v>
      </c>
    </row>
    <row r="4221" spans="1:17" x14ac:dyDescent="0.3">
      <c r="A4221" t="s">
        <v>10332</v>
      </c>
      <c r="B4221">
        <v>111</v>
      </c>
      <c r="C4221">
        <v>4190530</v>
      </c>
      <c r="D4221" t="s">
        <v>3409</v>
      </c>
      <c r="E4221" t="s">
        <v>24163</v>
      </c>
      <c r="L4221" t="s">
        <v>10334</v>
      </c>
      <c r="M4221" t="s">
        <v>37</v>
      </c>
      <c r="N4221" t="s">
        <v>370</v>
      </c>
      <c r="O4221">
        <v>22500000</v>
      </c>
      <c r="P4221">
        <f t="shared" si="65"/>
        <v>-18309470</v>
      </c>
      <c r="Q4221">
        <v>7.1</v>
      </c>
    </row>
    <row r="4222" spans="1:17" x14ac:dyDescent="0.3">
      <c r="A4222" t="s">
        <v>12414</v>
      </c>
      <c r="B4222">
        <v>111</v>
      </c>
      <c r="C4222">
        <v>6462576</v>
      </c>
      <c r="D4222" t="s">
        <v>3409</v>
      </c>
      <c r="L4222" t="s">
        <v>12416</v>
      </c>
      <c r="M4222" t="s">
        <v>37</v>
      </c>
      <c r="N4222" t="s">
        <v>38</v>
      </c>
      <c r="O4222">
        <v>18500000</v>
      </c>
      <c r="P4222">
        <f t="shared" si="65"/>
        <v>-12037424</v>
      </c>
      <c r="Q4222">
        <v>5.4</v>
      </c>
    </row>
    <row r="4223" spans="1:17" x14ac:dyDescent="0.3">
      <c r="A4223" t="s">
        <v>13777</v>
      </c>
      <c r="B4223">
        <v>111</v>
      </c>
      <c r="C4223">
        <v>985341</v>
      </c>
      <c r="D4223" t="s">
        <v>3409</v>
      </c>
      <c r="L4223" t="s">
        <v>22575</v>
      </c>
      <c r="M4223" t="s">
        <v>37</v>
      </c>
      <c r="N4223" t="s">
        <v>38</v>
      </c>
      <c r="O4223">
        <v>500000</v>
      </c>
      <c r="P4223">
        <f t="shared" si="65"/>
        <v>485341</v>
      </c>
      <c r="Q4223">
        <v>7.3</v>
      </c>
    </row>
    <row r="4224" spans="1:17" x14ac:dyDescent="0.3">
      <c r="A4224" t="s">
        <v>1155</v>
      </c>
      <c r="B4224">
        <v>111</v>
      </c>
      <c r="C4224">
        <v>31471430</v>
      </c>
      <c r="D4224" t="s">
        <v>3409</v>
      </c>
      <c r="E4224" t="s">
        <v>22704</v>
      </c>
      <c r="F4224" t="s">
        <v>10413</v>
      </c>
      <c r="L4224" t="s">
        <v>11817</v>
      </c>
      <c r="M4224" t="s">
        <v>37</v>
      </c>
      <c r="N4224" t="s">
        <v>38</v>
      </c>
      <c r="O4224">
        <v>15000000</v>
      </c>
      <c r="P4224">
        <f t="shared" si="65"/>
        <v>16471430</v>
      </c>
      <c r="Q4224">
        <v>7.6</v>
      </c>
    </row>
    <row r="4225" spans="1:17" x14ac:dyDescent="0.3">
      <c r="A4225" t="s">
        <v>13021</v>
      </c>
      <c r="B4225">
        <v>111</v>
      </c>
      <c r="C4225">
        <v>13034417</v>
      </c>
      <c r="D4225" t="s">
        <v>3409</v>
      </c>
      <c r="E4225" t="s">
        <v>24167</v>
      </c>
      <c r="L4225" t="s">
        <v>13022</v>
      </c>
      <c r="M4225" t="s">
        <v>37</v>
      </c>
      <c r="N4225" t="s">
        <v>38</v>
      </c>
      <c r="O4225">
        <v>15000000</v>
      </c>
      <c r="P4225">
        <f t="shared" si="65"/>
        <v>-1965583</v>
      </c>
      <c r="Q4225">
        <v>6.9</v>
      </c>
    </row>
    <row r="4226" spans="1:17" hidden="1" x14ac:dyDescent="0.3">
      <c r="A4226" t="s">
        <v>17516</v>
      </c>
      <c r="B4226">
        <v>128</v>
      </c>
      <c r="C4226">
        <v>563699</v>
      </c>
      <c r="D4226" t="s">
        <v>1325</v>
      </c>
      <c r="E4226" t="s">
        <v>24164</v>
      </c>
      <c r="F4226" t="s">
        <v>3409</v>
      </c>
      <c r="G4226" t="s">
        <v>10413</v>
      </c>
      <c r="L4226" t="s">
        <v>17518</v>
      </c>
      <c r="M4226" t="s">
        <v>5611</v>
      </c>
      <c r="N4226" t="s">
        <v>5612</v>
      </c>
      <c r="P4226">
        <f t="shared" ref="P4226:P4289" si="66">+C4226-O4226</f>
        <v>563699</v>
      </c>
      <c r="Q4226">
        <v>6.2</v>
      </c>
    </row>
    <row r="4227" spans="1:17" x14ac:dyDescent="0.3">
      <c r="A4227" t="s">
        <v>13573</v>
      </c>
      <c r="B4227">
        <v>111</v>
      </c>
      <c r="C4227">
        <v>9180275</v>
      </c>
      <c r="D4227" t="s">
        <v>3409</v>
      </c>
      <c r="L4227" t="s">
        <v>21304</v>
      </c>
      <c r="M4227" t="s">
        <v>37</v>
      </c>
      <c r="N4227" t="s">
        <v>38</v>
      </c>
      <c r="O4227">
        <v>1200000</v>
      </c>
      <c r="P4227">
        <f t="shared" si="66"/>
        <v>7980275</v>
      </c>
      <c r="Q4227">
        <v>7.7</v>
      </c>
    </row>
    <row r="4228" spans="1:17" x14ac:dyDescent="0.3">
      <c r="A4228" t="s">
        <v>5175</v>
      </c>
      <c r="B4228">
        <v>112</v>
      </c>
      <c r="C4228">
        <v>6734844</v>
      </c>
      <c r="D4228" t="s">
        <v>3409</v>
      </c>
      <c r="E4228" t="s">
        <v>19711</v>
      </c>
      <c r="L4228" t="s">
        <v>11954</v>
      </c>
      <c r="M4228" t="s">
        <v>37</v>
      </c>
      <c r="N4228" t="s">
        <v>38</v>
      </c>
      <c r="O4228">
        <v>17000000</v>
      </c>
      <c r="P4228">
        <f t="shared" si="66"/>
        <v>-10265156</v>
      </c>
      <c r="Q4228">
        <v>5.9</v>
      </c>
    </row>
    <row r="4229" spans="1:17" x14ac:dyDescent="0.3">
      <c r="A4229" t="s">
        <v>10287</v>
      </c>
      <c r="B4229">
        <v>112</v>
      </c>
      <c r="C4229">
        <v>317125</v>
      </c>
      <c r="D4229" t="s">
        <v>3409</v>
      </c>
      <c r="E4229" t="s">
        <v>19711</v>
      </c>
      <c r="L4229" t="s">
        <v>18680</v>
      </c>
      <c r="M4229" t="s">
        <v>37</v>
      </c>
      <c r="N4229" t="s">
        <v>370</v>
      </c>
      <c r="O4229">
        <v>16000000</v>
      </c>
      <c r="P4229">
        <f t="shared" si="66"/>
        <v>-15682875</v>
      </c>
      <c r="Q4229">
        <v>6.2</v>
      </c>
    </row>
    <row r="4230" spans="1:17" hidden="1" x14ac:dyDescent="0.3">
      <c r="A4230" t="s">
        <v>15912</v>
      </c>
      <c r="B4230">
        <v>128</v>
      </c>
      <c r="C4230">
        <v>1207007</v>
      </c>
      <c r="D4230" t="s">
        <v>1671</v>
      </c>
      <c r="E4230" t="s">
        <v>3409</v>
      </c>
      <c r="F4230" t="s">
        <v>19711</v>
      </c>
      <c r="L4230" t="s">
        <v>15914</v>
      </c>
      <c r="M4230" t="s">
        <v>5611</v>
      </c>
      <c r="N4230" t="s">
        <v>5612</v>
      </c>
      <c r="P4230">
        <f t="shared" si="66"/>
        <v>1207007</v>
      </c>
      <c r="Q4230">
        <v>7.3</v>
      </c>
    </row>
    <row r="4231" spans="1:17" x14ac:dyDescent="0.3">
      <c r="A4231" t="s">
        <v>12958</v>
      </c>
      <c r="B4231">
        <v>112</v>
      </c>
      <c r="C4231">
        <v>9701559</v>
      </c>
      <c r="D4231" t="s">
        <v>3409</v>
      </c>
      <c r="E4231" t="s">
        <v>19711</v>
      </c>
      <c r="L4231" t="s">
        <v>21565</v>
      </c>
      <c r="M4231" t="s">
        <v>37</v>
      </c>
      <c r="N4231" t="s">
        <v>38</v>
      </c>
      <c r="O4231">
        <v>3500000</v>
      </c>
      <c r="P4231">
        <f t="shared" si="66"/>
        <v>6201559</v>
      </c>
      <c r="Q4231">
        <v>7.4</v>
      </c>
    </row>
    <row r="4232" spans="1:17" x14ac:dyDescent="0.3">
      <c r="A4232" t="s">
        <v>13489</v>
      </c>
      <c r="B4232">
        <v>112</v>
      </c>
      <c r="C4232">
        <v>11204499</v>
      </c>
      <c r="D4232" t="s">
        <v>3409</v>
      </c>
      <c r="E4232" t="s">
        <v>22704</v>
      </c>
      <c r="L4232" t="s">
        <v>13490</v>
      </c>
      <c r="M4232" t="s">
        <v>37</v>
      </c>
      <c r="N4232" t="s">
        <v>38</v>
      </c>
      <c r="O4232">
        <v>14000000</v>
      </c>
      <c r="P4232">
        <f t="shared" si="66"/>
        <v>-2795501</v>
      </c>
      <c r="Q4232">
        <v>7</v>
      </c>
    </row>
    <row r="4233" spans="1:17" x14ac:dyDescent="0.3">
      <c r="A4233" t="s">
        <v>4893</v>
      </c>
      <c r="B4233">
        <v>112</v>
      </c>
      <c r="C4233">
        <v>39462438</v>
      </c>
      <c r="D4233" t="s">
        <v>3409</v>
      </c>
      <c r="E4233" t="s">
        <v>12038</v>
      </c>
      <c r="F4233" t="s">
        <v>19711</v>
      </c>
      <c r="L4233" t="s">
        <v>15840</v>
      </c>
      <c r="M4233" t="s">
        <v>37</v>
      </c>
      <c r="N4233" t="s">
        <v>38</v>
      </c>
      <c r="O4233">
        <v>7000000</v>
      </c>
      <c r="P4233">
        <f t="shared" si="66"/>
        <v>32462438</v>
      </c>
      <c r="Q4233">
        <v>7.3</v>
      </c>
    </row>
    <row r="4234" spans="1:17" x14ac:dyDescent="0.3">
      <c r="A4234" t="s">
        <v>3523</v>
      </c>
      <c r="B4234">
        <v>112</v>
      </c>
      <c r="C4234">
        <v>36020063</v>
      </c>
      <c r="D4234" t="s">
        <v>3409</v>
      </c>
      <c r="E4234" t="s">
        <v>10413</v>
      </c>
      <c r="L4234" t="s">
        <v>10391</v>
      </c>
      <c r="M4234" t="s">
        <v>37</v>
      </c>
      <c r="N4234" t="s">
        <v>38</v>
      </c>
      <c r="O4234">
        <v>22000000</v>
      </c>
      <c r="P4234">
        <f t="shared" si="66"/>
        <v>14020063</v>
      </c>
      <c r="Q4234">
        <v>6.6</v>
      </c>
    </row>
    <row r="4235" spans="1:17" x14ac:dyDescent="0.3">
      <c r="A4235" t="s">
        <v>125</v>
      </c>
      <c r="B4235">
        <v>112</v>
      </c>
      <c r="C4235">
        <v>31252964</v>
      </c>
      <c r="D4235" t="s">
        <v>3409</v>
      </c>
      <c r="E4235" t="s">
        <v>19711</v>
      </c>
      <c r="L4235" t="s">
        <v>18450</v>
      </c>
      <c r="M4235" t="s">
        <v>37</v>
      </c>
      <c r="N4235" t="s">
        <v>38</v>
      </c>
      <c r="O4235">
        <v>4000000</v>
      </c>
      <c r="P4235">
        <f t="shared" si="66"/>
        <v>27252964</v>
      </c>
      <c r="Q4235">
        <v>7.1</v>
      </c>
    </row>
    <row r="4236" spans="1:17" x14ac:dyDescent="0.3">
      <c r="A4236" t="s">
        <v>1873</v>
      </c>
      <c r="B4236">
        <v>112</v>
      </c>
      <c r="C4236">
        <v>6830957</v>
      </c>
      <c r="D4236" t="s">
        <v>3409</v>
      </c>
      <c r="E4236" t="s">
        <v>19711</v>
      </c>
      <c r="L4236" t="s">
        <v>10611</v>
      </c>
      <c r="M4236" t="s">
        <v>37</v>
      </c>
      <c r="N4236" t="s">
        <v>38</v>
      </c>
      <c r="O4236">
        <v>21000000</v>
      </c>
      <c r="P4236">
        <f t="shared" si="66"/>
        <v>-14169043</v>
      </c>
      <c r="Q4236">
        <v>6.7</v>
      </c>
    </row>
    <row r="4237" spans="1:17" x14ac:dyDescent="0.3">
      <c r="A4237" t="s">
        <v>2017</v>
      </c>
      <c r="B4237">
        <v>112</v>
      </c>
      <c r="C4237">
        <v>77231</v>
      </c>
      <c r="D4237" t="s">
        <v>3409</v>
      </c>
      <c r="E4237" t="s">
        <v>22704</v>
      </c>
      <c r="F4237" t="s">
        <v>24163</v>
      </c>
      <c r="L4237" t="s">
        <v>6887</v>
      </c>
      <c r="M4237" t="s">
        <v>6890</v>
      </c>
      <c r="N4237" t="s">
        <v>1465</v>
      </c>
      <c r="O4237">
        <v>25000000</v>
      </c>
      <c r="P4237">
        <f t="shared" si="66"/>
        <v>-24922769</v>
      </c>
      <c r="Q4237">
        <v>6</v>
      </c>
    </row>
    <row r="4238" spans="1:17" hidden="1" x14ac:dyDescent="0.3">
      <c r="A4238" t="s">
        <v>19119</v>
      </c>
      <c r="B4238">
        <v>128</v>
      </c>
      <c r="C4238">
        <v>3766595</v>
      </c>
      <c r="D4238" t="s">
        <v>3409</v>
      </c>
      <c r="L4238" t="s">
        <v>19122</v>
      </c>
      <c r="M4238" t="s">
        <v>1464</v>
      </c>
      <c r="N4238" t="s">
        <v>1465</v>
      </c>
      <c r="P4238">
        <f t="shared" si="66"/>
        <v>3766595</v>
      </c>
      <c r="Q4238">
        <v>7.5</v>
      </c>
    </row>
    <row r="4239" spans="1:17" x14ac:dyDescent="0.3">
      <c r="A4239" t="s">
        <v>378</v>
      </c>
      <c r="B4239">
        <v>112</v>
      </c>
      <c r="C4239">
        <v>37623143</v>
      </c>
      <c r="D4239" t="s">
        <v>3409</v>
      </c>
      <c r="E4239" t="s">
        <v>1266</v>
      </c>
      <c r="F4239" t="s">
        <v>24163</v>
      </c>
      <c r="L4239" t="s">
        <v>12426</v>
      </c>
      <c r="M4239" t="s">
        <v>2778</v>
      </c>
      <c r="N4239" t="s">
        <v>3571</v>
      </c>
      <c r="O4239">
        <v>13500000</v>
      </c>
      <c r="P4239">
        <f t="shared" si="66"/>
        <v>24123143</v>
      </c>
      <c r="Q4239">
        <v>8.1999999999999993</v>
      </c>
    </row>
    <row r="4240" spans="1:17" x14ac:dyDescent="0.3">
      <c r="A4240" t="s">
        <v>4351</v>
      </c>
      <c r="B4240">
        <v>112</v>
      </c>
      <c r="C4240">
        <v>3169424</v>
      </c>
      <c r="D4240" t="s">
        <v>3409</v>
      </c>
      <c r="E4240" t="s">
        <v>24167</v>
      </c>
      <c r="L4240" t="s">
        <v>13832</v>
      </c>
      <c r="M4240" t="s">
        <v>37</v>
      </c>
      <c r="N4240" t="s">
        <v>38</v>
      </c>
      <c r="O4240">
        <v>13000000</v>
      </c>
      <c r="P4240">
        <f t="shared" si="66"/>
        <v>-9830576</v>
      </c>
      <c r="Q4240">
        <v>6.8</v>
      </c>
    </row>
    <row r="4241" spans="1:17" x14ac:dyDescent="0.3">
      <c r="A4241" t="s">
        <v>5769</v>
      </c>
      <c r="B4241">
        <v>112</v>
      </c>
      <c r="C4241">
        <v>91038276</v>
      </c>
      <c r="D4241" t="s">
        <v>3409</v>
      </c>
      <c r="E4241" t="s">
        <v>12038</v>
      </c>
      <c r="F4241" t="s">
        <v>19711</v>
      </c>
      <c r="L4241" t="s">
        <v>13658</v>
      </c>
      <c r="M4241" t="s">
        <v>37</v>
      </c>
      <c r="N4241" t="s">
        <v>38</v>
      </c>
      <c r="O4241">
        <v>13000000</v>
      </c>
      <c r="P4241">
        <f t="shared" si="66"/>
        <v>78038276</v>
      </c>
      <c r="Q4241">
        <v>6.1</v>
      </c>
    </row>
    <row r="4242" spans="1:17" x14ac:dyDescent="0.3">
      <c r="A4242" t="s">
        <v>8417</v>
      </c>
      <c r="B4242">
        <v>112</v>
      </c>
      <c r="C4242">
        <v>10911750</v>
      </c>
      <c r="D4242" t="s">
        <v>3409</v>
      </c>
      <c r="E4242" t="s">
        <v>24163</v>
      </c>
      <c r="L4242" t="s">
        <v>9907</v>
      </c>
      <c r="M4242" t="s">
        <v>37</v>
      </c>
      <c r="N4242" t="s">
        <v>38</v>
      </c>
      <c r="O4242">
        <v>25000000</v>
      </c>
      <c r="P4242">
        <f t="shared" si="66"/>
        <v>-14088250</v>
      </c>
      <c r="Q4242">
        <v>6.5</v>
      </c>
    </row>
    <row r="4243" spans="1:17" x14ac:dyDescent="0.3">
      <c r="A4243" t="s">
        <v>8351</v>
      </c>
      <c r="B4243">
        <v>112</v>
      </c>
      <c r="C4243">
        <v>42478175</v>
      </c>
      <c r="D4243" t="s">
        <v>3409</v>
      </c>
      <c r="E4243" t="s">
        <v>1266</v>
      </c>
      <c r="F4243" t="s">
        <v>19711</v>
      </c>
      <c r="L4243" t="s">
        <v>8352</v>
      </c>
      <c r="M4243" t="s">
        <v>37</v>
      </c>
      <c r="N4243" t="s">
        <v>38</v>
      </c>
      <c r="O4243">
        <v>25000000</v>
      </c>
      <c r="P4243">
        <f t="shared" si="66"/>
        <v>17478175</v>
      </c>
      <c r="Q4243">
        <v>7.2</v>
      </c>
    </row>
    <row r="4244" spans="1:17" hidden="1" x14ac:dyDescent="0.3">
      <c r="A4244" t="s">
        <v>5102</v>
      </c>
      <c r="B4244">
        <v>128</v>
      </c>
      <c r="C4244">
        <v>75888270</v>
      </c>
      <c r="D4244" t="s">
        <v>6403</v>
      </c>
      <c r="E4244" t="s">
        <v>24165</v>
      </c>
      <c r="L4244" t="s">
        <v>5104</v>
      </c>
      <c r="M4244" t="s">
        <v>37</v>
      </c>
      <c r="N4244" t="s">
        <v>38</v>
      </c>
      <c r="P4244">
        <f t="shared" si="66"/>
        <v>75888270</v>
      </c>
      <c r="Q4244">
        <v>5.4</v>
      </c>
    </row>
    <row r="4245" spans="1:17" x14ac:dyDescent="0.3">
      <c r="A4245" t="s">
        <v>20951</v>
      </c>
      <c r="B4245">
        <v>112</v>
      </c>
      <c r="C4245">
        <v>712294</v>
      </c>
      <c r="D4245" t="s">
        <v>3409</v>
      </c>
      <c r="L4245" t="s">
        <v>20952</v>
      </c>
      <c r="M4245" t="s">
        <v>37</v>
      </c>
      <c r="N4245" t="s">
        <v>38</v>
      </c>
      <c r="O4245">
        <v>1500000</v>
      </c>
      <c r="P4245">
        <f t="shared" si="66"/>
        <v>-787706</v>
      </c>
      <c r="Q4245">
        <v>6.7</v>
      </c>
    </row>
    <row r="4246" spans="1:17" x14ac:dyDescent="0.3">
      <c r="A4246" t="s">
        <v>1064</v>
      </c>
      <c r="B4246">
        <v>112</v>
      </c>
      <c r="C4246">
        <v>7837632</v>
      </c>
      <c r="D4246" t="s">
        <v>3409</v>
      </c>
      <c r="L4246" t="s">
        <v>11933</v>
      </c>
      <c r="M4246" t="s">
        <v>37</v>
      </c>
      <c r="N4246" t="s">
        <v>38</v>
      </c>
      <c r="O4246">
        <v>18000000</v>
      </c>
      <c r="P4246">
        <f t="shared" si="66"/>
        <v>-10162368</v>
      </c>
      <c r="Q4246">
        <v>7.5</v>
      </c>
    </row>
    <row r="4247" spans="1:17" hidden="1" x14ac:dyDescent="0.3">
      <c r="A4247" t="s">
        <v>11032</v>
      </c>
      <c r="B4247">
        <v>128</v>
      </c>
      <c r="D4247" t="s">
        <v>10413</v>
      </c>
      <c r="L4247" t="s">
        <v>19272</v>
      </c>
      <c r="M4247" t="s">
        <v>37</v>
      </c>
      <c r="N4247" t="s">
        <v>38</v>
      </c>
      <c r="O4247">
        <v>6000000</v>
      </c>
      <c r="P4247">
        <f t="shared" si="66"/>
        <v>-6000000</v>
      </c>
      <c r="Q4247">
        <v>6.7</v>
      </c>
    </row>
    <row r="4248" spans="1:17" x14ac:dyDescent="0.3">
      <c r="A4248" t="s">
        <v>22641</v>
      </c>
      <c r="B4248">
        <v>112</v>
      </c>
      <c r="C4248">
        <v>13134</v>
      </c>
      <c r="D4248" t="s">
        <v>3409</v>
      </c>
      <c r="E4248" t="s">
        <v>24167</v>
      </c>
      <c r="L4248" t="s">
        <v>22642</v>
      </c>
      <c r="M4248" t="s">
        <v>37</v>
      </c>
      <c r="N4248" t="s">
        <v>38</v>
      </c>
      <c r="O4248">
        <v>500000</v>
      </c>
      <c r="P4248">
        <f t="shared" si="66"/>
        <v>-486866</v>
      </c>
      <c r="Q4248">
        <v>6.1</v>
      </c>
    </row>
    <row r="4249" spans="1:17" hidden="1" x14ac:dyDescent="0.3">
      <c r="A4249" t="s">
        <v>940</v>
      </c>
      <c r="B4249">
        <v>129</v>
      </c>
      <c r="C4249">
        <v>12802907</v>
      </c>
      <c r="D4249" t="s">
        <v>3409</v>
      </c>
      <c r="E4249" t="s">
        <v>19711</v>
      </c>
      <c r="L4249" t="s">
        <v>5525</v>
      </c>
      <c r="M4249" t="s">
        <v>37</v>
      </c>
      <c r="N4249" t="s">
        <v>56</v>
      </c>
      <c r="P4249">
        <f t="shared" si="66"/>
        <v>12802907</v>
      </c>
      <c r="Q4249">
        <v>6.6</v>
      </c>
    </row>
    <row r="4250" spans="1:17" x14ac:dyDescent="0.3">
      <c r="A4250" t="s">
        <v>8638</v>
      </c>
      <c r="B4250">
        <v>112</v>
      </c>
      <c r="C4250">
        <v>4306697</v>
      </c>
      <c r="D4250" t="s">
        <v>3409</v>
      </c>
      <c r="L4250" t="s">
        <v>17865</v>
      </c>
      <c r="M4250" t="s">
        <v>37</v>
      </c>
      <c r="N4250" t="s">
        <v>268</v>
      </c>
      <c r="O4250">
        <v>5000000</v>
      </c>
      <c r="P4250">
        <f t="shared" si="66"/>
        <v>-693303</v>
      </c>
      <c r="Q4250">
        <v>7.7</v>
      </c>
    </row>
    <row r="4251" spans="1:17" x14ac:dyDescent="0.3">
      <c r="A4251" t="s">
        <v>13839</v>
      </c>
      <c r="B4251">
        <v>112</v>
      </c>
      <c r="C4251">
        <v>3058380</v>
      </c>
      <c r="D4251" t="s">
        <v>3409</v>
      </c>
      <c r="E4251" t="s">
        <v>19711</v>
      </c>
      <c r="L4251" t="s">
        <v>13841</v>
      </c>
      <c r="M4251" t="s">
        <v>1464</v>
      </c>
      <c r="N4251" t="s">
        <v>1465</v>
      </c>
      <c r="O4251">
        <v>100000000</v>
      </c>
      <c r="P4251">
        <f t="shared" si="66"/>
        <v>-96941620</v>
      </c>
      <c r="Q4251">
        <v>7.3</v>
      </c>
    </row>
    <row r="4252" spans="1:17" x14ac:dyDescent="0.3">
      <c r="A4252" t="s">
        <v>16655</v>
      </c>
      <c r="B4252">
        <v>112</v>
      </c>
      <c r="C4252">
        <v>1738692</v>
      </c>
      <c r="D4252" t="s">
        <v>3409</v>
      </c>
      <c r="E4252" t="s">
        <v>10413</v>
      </c>
      <c r="L4252" t="s">
        <v>16656</v>
      </c>
      <c r="M4252" t="s">
        <v>37</v>
      </c>
      <c r="N4252" t="s">
        <v>56</v>
      </c>
      <c r="O4252">
        <v>7000000</v>
      </c>
      <c r="P4252">
        <f t="shared" si="66"/>
        <v>-5261308</v>
      </c>
      <c r="Q4252">
        <v>7.5</v>
      </c>
    </row>
    <row r="4253" spans="1:17" x14ac:dyDescent="0.3">
      <c r="A4253" t="s">
        <v>5289</v>
      </c>
      <c r="B4253">
        <v>113</v>
      </c>
      <c r="C4253">
        <v>45063889</v>
      </c>
      <c r="D4253" t="s">
        <v>3409</v>
      </c>
      <c r="E4253" t="s">
        <v>6403</v>
      </c>
      <c r="F4253" t="s">
        <v>12332</v>
      </c>
      <c r="G4253" t="s">
        <v>10413</v>
      </c>
      <c r="L4253" t="s">
        <v>15993</v>
      </c>
      <c r="M4253" t="s">
        <v>37</v>
      </c>
      <c r="N4253" t="s">
        <v>56</v>
      </c>
      <c r="O4253">
        <v>8000000</v>
      </c>
      <c r="P4253">
        <f t="shared" si="66"/>
        <v>37063889</v>
      </c>
      <c r="Q4253">
        <v>7.6</v>
      </c>
    </row>
    <row r="4254" spans="1:17" x14ac:dyDescent="0.3">
      <c r="A4254" t="s">
        <v>22049</v>
      </c>
      <c r="B4254">
        <v>113</v>
      </c>
      <c r="C4254">
        <v>1185783</v>
      </c>
      <c r="D4254" t="s">
        <v>3409</v>
      </c>
      <c r="L4254" t="s">
        <v>22052</v>
      </c>
      <c r="M4254" t="s">
        <v>22056</v>
      </c>
      <c r="N4254" t="s">
        <v>8819</v>
      </c>
      <c r="O4254">
        <v>590000</v>
      </c>
      <c r="P4254">
        <f t="shared" si="66"/>
        <v>595783</v>
      </c>
      <c r="Q4254">
        <v>7.9</v>
      </c>
    </row>
    <row r="4255" spans="1:17" x14ac:dyDescent="0.3">
      <c r="A4255" t="s">
        <v>16392</v>
      </c>
      <c r="B4255">
        <v>113</v>
      </c>
      <c r="C4255">
        <v>3014541</v>
      </c>
      <c r="D4255" t="s">
        <v>3409</v>
      </c>
      <c r="L4255" t="s">
        <v>16393</v>
      </c>
      <c r="M4255" t="s">
        <v>37</v>
      </c>
      <c r="N4255" t="s">
        <v>56</v>
      </c>
      <c r="O4255">
        <v>8000000</v>
      </c>
      <c r="P4255">
        <f t="shared" si="66"/>
        <v>-4985459</v>
      </c>
      <c r="Q4255">
        <v>6.7</v>
      </c>
    </row>
    <row r="4256" spans="1:17" x14ac:dyDescent="0.3">
      <c r="A4256" t="s">
        <v>4382</v>
      </c>
      <c r="B4256">
        <v>113</v>
      </c>
      <c r="C4256">
        <v>5595428</v>
      </c>
      <c r="D4256" t="s">
        <v>3409</v>
      </c>
      <c r="L4256" t="s">
        <v>19614</v>
      </c>
      <c r="M4256" t="s">
        <v>14503</v>
      </c>
      <c r="N4256" t="s">
        <v>16841</v>
      </c>
      <c r="O4256">
        <v>2900000</v>
      </c>
      <c r="P4256">
        <f t="shared" si="66"/>
        <v>2695428</v>
      </c>
      <c r="Q4256">
        <v>8</v>
      </c>
    </row>
    <row r="4257" spans="1:17" x14ac:dyDescent="0.3">
      <c r="A4257" t="s">
        <v>7142</v>
      </c>
      <c r="B4257">
        <v>113</v>
      </c>
      <c r="C4257">
        <v>72279690</v>
      </c>
      <c r="D4257" t="s">
        <v>3409</v>
      </c>
      <c r="E4257" t="s">
        <v>18089</v>
      </c>
      <c r="L4257" t="s">
        <v>7145</v>
      </c>
      <c r="M4257" t="s">
        <v>37</v>
      </c>
      <c r="N4257" t="s">
        <v>38</v>
      </c>
      <c r="O4257">
        <v>37000000</v>
      </c>
      <c r="P4257">
        <f t="shared" si="66"/>
        <v>35279690</v>
      </c>
      <c r="Q4257">
        <v>6.9</v>
      </c>
    </row>
    <row r="4258" spans="1:17" x14ac:dyDescent="0.3">
      <c r="A4258" t="s">
        <v>21315</v>
      </c>
      <c r="B4258">
        <v>113</v>
      </c>
      <c r="C4258">
        <v>2859955</v>
      </c>
      <c r="D4258" t="s">
        <v>3409</v>
      </c>
      <c r="E4258" t="s">
        <v>24167</v>
      </c>
      <c r="L4258" t="s">
        <v>21316</v>
      </c>
      <c r="M4258" t="s">
        <v>37</v>
      </c>
      <c r="N4258" t="s">
        <v>38</v>
      </c>
      <c r="O4258">
        <v>1200000</v>
      </c>
      <c r="P4258">
        <f t="shared" si="66"/>
        <v>1659955</v>
      </c>
      <c r="Q4258">
        <v>6</v>
      </c>
    </row>
    <row r="4259" spans="1:17" x14ac:dyDescent="0.3">
      <c r="A4259" t="s">
        <v>12497</v>
      </c>
      <c r="B4259">
        <v>113</v>
      </c>
      <c r="C4259">
        <v>19057024</v>
      </c>
      <c r="D4259" t="s">
        <v>3409</v>
      </c>
      <c r="E4259" t="s">
        <v>19711</v>
      </c>
      <c r="L4259" t="s">
        <v>12498</v>
      </c>
      <c r="M4259" t="s">
        <v>37</v>
      </c>
      <c r="N4259" t="s">
        <v>38</v>
      </c>
      <c r="O4259">
        <v>16000000</v>
      </c>
      <c r="P4259">
        <f t="shared" si="66"/>
        <v>3057024</v>
      </c>
      <c r="Q4259">
        <v>7.2</v>
      </c>
    </row>
    <row r="4260" spans="1:17" x14ac:dyDescent="0.3">
      <c r="A4260" t="s">
        <v>4537</v>
      </c>
      <c r="B4260">
        <v>113</v>
      </c>
      <c r="C4260">
        <v>31146570</v>
      </c>
      <c r="D4260" t="s">
        <v>3409</v>
      </c>
      <c r="E4260" t="s">
        <v>10413</v>
      </c>
      <c r="L4260" t="s">
        <v>10924</v>
      </c>
      <c r="M4260" t="s">
        <v>37</v>
      </c>
      <c r="N4260" t="s">
        <v>38</v>
      </c>
      <c r="O4260">
        <v>20000000</v>
      </c>
      <c r="P4260">
        <f t="shared" si="66"/>
        <v>11146570</v>
      </c>
      <c r="Q4260">
        <v>6.9</v>
      </c>
    </row>
    <row r="4261" spans="1:17" x14ac:dyDescent="0.3">
      <c r="A4261" t="s">
        <v>19697</v>
      </c>
      <c r="B4261">
        <v>113</v>
      </c>
      <c r="C4261">
        <v>9054736</v>
      </c>
      <c r="D4261" t="s">
        <v>3409</v>
      </c>
      <c r="L4261" t="s">
        <v>19699</v>
      </c>
      <c r="M4261" t="s">
        <v>37</v>
      </c>
      <c r="N4261" t="s">
        <v>38</v>
      </c>
      <c r="O4261">
        <v>2700000</v>
      </c>
      <c r="P4261">
        <f t="shared" si="66"/>
        <v>6354736</v>
      </c>
      <c r="Q4261">
        <v>7.1</v>
      </c>
    </row>
    <row r="4262" spans="1:17" x14ac:dyDescent="0.3">
      <c r="A4262" t="s">
        <v>2779</v>
      </c>
      <c r="B4262">
        <v>113</v>
      </c>
      <c r="C4262">
        <v>55350897</v>
      </c>
      <c r="D4262" t="s">
        <v>3409</v>
      </c>
      <c r="E4262" t="s">
        <v>1266</v>
      </c>
      <c r="F4262" t="s">
        <v>19711</v>
      </c>
      <c r="L4262" t="s">
        <v>2781</v>
      </c>
      <c r="M4262" t="s">
        <v>37</v>
      </c>
      <c r="N4262" t="s">
        <v>38</v>
      </c>
      <c r="O4262">
        <v>85000000</v>
      </c>
      <c r="P4262">
        <f t="shared" si="66"/>
        <v>-29649103</v>
      </c>
      <c r="Q4262">
        <v>7</v>
      </c>
    </row>
    <row r="4263" spans="1:17" hidden="1" x14ac:dyDescent="0.3">
      <c r="A4263" t="s">
        <v>17505</v>
      </c>
      <c r="B4263">
        <v>129</v>
      </c>
      <c r="D4263" t="s">
        <v>3409</v>
      </c>
      <c r="E4263" t="s">
        <v>19711</v>
      </c>
      <c r="L4263" t="s">
        <v>17507</v>
      </c>
      <c r="M4263" t="s">
        <v>37</v>
      </c>
      <c r="N4263" t="s">
        <v>12616</v>
      </c>
      <c r="O4263">
        <v>5500000</v>
      </c>
      <c r="P4263">
        <f t="shared" si="66"/>
        <v>-5500000</v>
      </c>
      <c r="Q4263">
        <v>5.6</v>
      </c>
    </row>
    <row r="4264" spans="1:17" x14ac:dyDescent="0.3">
      <c r="A4264" t="s">
        <v>9650</v>
      </c>
      <c r="B4264">
        <v>114</v>
      </c>
      <c r="C4264">
        <v>31655091</v>
      </c>
      <c r="D4264" t="s">
        <v>3409</v>
      </c>
      <c r="E4264" t="s">
        <v>12038</v>
      </c>
      <c r="L4264" t="s">
        <v>9652</v>
      </c>
      <c r="M4264" t="s">
        <v>37</v>
      </c>
      <c r="N4264" t="s">
        <v>38</v>
      </c>
      <c r="O4264">
        <v>30000000</v>
      </c>
      <c r="P4264">
        <f t="shared" si="66"/>
        <v>1655091</v>
      </c>
      <c r="Q4264">
        <v>7.5</v>
      </c>
    </row>
    <row r="4265" spans="1:17" hidden="1" x14ac:dyDescent="0.3">
      <c r="A4265" t="s">
        <v>17653</v>
      </c>
      <c r="B4265">
        <v>129</v>
      </c>
      <c r="D4265" t="s">
        <v>13307</v>
      </c>
      <c r="E4265" t="s">
        <v>3409</v>
      </c>
      <c r="L4265" t="s">
        <v>17654</v>
      </c>
      <c r="M4265" t="s">
        <v>37</v>
      </c>
      <c r="N4265" t="s">
        <v>38</v>
      </c>
      <c r="O4265">
        <v>5000000</v>
      </c>
      <c r="P4265">
        <f t="shared" si="66"/>
        <v>-5000000</v>
      </c>
      <c r="Q4265">
        <v>6.7</v>
      </c>
    </row>
    <row r="4266" spans="1:17" x14ac:dyDescent="0.3">
      <c r="A4266" t="s">
        <v>1873</v>
      </c>
      <c r="B4266">
        <v>114</v>
      </c>
      <c r="C4266">
        <v>78745923</v>
      </c>
      <c r="D4266" t="s">
        <v>3409</v>
      </c>
      <c r="E4266" t="s">
        <v>1266</v>
      </c>
      <c r="F4266" t="s">
        <v>19711</v>
      </c>
      <c r="L4266" t="s">
        <v>4643</v>
      </c>
      <c r="M4266" t="s">
        <v>37</v>
      </c>
      <c r="N4266" t="s">
        <v>767</v>
      </c>
      <c r="O4266">
        <v>55000000</v>
      </c>
      <c r="P4266">
        <f t="shared" si="66"/>
        <v>23745923</v>
      </c>
      <c r="Q4266">
        <v>6.7</v>
      </c>
    </row>
    <row r="4267" spans="1:17" x14ac:dyDescent="0.3">
      <c r="A4267" t="s">
        <v>1939</v>
      </c>
      <c r="B4267">
        <v>114</v>
      </c>
      <c r="C4267">
        <v>6565495</v>
      </c>
      <c r="D4267" t="s">
        <v>3409</v>
      </c>
      <c r="E4267" t="s">
        <v>19711</v>
      </c>
      <c r="L4267" t="s">
        <v>5957</v>
      </c>
      <c r="M4267" t="s">
        <v>1946</v>
      </c>
      <c r="N4267" t="s">
        <v>892</v>
      </c>
      <c r="O4267">
        <v>45000000</v>
      </c>
      <c r="P4267">
        <f t="shared" si="66"/>
        <v>-38434505</v>
      </c>
      <c r="Q4267">
        <v>7</v>
      </c>
    </row>
    <row r="4268" spans="1:17" x14ac:dyDescent="0.3">
      <c r="A4268" t="s">
        <v>8239</v>
      </c>
      <c r="B4268">
        <v>114</v>
      </c>
      <c r="C4268">
        <v>60033780</v>
      </c>
      <c r="D4268" t="s">
        <v>3409</v>
      </c>
      <c r="E4268" t="s">
        <v>19711</v>
      </c>
      <c r="L4268" t="s">
        <v>8240</v>
      </c>
      <c r="M4268" t="s">
        <v>37</v>
      </c>
      <c r="N4268" t="s">
        <v>38</v>
      </c>
      <c r="O4268">
        <v>30000000</v>
      </c>
      <c r="P4268">
        <f t="shared" si="66"/>
        <v>30033780</v>
      </c>
      <c r="Q4268">
        <v>5.9</v>
      </c>
    </row>
    <row r="4269" spans="1:17" x14ac:dyDescent="0.3">
      <c r="A4269" t="s">
        <v>1058</v>
      </c>
      <c r="B4269">
        <v>114</v>
      </c>
      <c r="C4269">
        <v>4651977</v>
      </c>
      <c r="D4269" t="s">
        <v>3409</v>
      </c>
      <c r="L4269" t="s">
        <v>7701</v>
      </c>
      <c r="M4269" t="s">
        <v>37</v>
      </c>
      <c r="N4269" t="s">
        <v>38</v>
      </c>
      <c r="O4269">
        <v>35000000</v>
      </c>
      <c r="P4269">
        <f t="shared" si="66"/>
        <v>-30348023</v>
      </c>
      <c r="Q4269">
        <v>6.9</v>
      </c>
    </row>
    <row r="4270" spans="1:17" x14ac:dyDescent="0.3">
      <c r="A4270" t="s">
        <v>19697</v>
      </c>
      <c r="B4270">
        <v>114</v>
      </c>
      <c r="C4270">
        <v>1001437</v>
      </c>
      <c r="D4270" t="s">
        <v>3409</v>
      </c>
      <c r="E4270" t="s">
        <v>19711</v>
      </c>
      <c r="L4270" t="s">
        <v>22163</v>
      </c>
      <c r="M4270" t="s">
        <v>37</v>
      </c>
      <c r="N4270" t="s">
        <v>38</v>
      </c>
      <c r="O4270">
        <v>800000</v>
      </c>
      <c r="P4270">
        <f t="shared" si="66"/>
        <v>201437</v>
      </c>
      <c r="Q4270">
        <v>7.2</v>
      </c>
    </row>
    <row r="4271" spans="1:17" x14ac:dyDescent="0.3">
      <c r="A4271" t="s">
        <v>6620</v>
      </c>
      <c r="B4271">
        <v>114</v>
      </c>
      <c r="C4271">
        <v>41597830</v>
      </c>
      <c r="D4271" t="s">
        <v>3409</v>
      </c>
      <c r="E4271" t="s">
        <v>19711</v>
      </c>
      <c r="L4271" t="s">
        <v>9624</v>
      </c>
      <c r="M4271" t="s">
        <v>37</v>
      </c>
      <c r="N4271" t="s">
        <v>38</v>
      </c>
      <c r="O4271">
        <v>25000000</v>
      </c>
      <c r="P4271">
        <f t="shared" si="66"/>
        <v>16597830</v>
      </c>
      <c r="Q4271">
        <v>7.6</v>
      </c>
    </row>
    <row r="4272" spans="1:17" x14ac:dyDescent="0.3">
      <c r="A4272" t="s">
        <v>6736</v>
      </c>
      <c r="B4272">
        <v>114</v>
      </c>
      <c r="C4272">
        <v>18996755</v>
      </c>
      <c r="D4272" t="s">
        <v>3409</v>
      </c>
      <c r="E4272" t="s">
        <v>10413</v>
      </c>
      <c r="L4272" t="s">
        <v>6738</v>
      </c>
      <c r="M4272" t="s">
        <v>37</v>
      </c>
      <c r="N4272" t="s">
        <v>3571</v>
      </c>
      <c r="O4272">
        <v>45000000</v>
      </c>
      <c r="P4272">
        <f t="shared" si="66"/>
        <v>-26003245</v>
      </c>
      <c r="Q4272">
        <v>7.6</v>
      </c>
    </row>
    <row r="4273" spans="1:17" x14ac:dyDescent="0.3">
      <c r="A4273" t="s">
        <v>3523</v>
      </c>
      <c r="B4273">
        <v>114</v>
      </c>
      <c r="C4273">
        <v>33037754</v>
      </c>
      <c r="D4273" t="s">
        <v>3409</v>
      </c>
      <c r="E4273" t="s">
        <v>6403</v>
      </c>
      <c r="F4273" t="s">
        <v>24165</v>
      </c>
      <c r="G4273" t="s">
        <v>10413</v>
      </c>
      <c r="L4273" t="s">
        <v>7210</v>
      </c>
      <c r="M4273" t="s">
        <v>37</v>
      </c>
      <c r="N4273" t="s">
        <v>38</v>
      </c>
      <c r="O4273">
        <v>37000000</v>
      </c>
      <c r="P4273">
        <f t="shared" si="66"/>
        <v>-3962246</v>
      </c>
      <c r="Q4273">
        <v>6</v>
      </c>
    </row>
    <row r="4274" spans="1:17" x14ac:dyDescent="0.3">
      <c r="A4274" t="s">
        <v>6046</v>
      </c>
      <c r="B4274">
        <v>114</v>
      </c>
      <c r="C4274">
        <v>12831121</v>
      </c>
      <c r="D4274" t="s">
        <v>3409</v>
      </c>
      <c r="E4274" t="s">
        <v>24165</v>
      </c>
      <c r="F4274" t="s">
        <v>19711</v>
      </c>
      <c r="G4274" t="s">
        <v>10413</v>
      </c>
      <c r="L4274" t="s">
        <v>8582</v>
      </c>
      <c r="M4274" t="s">
        <v>37</v>
      </c>
      <c r="N4274" t="s">
        <v>38</v>
      </c>
      <c r="O4274">
        <v>30000000</v>
      </c>
      <c r="P4274">
        <f t="shared" si="66"/>
        <v>-17168879</v>
      </c>
      <c r="Q4274">
        <v>7</v>
      </c>
    </row>
    <row r="4275" spans="1:17" x14ac:dyDescent="0.3">
      <c r="A4275" t="s">
        <v>4118</v>
      </c>
      <c r="B4275">
        <v>115</v>
      </c>
      <c r="C4275">
        <v>56702901</v>
      </c>
      <c r="D4275" t="s">
        <v>3409</v>
      </c>
      <c r="L4275" t="s">
        <v>4119</v>
      </c>
      <c r="M4275" t="s">
        <v>37</v>
      </c>
      <c r="N4275" t="s">
        <v>38</v>
      </c>
      <c r="O4275">
        <v>60000000</v>
      </c>
      <c r="P4275">
        <f t="shared" si="66"/>
        <v>-3297099</v>
      </c>
      <c r="Q4275">
        <v>6.5</v>
      </c>
    </row>
    <row r="4276" spans="1:17" x14ac:dyDescent="0.3">
      <c r="A4276" t="s">
        <v>1133</v>
      </c>
      <c r="B4276">
        <v>115</v>
      </c>
      <c r="C4276">
        <v>5383834</v>
      </c>
      <c r="D4276" t="s">
        <v>3409</v>
      </c>
      <c r="E4276" t="s">
        <v>10413</v>
      </c>
      <c r="L4276" t="s">
        <v>20218</v>
      </c>
      <c r="M4276" t="s">
        <v>2778</v>
      </c>
      <c r="N4276" t="s">
        <v>2913</v>
      </c>
      <c r="O4276">
        <v>2000000</v>
      </c>
      <c r="P4276">
        <f t="shared" si="66"/>
        <v>3383834</v>
      </c>
      <c r="Q4276">
        <v>8.1</v>
      </c>
    </row>
    <row r="4277" spans="1:17" x14ac:dyDescent="0.3">
      <c r="A4277" t="s">
        <v>11881</v>
      </c>
      <c r="B4277">
        <v>115</v>
      </c>
      <c r="C4277">
        <v>17174870</v>
      </c>
      <c r="D4277" t="s">
        <v>3409</v>
      </c>
      <c r="E4277" t="s">
        <v>12038</v>
      </c>
      <c r="F4277" t="s">
        <v>19711</v>
      </c>
      <c r="L4277" t="s">
        <v>11883</v>
      </c>
      <c r="M4277" t="s">
        <v>37</v>
      </c>
      <c r="N4277" t="s">
        <v>38</v>
      </c>
      <c r="O4277">
        <v>18000000</v>
      </c>
      <c r="P4277">
        <f t="shared" si="66"/>
        <v>-825130</v>
      </c>
      <c r="Q4277">
        <v>6.7</v>
      </c>
    </row>
    <row r="4278" spans="1:17" x14ac:dyDescent="0.3">
      <c r="A4278" t="s">
        <v>1324</v>
      </c>
      <c r="B4278">
        <v>115</v>
      </c>
      <c r="C4278">
        <v>61490000</v>
      </c>
      <c r="D4278" t="s">
        <v>3409</v>
      </c>
      <c r="E4278" t="s">
        <v>6403</v>
      </c>
      <c r="F4278" t="s">
        <v>12332</v>
      </c>
      <c r="G4278" t="s">
        <v>10413</v>
      </c>
      <c r="L4278" t="s">
        <v>9249</v>
      </c>
      <c r="M4278" t="s">
        <v>37</v>
      </c>
      <c r="N4278" t="s">
        <v>38</v>
      </c>
      <c r="O4278">
        <v>26000000</v>
      </c>
      <c r="P4278">
        <f t="shared" si="66"/>
        <v>35490000</v>
      </c>
      <c r="Q4278">
        <v>6.6</v>
      </c>
    </row>
    <row r="4279" spans="1:17" x14ac:dyDescent="0.3">
      <c r="A4279" t="s">
        <v>12743</v>
      </c>
      <c r="B4279">
        <v>115</v>
      </c>
      <c r="C4279">
        <v>50003300</v>
      </c>
      <c r="D4279" t="s">
        <v>3409</v>
      </c>
      <c r="E4279" t="s">
        <v>18089</v>
      </c>
      <c r="F4279" t="s">
        <v>19711</v>
      </c>
      <c r="L4279" t="s">
        <v>12745</v>
      </c>
      <c r="M4279" t="s">
        <v>37</v>
      </c>
      <c r="N4279" t="s">
        <v>38</v>
      </c>
      <c r="O4279">
        <v>15000000</v>
      </c>
      <c r="P4279">
        <f t="shared" si="66"/>
        <v>35003300</v>
      </c>
      <c r="Q4279">
        <v>7.3</v>
      </c>
    </row>
    <row r="4280" spans="1:17" x14ac:dyDescent="0.3">
      <c r="A4280" t="s">
        <v>7635</v>
      </c>
      <c r="B4280">
        <v>115</v>
      </c>
      <c r="C4280">
        <v>71346930</v>
      </c>
      <c r="D4280" t="s">
        <v>3409</v>
      </c>
      <c r="E4280" t="s">
        <v>19711</v>
      </c>
      <c r="F4280" t="s">
        <v>10413</v>
      </c>
      <c r="L4280" t="s">
        <v>8923</v>
      </c>
      <c r="M4280" t="s">
        <v>37</v>
      </c>
      <c r="N4280" t="s">
        <v>38</v>
      </c>
      <c r="O4280">
        <v>28000000</v>
      </c>
      <c r="P4280">
        <f t="shared" si="66"/>
        <v>43346930</v>
      </c>
      <c r="Q4280">
        <v>6.7</v>
      </c>
    </row>
    <row r="4281" spans="1:17" x14ac:dyDescent="0.3">
      <c r="A4281" t="s">
        <v>18255</v>
      </c>
      <c r="B4281">
        <v>115</v>
      </c>
      <c r="C4281">
        <v>1687311</v>
      </c>
      <c r="D4281" t="s">
        <v>3409</v>
      </c>
      <c r="E4281" t="s">
        <v>17378</v>
      </c>
      <c r="L4281" t="s">
        <v>18259</v>
      </c>
      <c r="M4281" t="s">
        <v>2778</v>
      </c>
      <c r="N4281" t="s">
        <v>3571</v>
      </c>
      <c r="O4281">
        <v>700000000</v>
      </c>
      <c r="P4281">
        <f t="shared" si="66"/>
        <v>-698312689</v>
      </c>
      <c r="Q4281">
        <v>7.2</v>
      </c>
    </row>
    <row r="4282" spans="1:17" x14ac:dyDescent="0.3">
      <c r="A4282" t="s">
        <v>9802</v>
      </c>
      <c r="B4282">
        <v>115</v>
      </c>
      <c r="C4282">
        <v>15045676</v>
      </c>
      <c r="D4282" t="s">
        <v>3409</v>
      </c>
      <c r="E4282" t="s">
        <v>1266</v>
      </c>
      <c r="F4282" t="s">
        <v>24165</v>
      </c>
      <c r="G4282" t="s">
        <v>10413</v>
      </c>
      <c r="L4282" t="s">
        <v>9804</v>
      </c>
      <c r="M4282" t="s">
        <v>37</v>
      </c>
      <c r="N4282" t="s">
        <v>38</v>
      </c>
      <c r="O4282">
        <v>16000000</v>
      </c>
      <c r="P4282">
        <f t="shared" si="66"/>
        <v>-954324</v>
      </c>
      <c r="Q4282">
        <v>5.6</v>
      </c>
    </row>
    <row r="4283" spans="1:17" hidden="1" x14ac:dyDescent="0.3">
      <c r="A4283" t="s">
        <v>20149</v>
      </c>
      <c r="B4283">
        <v>129</v>
      </c>
      <c r="D4283" t="s">
        <v>24164</v>
      </c>
      <c r="E4283" t="s">
        <v>3409</v>
      </c>
      <c r="L4283" t="s">
        <v>20151</v>
      </c>
      <c r="M4283" t="s">
        <v>37</v>
      </c>
      <c r="N4283" t="s">
        <v>38</v>
      </c>
      <c r="O4283">
        <v>2000000</v>
      </c>
      <c r="P4283">
        <f t="shared" si="66"/>
        <v>-2000000</v>
      </c>
      <c r="Q4283">
        <v>8.4</v>
      </c>
    </row>
    <row r="4284" spans="1:17" x14ac:dyDescent="0.3">
      <c r="A4284" t="s">
        <v>9430</v>
      </c>
      <c r="B4284">
        <v>115</v>
      </c>
      <c r="C4284">
        <v>403932</v>
      </c>
      <c r="D4284" t="s">
        <v>3409</v>
      </c>
      <c r="E4284" t="s">
        <v>19711</v>
      </c>
      <c r="F4284" t="s">
        <v>15011</v>
      </c>
      <c r="L4284" t="s">
        <v>13871</v>
      </c>
      <c r="M4284" t="s">
        <v>37</v>
      </c>
      <c r="N4284" t="s">
        <v>56</v>
      </c>
      <c r="O4284">
        <v>20000000</v>
      </c>
      <c r="P4284">
        <f t="shared" si="66"/>
        <v>-19596068</v>
      </c>
      <c r="Q4284">
        <v>6.5</v>
      </c>
    </row>
    <row r="4285" spans="1:17" x14ac:dyDescent="0.3">
      <c r="A4285" t="s">
        <v>16244</v>
      </c>
      <c r="B4285">
        <v>115</v>
      </c>
      <c r="C4285">
        <v>610968</v>
      </c>
      <c r="D4285" t="s">
        <v>3409</v>
      </c>
      <c r="L4285" t="s">
        <v>19094</v>
      </c>
      <c r="M4285" t="s">
        <v>15778</v>
      </c>
      <c r="N4285" t="s">
        <v>7711</v>
      </c>
      <c r="O4285">
        <v>3800000</v>
      </c>
      <c r="P4285">
        <f t="shared" si="66"/>
        <v>-3189032</v>
      </c>
      <c r="Q4285">
        <v>8.3000000000000007</v>
      </c>
    </row>
    <row r="4286" spans="1:17" x14ac:dyDescent="0.3">
      <c r="A4286" t="s">
        <v>5769</v>
      </c>
      <c r="B4286">
        <v>115</v>
      </c>
      <c r="C4286">
        <v>30127963</v>
      </c>
      <c r="D4286" t="s">
        <v>3409</v>
      </c>
      <c r="E4286" t="s">
        <v>18089</v>
      </c>
      <c r="F4286" t="s">
        <v>24167</v>
      </c>
      <c r="L4286" t="s">
        <v>12868</v>
      </c>
      <c r="M4286" t="s">
        <v>37</v>
      </c>
      <c r="N4286" t="s">
        <v>38</v>
      </c>
      <c r="O4286">
        <v>15000000</v>
      </c>
      <c r="P4286">
        <f t="shared" si="66"/>
        <v>15127963</v>
      </c>
      <c r="Q4286">
        <v>6.7</v>
      </c>
    </row>
    <row r="4287" spans="1:17" x14ac:dyDescent="0.3">
      <c r="A4287" t="s">
        <v>12876</v>
      </c>
      <c r="B4287">
        <v>116</v>
      </c>
      <c r="C4287">
        <v>14612840</v>
      </c>
      <c r="D4287" t="s">
        <v>3409</v>
      </c>
      <c r="E4287" t="s">
        <v>12038</v>
      </c>
      <c r="L4287" t="s">
        <v>16582</v>
      </c>
      <c r="M4287" t="s">
        <v>37</v>
      </c>
      <c r="N4287" t="s">
        <v>38</v>
      </c>
      <c r="O4287">
        <v>7000000</v>
      </c>
      <c r="P4287">
        <f t="shared" si="66"/>
        <v>7612840</v>
      </c>
      <c r="Q4287">
        <v>6.9</v>
      </c>
    </row>
    <row r="4288" spans="1:17" hidden="1" x14ac:dyDescent="0.3">
      <c r="A4288" t="s">
        <v>14473</v>
      </c>
      <c r="B4288">
        <v>130</v>
      </c>
      <c r="D4288" t="s">
        <v>3409</v>
      </c>
      <c r="L4288" t="s">
        <v>14475</v>
      </c>
      <c r="M4288" t="s">
        <v>11707</v>
      </c>
      <c r="N4288" t="s">
        <v>892</v>
      </c>
      <c r="O4288">
        <v>12000000</v>
      </c>
      <c r="P4288">
        <f t="shared" si="66"/>
        <v>-12000000</v>
      </c>
      <c r="Q4288">
        <v>6.2</v>
      </c>
    </row>
    <row r="4289" spans="1:17" hidden="1" x14ac:dyDescent="0.3">
      <c r="A4289" t="s">
        <v>18353</v>
      </c>
      <c r="B4289">
        <v>130</v>
      </c>
      <c r="D4289" t="s">
        <v>1325</v>
      </c>
      <c r="E4289" t="s">
        <v>3409</v>
      </c>
      <c r="F4289" t="s">
        <v>22704</v>
      </c>
      <c r="G4289" t="s">
        <v>10413</v>
      </c>
      <c r="H4289" t="s">
        <v>24163</v>
      </c>
      <c r="L4289" t="s">
        <v>18356</v>
      </c>
      <c r="M4289" t="s">
        <v>5611</v>
      </c>
      <c r="N4289" t="s">
        <v>5612</v>
      </c>
      <c r="O4289">
        <v>4400000</v>
      </c>
      <c r="P4289">
        <f t="shared" si="66"/>
        <v>-4400000</v>
      </c>
      <c r="Q4289">
        <v>8.5</v>
      </c>
    </row>
    <row r="4290" spans="1:17" x14ac:dyDescent="0.3">
      <c r="A4290" t="s">
        <v>13078</v>
      </c>
      <c r="B4290">
        <v>116</v>
      </c>
      <c r="C4290">
        <v>9396487</v>
      </c>
      <c r="D4290" t="s">
        <v>3409</v>
      </c>
      <c r="E4290" t="s">
        <v>12038</v>
      </c>
      <c r="L4290" t="s">
        <v>13079</v>
      </c>
      <c r="M4290" t="s">
        <v>37</v>
      </c>
      <c r="N4290" t="s">
        <v>38</v>
      </c>
      <c r="O4290">
        <v>15000000</v>
      </c>
      <c r="P4290">
        <f t="shared" ref="P4290:P4353" si="67">+C4290-O4290</f>
        <v>-5603513</v>
      </c>
      <c r="Q4290">
        <v>7</v>
      </c>
    </row>
    <row r="4291" spans="1:17" x14ac:dyDescent="0.3">
      <c r="A4291" t="s">
        <v>9089</v>
      </c>
      <c r="B4291">
        <v>116</v>
      </c>
      <c r="C4291">
        <v>69586544</v>
      </c>
      <c r="D4291" t="s">
        <v>3409</v>
      </c>
      <c r="L4291" t="s">
        <v>9090</v>
      </c>
      <c r="M4291" t="s">
        <v>37</v>
      </c>
      <c r="N4291" t="s">
        <v>38</v>
      </c>
      <c r="O4291">
        <v>27000000</v>
      </c>
      <c r="P4291">
        <f t="shared" si="67"/>
        <v>42586544</v>
      </c>
      <c r="Q4291">
        <v>6</v>
      </c>
    </row>
    <row r="4292" spans="1:17" x14ac:dyDescent="0.3">
      <c r="A4292" t="s">
        <v>3694</v>
      </c>
      <c r="B4292">
        <v>116</v>
      </c>
      <c r="C4292">
        <v>148085755</v>
      </c>
      <c r="D4292" t="s">
        <v>3409</v>
      </c>
      <c r="L4292" t="s">
        <v>9382</v>
      </c>
      <c r="M4292" t="s">
        <v>37</v>
      </c>
      <c r="N4292" t="s">
        <v>38</v>
      </c>
      <c r="O4292">
        <v>33000000</v>
      </c>
      <c r="P4292">
        <f t="shared" si="67"/>
        <v>115085755</v>
      </c>
      <c r="Q4292">
        <v>8.1999999999999993</v>
      </c>
    </row>
    <row r="4293" spans="1:17" x14ac:dyDescent="0.3">
      <c r="A4293" t="s">
        <v>10492</v>
      </c>
      <c r="B4293">
        <v>116</v>
      </c>
      <c r="C4293">
        <v>1050445</v>
      </c>
      <c r="D4293" t="s">
        <v>3409</v>
      </c>
      <c r="E4293" t="s">
        <v>22704</v>
      </c>
      <c r="F4293" t="s">
        <v>12038</v>
      </c>
      <c r="G4293" t="s">
        <v>19711</v>
      </c>
      <c r="H4293" t="s">
        <v>24163</v>
      </c>
      <c r="L4293" t="s">
        <v>10494</v>
      </c>
      <c r="M4293" t="s">
        <v>1464</v>
      </c>
      <c r="N4293" t="s">
        <v>1465</v>
      </c>
      <c r="O4293">
        <v>22000000</v>
      </c>
      <c r="P4293">
        <f t="shared" si="67"/>
        <v>-20949555</v>
      </c>
      <c r="Q4293">
        <v>7.8</v>
      </c>
    </row>
    <row r="4294" spans="1:17" hidden="1" x14ac:dyDescent="0.3">
      <c r="A4294" t="s">
        <v>1819</v>
      </c>
      <c r="B4294">
        <v>130</v>
      </c>
      <c r="D4294" t="s">
        <v>1325</v>
      </c>
      <c r="E4294" t="s">
        <v>12332</v>
      </c>
      <c r="F4294" t="s">
        <v>10413</v>
      </c>
      <c r="L4294" t="s">
        <v>18081</v>
      </c>
      <c r="M4294" t="s">
        <v>37</v>
      </c>
      <c r="N4294" t="s">
        <v>38</v>
      </c>
      <c r="O4294">
        <v>5000000</v>
      </c>
      <c r="P4294">
        <f t="shared" si="67"/>
        <v>-5000000</v>
      </c>
      <c r="Q4294">
        <v>6.8</v>
      </c>
    </row>
    <row r="4295" spans="1:17" hidden="1" x14ac:dyDescent="0.3">
      <c r="A4295" t="s">
        <v>2495</v>
      </c>
      <c r="B4295">
        <v>130</v>
      </c>
      <c r="D4295" t="s">
        <v>1671</v>
      </c>
      <c r="E4295" t="s">
        <v>1266</v>
      </c>
      <c r="F4295" t="s">
        <v>6403</v>
      </c>
      <c r="L4295" t="s">
        <v>2498</v>
      </c>
      <c r="M4295" t="s">
        <v>37</v>
      </c>
      <c r="N4295" t="s">
        <v>38</v>
      </c>
      <c r="O4295">
        <v>8000000</v>
      </c>
      <c r="P4295">
        <f t="shared" si="67"/>
        <v>-8000000</v>
      </c>
      <c r="Q4295">
        <v>6.9</v>
      </c>
    </row>
    <row r="4296" spans="1:17" x14ac:dyDescent="0.3">
      <c r="A4296" t="s">
        <v>570</v>
      </c>
      <c r="B4296">
        <v>116</v>
      </c>
      <c r="C4296">
        <v>12134420</v>
      </c>
      <c r="D4296" t="s">
        <v>3409</v>
      </c>
      <c r="E4296" t="s">
        <v>1266</v>
      </c>
      <c r="F4296" t="s">
        <v>6403</v>
      </c>
      <c r="G4296" t="s">
        <v>24165</v>
      </c>
      <c r="L4296" t="s">
        <v>11211</v>
      </c>
      <c r="M4296" t="s">
        <v>37</v>
      </c>
      <c r="N4296" t="s">
        <v>56</v>
      </c>
      <c r="O4296">
        <v>20000000</v>
      </c>
      <c r="P4296">
        <f t="shared" si="67"/>
        <v>-7865580</v>
      </c>
      <c r="Q4296">
        <v>7.2</v>
      </c>
    </row>
    <row r="4297" spans="1:17" x14ac:dyDescent="0.3">
      <c r="A4297" t="s">
        <v>14946</v>
      </c>
      <c r="B4297">
        <v>116</v>
      </c>
      <c r="C4297">
        <v>24397469</v>
      </c>
      <c r="D4297" t="s">
        <v>3409</v>
      </c>
      <c r="E4297" t="s">
        <v>12038</v>
      </c>
      <c r="L4297" t="s">
        <v>14947</v>
      </c>
      <c r="M4297" t="s">
        <v>37</v>
      </c>
      <c r="N4297" t="s">
        <v>38</v>
      </c>
      <c r="O4297">
        <v>17000000</v>
      </c>
      <c r="P4297">
        <f t="shared" si="67"/>
        <v>7397469</v>
      </c>
      <c r="Q4297">
        <v>5.7</v>
      </c>
    </row>
    <row r="4298" spans="1:17" x14ac:dyDescent="0.3">
      <c r="A4298" t="s">
        <v>16917</v>
      </c>
      <c r="B4298">
        <v>116</v>
      </c>
      <c r="C4298">
        <v>2268296</v>
      </c>
      <c r="D4298" t="s">
        <v>3409</v>
      </c>
      <c r="E4298" t="s">
        <v>10413</v>
      </c>
      <c r="L4298" t="s">
        <v>16918</v>
      </c>
      <c r="M4298" t="s">
        <v>37</v>
      </c>
      <c r="N4298" t="s">
        <v>56</v>
      </c>
      <c r="O4298">
        <v>6500000</v>
      </c>
      <c r="P4298">
        <f t="shared" si="67"/>
        <v>-4231704</v>
      </c>
      <c r="Q4298">
        <v>6.9</v>
      </c>
    </row>
    <row r="4299" spans="1:17" x14ac:dyDescent="0.3">
      <c r="A4299" t="s">
        <v>1783</v>
      </c>
      <c r="B4299">
        <v>116</v>
      </c>
      <c r="C4299">
        <v>102678089</v>
      </c>
      <c r="D4299" t="s">
        <v>3409</v>
      </c>
      <c r="E4299" t="s">
        <v>24165</v>
      </c>
      <c r="F4299" t="s">
        <v>10413</v>
      </c>
      <c r="L4299" t="s">
        <v>3965</v>
      </c>
      <c r="M4299" t="s">
        <v>37</v>
      </c>
      <c r="N4299" t="s">
        <v>38</v>
      </c>
      <c r="O4299">
        <v>95000000</v>
      </c>
      <c r="P4299">
        <f t="shared" si="67"/>
        <v>7678089</v>
      </c>
      <c r="Q4299">
        <v>6.3</v>
      </c>
    </row>
    <row r="4300" spans="1:17" x14ac:dyDescent="0.3">
      <c r="A4300" t="s">
        <v>12560</v>
      </c>
      <c r="B4300">
        <v>117</v>
      </c>
      <c r="C4300">
        <v>20966644</v>
      </c>
      <c r="D4300" t="s">
        <v>3409</v>
      </c>
      <c r="E4300" t="s">
        <v>19711</v>
      </c>
      <c r="L4300" t="s">
        <v>19201</v>
      </c>
      <c r="M4300" t="s">
        <v>37</v>
      </c>
      <c r="N4300" t="s">
        <v>56</v>
      </c>
      <c r="O4300">
        <v>3000000</v>
      </c>
      <c r="P4300">
        <f t="shared" si="67"/>
        <v>17966644</v>
      </c>
      <c r="Q4300">
        <v>7.4</v>
      </c>
    </row>
    <row r="4301" spans="1:17" x14ac:dyDescent="0.3">
      <c r="A4301" t="s">
        <v>11043</v>
      </c>
      <c r="B4301">
        <v>117</v>
      </c>
      <c r="C4301">
        <v>20218921</v>
      </c>
      <c r="D4301" t="s">
        <v>3409</v>
      </c>
      <c r="E4301" t="s">
        <v>12038</v>
      </c>
      <c r="L4301" t="s">
        <v>12950</v>
      </c>
      <c r="M4301" t="s">
        <v>37</v>
      </c>
      <c r="N4301" t="s">
        <v>12953</v>
      </c>
      <c r="O4301">
        <v>15000000</v>
      </c>
      <c r="P4301">
        <f t="shared" si="67"/>
        <v>5218921</v>
      </c>
      <c r="Q4301">
        <v>6.3</v>
      </c>
    </row>
    <row r="4302" spans="1:17" x14ac:dyDescent="0.3">
      <c r="A4302" t="s">
        <v>5418</v>
      </c>
      <c r="B4302">
        <v>117</v>
      </c>
      <c r="C4302">
        <v>371897</v>
      </c>
      <c r="D4302" t="s">
        <v>3409</v>
      </c>
      <c r="L4302" t="s">
        <v>18638</v>
      </c>
      <c r="M4302" t="s">
        <v>37</v>
      </c>
      <c r="N4302" t="s">
        <v>38</v>
      </c>
      <c r="O4302">
        <v>4000000</v>
      </c>
      <c r="P4302">
        <f t="shared" si="67"/>
        <v>-3628103</v>
      </c>
      <c r="Q4302">
        <v>6.9</v>
      </c>
    </row>
    <row r="4303" spans="1:17" x14ac:dyDescent="0.3">
      <c r="A4303" t="s">
        <v>371</v>
      </c>
      <c r="B4303">
        <v>117</v>
      </c>
      <c r="C4303">
        <v>63695760</v>
      </c>
      <c r="D4303" t="s">
        <v>3409</v>
      </c>
      <c r="L4303" t="s">
        <v>3718</v>
      </c>
      <c r="M4303" t="s">
        <v>37</v>
      </c>
      <c r="N4303" t="s">
        <v>38</v>
      </c>
      <c r="O4303">
        <v>65000000</v>
      </c>
      <c r="P4303">
        <f t="shared" si="67"/>
        <v>-1304240</v>
      </c>
      <c r="Q4303">
        <v>6.4</v>
      </c>
    </row>
    <row r="4304" spans="1:17" x14ac:dyDescent="0.3">
      <c r="A4304" t="s">
        <v>19459</v>
      </c>
      <c r="B4304">
        <v>117</v>
      </c>
      <c r="C4304">
        <v>379643</v>
      </c>
      <c r="D4304" t="s">
        <v>3409</v>
      </c>
      <c r="L4304" t="s">
        <v>20028</v>
      </c>
      <c r="M4304" t="s">
        <v>37</v>
      </c>
      <c r="N4304" t="s">
        <v>38</v>
      </c>
      <c r="O4304">
        <v>2200000</v>
      </c>
      <c r="P4304">
        <f t="shared" si="67"/>
        <v>-1820357</v>
      </c>
      <c r="Q4304">
        <v>5.9</v>
      </c>
    </row>
    <row r="4305" spans="1:17" x14ac:dyDescent="0.3">
      <c r="A4305" t="s">
        <v>20672</v>
      </c>
      <c r="B4305">
        <v>118</v>
      </c>
      <c r="C4305">
        <v>5709616</v>
      </c>
      <c r="D4305" t="s">
        <v>3409</v>
      </c>
      <c r="E4305" t="s">
        <v>19711</v>
      </c>
      <c r="L4305" t="s">
        <v>20674</v>
      </c>
      <c r="M4305" t="s">
        <v>2778</v>
      </c>
      <c r="N4305" t="s">
        <v>2913</v>
      </c>
      <c r="O4305">
        <v>1800000</v>
      </c>
      <c r="P4305">
        <f t="shared" si="67"/>
        <v>3909616</v>
      </c>
      <c r="Q4305">
        <v>6.8</v>
      </c>
    </row>
    <row r="4306" spans="1:17" x14ac:dyDescent="0.3">
      <c r="A4306" t="s">
        <v>7858</v>
      </c>
      <c r="B4306">
        <v>118</v>
      </c>
      <c r="C4306">
        <v>4280577</v>
      </c>
      <c r="D4306" t="s">
        <v>3409</v>
      </c>
      <c r="E4306" t="s">
        <v>19711</v>
      </c>
      <c r="F4306" t="s">
        <v>24167</v>
      </c>
      <c r="L4306" t="s">
        <v>7859</v>
      </c>
      <c r="M4306" t="s">
        <v>37</v>
      </c>
      <c r="N4306" t="s">
        <v>38</v>
      </c>
      <c r="O4306">
        <v>10000000</v>
      </c>
      <c r="P4306">
        <f t="shared" si="67"/>
        <v>-5719423</v>
      </c>
      <c r="Q4306">
        <v>6.8</v>
      </c>
    </row>
    <row r="4307" spans="1:17" x14ac:dyDescent="0.3">
      <c r="A4307" t="s">
        <v>57</v>
      </c>
      <c r="B4307">
        <v>118</v>
      </c>
      <c r="C4307">
        <v>67263182</v>
      </c>
      <c r="D4307" t="s">
        <v>3409</v>
      </c>
      <c r="E4307" t="s">
        <v>24165</v>
      </c>
      <c r="F4307" t="s">
        <v>10413</v>
      </c>
      <c r="L4307" t="s">
        <v>5660</v>
      </c>
      <c r="M4307" t="s">
        <v>37</v>
      </c>
      <c r="N4307" t="s">
        <v>38</v>
      </c>
      <c r="O4307">
        <v>46000000</v>
      </c>
      <c r="P4307">
        <f t="shared" si="67"/>
        <v>21263182</v>
      </c>
      <c r="Q4307">
        <v>7.2</v>
      </c>
    </row>
    <row r="4308" spans="1:17" x14ac:dyDescent="0.3">
      <c r="A4308" t="s">
        <v>157</v>
      </c>
      <c r="B4308">
        <v>118</v>
      </c>
      <c r="C4308">
        <v>19673424</v>
      </c>
      <c r="D4308" t="s">
        <v>3409</v>
      </c>
      <c r="E4308" t="s">
        <v>17378</v>
      </c>
      <c r="F4308" t="s">
        <v>19711</v>
      </c>
      <c r="L4308" t="s">
        <v>2852</v>
      </c>
      <c r="M4308" t="s">
        <v>37</v>
      </c>
      <c r="N4308" t="s">
        <v>38</v>
      </c>
      <c r="O4308">
        <v>80000000</v>
      </c>
      <c r="P4308">
        <f t="shared" si="67"/>
        <v>-60326576</v>
      </c>
      <c r="Q4308">
        <v>5.8</v>
      </c>
    </row>
    <row r="4309" spans="1:17" x14ac:dyDescent="0.3">
      <c r="A4309" t="s">
        <v>9314</v>
      </c>
      <c r="B4309">
        <v>118</v>
      </c>
      <c r="C4309">
        <v>16252765</v>
      </c>
      <c r="D4309" t="s">
        <v>3409</v>
      </c>
      <c r="E4309" t="s">
        <v>24165</v>
      </c>
      <c r="F4309" t="s">
        <v>19711</v>
      </c>
      <c r="G4309" t="s">
        <v>10413</v>
      </c>
      <c r="L4309" t="s">
        <v>9316</v>
      </c>
      <c r="M4309" t="s">
        <v>37</v>
      </c>
      <c r="N4309" t="s">
        <v>1465</v>
      </c>
      <c r="O4309">
        <v>42000000</v>
      </c>
      <c r="P4309">
        <f t="shared" si="67"/>
        <v>-25747235</v>
      </c>
      <c r="Q4309">
        <v>6</v>
      </c>
    </row>
    <row r="4310" spans="1:17" x14ac:dyDescent="0.3">
      <c r="A4310" t="s">
        <v>13785</v>
      </c>
      <c r="B4310">
        <v>118</v>
      </c>
      <c r="C4310">
        <v>14677654</v>
      </c>
      <c r="D4310" t="s">
        <v>3409</v>
      </c>
      <c r="L4310" t="s">
        <v>13786</v>
      </c>
      <c r="M4310" t="s">
        <v>37</v>
      </c>
      <c r="N4310" t="s">
        <v>7987</v>
      </c>
      <c r="O4310">
        <v>13000000</v>
      </c>
      <c r="P4310">
        <f t="shared" si="67"/>
        <v>1677654</v>
      </c>
      <c r="Q4310">
        <v>8.3000000000000007</v>
      </c>
    </row>
    <row r="4311" spans="1:17" hidden="1" x14ac:dyDescent="0.3">
      <c r="A4311" t="s">
        <v>11032</v>
      </c>
      <c r="B4311">
        <v>130</v>
      </c>
      <c r="D4311" t="s">
        <v>3409</v>
      </c>
      <c r="E4311" t="s">
        <v>24170</v>
      </c>
      <c r="F4311" t="s">
        <v>24165</v>
      </c>
      <c r="G4311" t="s">
        <v>10413</v>
      </c>
      <c r="L4311" t="s">
        <v>21227</v>
      </c>
      <c r="M4311" t="s">
        <v>37</v>
      </c>
      <c r="N4311" t="s">
        <v>38</v>
      </c>
      <c r="O4311">
        <v>1288000</v>
      </c>
      <c r="P4311">
        <f t="shared" si="67"/>
        <v>-1288000</v>
      </c>
      <c r="Q4311">
        <v>8.1999999999999993</v>
      </c>
    </row>
    <row r="4312" spans="1:17" x14ac:dyDescent="0.3">
      <c r="A4312" t="s">
        <v>8421</v>
      </c>
      <c r="B4312">
        <v>118</v>
      </c>
      <c r="C4312">
        <v>34703228</v>
      </c>
      <c r="D4312" t="s">
        <v>3409</v>
      </c>
      <c r="E4312" t="s">
        <v>12038</v>
      </c>
      <c r="L4312" t="s">
        <v>8423</v>
      </c>
      <c r="M4312" t="s">
        <v>37</v>
      </c>
      <c r="N4312" t="s">
        <v>38</v>
      </c>
      <c r="O4312">
        <v>30000000</v>
      </c>
      <c r="P4312">
        <f t="shared" si="67"/>
        <v>4703228</v>
      </c>
      <c r="Q4312">
        <v>6.7</v>
      </c>
    </row>
    <row r="4313" spans="1:17" x14ac:dyDescent="0.3">
      <c r="A4313" t="s">
        <v>9392</v>
      </c>
      <c r="B4313">
        <v>118</v>
      </c>
      <c r="C4313">
        <v>26761283</v>
      </c>
      <c r="D4313" t="s">
        <v>3409</v>
      </c>
      <c r="E4313" t="s">
        <v>19711</v>
      </c>
      <c r="L4313" t="s">
        <v>9394</v>
      </c>
      <c r="M4313" t="s">
        <v>37</v>
      </c>
      <c r="N4313" t="s">
        <v>38</v>
      </c>
      <c r="O4313">
        <v>26000000</v>
      </c>
      <c r="P4313">
        <f t="shared" si="67"/>
        <v>761283</v>
      </c>
      <c r="Q4313">
        <v>6.7</v>
      </c>
    </row>
    <row r="4314" spans="1:17" x14ac:dyDescent="0.3">
      <c r="A4314" t="s">
        <v>6024</v>
      </c>
      <c r="B4314">
        <v>118</v>
      </c>
      <c r="C4314">
        <v>44834712</v>
      </c>
      <c r="D4314" t="s">
        <v>3409</v>
      </c>
      <c r="E4314" t="s">
        <v>10413</v>
      </c>
      <c r="L4314" t="s">
        <v>6025</v>
      </c>
      <c r="M4314" t="s">
        <v>37</v>
      </c>
      <c r="N4314" t="s">
        <v>38</v>
      </c>
      <c r="O4314">
        <v>44000000</v>
      </c>
      <c r="P4314">
        <f t="shared" si="67"/>
        <v>834712</v>
      </c>
      <c r="Q4314">
        <v>5.6</v>
      </c>
    </row>
    <row r="4315" spans="1:17" x14ac:dyDescent="0.3">
      <c r="A4315" t="s">
        <v>3401</v>
      </c>
      <c r="B4315">
        <v>118</v>
      </c>
      <c r="C4315">
        <v>78031620</v>
      </c>
      <c r="D4315" t="s">
        <v>3409</v>
      </c>
      <c r="E4315" t="s">
        <v>24163</v>
      </c>
      <c r="L4315" t="s">
        <v>3402</v>
      </c>
      <c r="M4315" t="s">
        <v>37</v>
      </c>
      <c r="N4315" t="s">
        <v>38</v>
      </c>
      <c r="O4315">
        <v>70000000</v>
      </c>
      <c r="P4315">
        <f t="shared" si="67"/>
        <v>8031620</v>
      </c>
      <c r="Q4315">
        <v>6.1</v>
      </c>
    </row>
    <row r="4316" spans="1:17" x14ac:dyDescent="0.3">
      <c r="A4316" t="s">
        <v>16368</v>
      </c>
      <c r="B4316">
        <v>118</v>
      </c>
      <c r="C4316">
        <v>3347439</v>
      </c>
      <c r="D4316" t="s">
        <v>3409</v>
      </c>
      <c r="E4316" t="s">
        <v>19711</v>
      </c>
      <c r="L4316" t="s">
        <v>16370</v>
      </c>
      <c r="M4316" t="s">
        <v>37</v>
      </c>
      <c r="N4316" t="s">
        <v>38</v>
      </c>
      <c r="O4316">
        <v>7500000</v>
      </c>
      <c r="P4316">
        <f t="shared" si="67"/>
        <v>-4152561</v>
      </c>
      <c r="Q4316">
        <v>6.9</v>
      </c>
    </row>
    <row r="4317" spans="1:17" x14ac:dyDescent="0.3">
      <c r="A4317" t="s">
        <v>12546</v>
      </c>
      <c r="B4317">
        <v>118</v>
      </c>
      <c r="C4317">
        <v>2849142</v>
      </c>
      <c r="D4317" t="s">
        <v>3409</v>
      </c>
      <c r="L4317" t="s">
        <v>12547</v>
      </c>
      <c r="M4317" t="s">
        <v>37</v>
      </c>
      <c r="N4317" t="s">
        <v>38</v>
      </c>
      <c r="O4317">
        <v>16000000</v>
      </c>
      <c r="P4317">
        <f t="shared" si="67"/>
        <v>-13150858</v>
      </c>
      <c r="Q4317">
        <v>7.2</v>
      </c>
    </row>
    <row r="4318" spans="1:17" x14ac:dyDescent="0.3">
      <c r="A4318" t="s">
        <v>7635</v>
      </c>
      <c r="B4318">
        <v>118</v>
      </c>
      <c r="C4318">
        <v>9170214</v>
      </c>
      <c r="D4318" t="s">
        <v>3409</v>
      </c>
      <c r="E4318" t="s">
        <v>19711</v>
      </c>
      <c r="L4318" t="s">
        <v>14627</v>
      </c>
      <c r="M4318" t="s">
        <v>37</v>
      </c>
      <c r="N4318" t="s">
        <v>38</v>
      </c>
      <c r="O4318">
        <v>11000000</v>
      </c>
      <c r="P4318">
        <f t="shared" si="67"/>
        <v>-1829786</v>
      </c>
      <c r="Q4318">
        <v>7.8</v>
      </c>
    </row>
    <row r="4319" spans="1:17" x14ac:dyDescent="0.3">
      <c r="A4319" t="s">
        <v>4363</v>
      </c>
      <c r="B4319">
        <v>118</v>
      </c>
      <c r="C4319">
        <v>22451</v>
      </c>
      <c r="D4319" t="s">
        <v>3409</v>
      </c>
      <c r="E4319" t="s">
        <v>1266</v>
      </c>
      <c r="F4319" t="s">
        <v>24165</v>
      </c>
      <c r="G4319" t="s">
        <v>19711</v>
      </c>
      <c r="L4319" t="s">
        <v>4366</v>
      </c>
      <c r="M4319" t="s">
        <v>37</v>
      </c>
      <c r="N4319" t="s">
        <v>38</v>
      </c>
      <c r="O4319">
        <v>60000000</v>
      </c>
      <c r="P4319">
        <f t="shared" si="67"/>
        <v>-59977549</v>
      </c>
      <c r="Q4319">
        <v>6.2</v>
      </c>
    </row>
    <row r="4320" spans="1:17" x14ac:dyDescent="0.3">
      <c r="A4320" t="s">
        <v>4809</v>
      </c>
      <c r="B4320">
        <v>119</v>
      </c>
      <c r="C4320">
        <v>39440655</v>
      </c>
      <c r="D4320" t="s">
        <v>3409</v>
      </c>
      <c r="E4320" t="s">
        <v>12038</v>
      </c>
      <c r="F4320" t="s">
        <v>17378</v>
      </c>
      <c r="G4320" t="s">
        <v>19711</v>
      </c>
      <c r="L4320" t="s">
        <v>4812</v>
      </c>
      <c r="M4320" t="s">
        <v>37</v>
      </c>
      <c r="N4320" t="s">
        <v>38</v>
      </c>
      <c r="O4320">
        <v>55000000</v>
      </c>
      <c r="P4320">
        <f t="shared" si="67"/>
        <v>-15559345</v>
      </c>
      <c r="Q4320">
        <v>6.4</v>
      </c>
    </row>
    <row r="4321" spans="1:17" x14ac:dyDescent="0.3">
      <c r="A4321" t="s">
        <v>5647</v>
      </c>
      <c r="B4321">
        <v>119</v>
      </c>
      <c r="C4321">
        <v>34700000</v>
      </c>
      <c r="D4321" t="s">
        <v>3409</v>
      </c>
      <c r="E4321" t="s">
        <v>19711</v>
      </c>
      <c r="L4321" t="s">
        <v>10072</v>
      </c>
      <c r="M4321" t="s">
        <v>37</v>
      </c>
      <c r="N4321" t="s">
        <v>38</v>
      </c>
      <c r="O4321">
        <v>14000000</v>
      </c>
      <c r="P4321">
        <f t="shared" si="67"/>
        <v>20700000</v>
      </c>
      <c r="Q4321">
        <v>7.7</v>
      </c>
    </row>
    <row r="4322" spans="1:17" x14ac:dyDescent="0.3">
      <c r="A4322" t="s">
        <v>5175</v>
      </c>
      <c r="B4322">
        <v>119</v>
      </c>
      <c r="C4322">
        <v>156645693</v>
      </c>
      <c r="D4322" t="s">
        <v>3409</v>
      </c>
      <c r="E4322" t="s">
        <v>19711</v>
      </c>
      <c r="F4322" t="s">
        <v>10413</v>
      </c>
      <c r="L4322" t="s">
        <v>13360</v>
      </c>
      <c r="M4322" t="s">
        <v>37</v>
      </c>
      <c r="N4322" t="s">
        <v>38</v>
      </c>
      <c r="O4322">
        <v>14000000</v>
      </c>
      <c r="P4322">
        <f t="shared" si="67"/>
        <v>142645693</v>
      </c>
      <c r="Q4322">
        <v>6.9</v>
      </c>
    </row>
    <row r="4323" spans="1:17" x14ac:dyDescent="0.3">
      <c r="A4323" t="s">
        <v>4003</v>
      </c>
      <c r="B4323">
        <v>119</v>
      </c>
      <c r="C4323">
        <v>23089926</v>
      </c>
      <c r="D4323" t="s">
        <v>3409</v>
      </c>
      <c r="E4323" t="s">
        <v>19711</v>
      </c>
      <c r="F4323" t="s">
        <v>10413</v>
      </c>
      <c r="L4323" t="s">
        <v>12901</v>
      </c>
      <c r="M4323" t="s">
        <v>37</v>
      </c>
      <c r="N4323" t="s">
        <v>56</v>
      </c>
      <c r="O4323">
        <v>15000000</v>
      </c>
      <c r="P4323">
        <f t="shared" si="67"/>
        <v>8089926</v>
      </c>
      <c r="Q4323">
        <v>7.7</v>
      </c>
    </row>
    <row r="4324" spans="1:17" x14ac:dyDescent="0.3">
      <c r="A4324" t="s">
        <v>48</v>
      </c>
      <c r="B4324">
        <v>119</v>
      </c>
      <c r="C4324">
        <v>22877808</v>
      </c>
      <c r="D4324" t="s">
        <v>3409</v>
      </c>
      <c r="E4324" t="s">
        <v>19711</v>
      </c>
      <c r="L4324" t="s">
        <v>5889</v>
      </c>
      <c r="M4324" t="s">
        <v>37</v>
      </c>
      <c r="N4324" t="s">
        <v>38</v>
      </c>
      <c r="O4324">
        <v>35000000</v>
      </c>
      <c r="P4324">
        <f t="shared" si="67"/>
        <v>-12122192</v>
      </c>
      <c r="Q4324">
        <v>7.3</v>
      </c>
    </row>
    <row r="4325" spans="1:17" x14ac:dyDescent="0.3">
      <c r="A4325" t="s">
        <v>6671</v>
      </c>
      <c r="B4325">
        <v>119</v>
      </c>
      <c r="C4325">
        <v>25178165</v>
      </c>
      <c r="D4325" t="s">
        <v>3409</v>
      </c>
      <c r="E4325" t="s">
        <v>19711</v>
      </c>
      <c r="L4325" t="s">
        <v>6672</v>
      </c>
      <c r="M4325" t="s">
        <v>37</v>
      </c>
      <c r="N4325" t="s">
        <v>38</v>
      </c>
      <c r="O4325">
        <v>40000000</v>
      </c>
      <c r="P4325">
        <f t="shared" si="67"/>
        <v>-14821835</v>
      </c>
      <c r="Q4325">
        <v>6.7</v>
      </c>
    </row>
    <row r="4326" spans="1:17" x14ac:dyDescent="0.3">
      <c r="A4326" t="s">
        <v>487</v>
      </c>
      <c r="B4326">
        <v>119</v>
      </c>
      <c r="C4326">
        <v>52293982</v>
      </c>
      <c r="D4326" t="s">
        <v>3409</v>
      </c>
      <c r="E4326" t="s">
        <v>24167</v>
      </c>
      <c r="L4326" t="s">
        <v>14815</v>
      </c>
      <c r="M4326" t="s">
        <v>37</v>
      </c>
      <c r="N4326" t="s">
        <v>38</v>
      </c>
      <c r="O4326">
        <v>13800000</v>
      </c>
      <c r="P4326">
        <f t="shared" si="67"/>
        <v>38493982</v>
      </c>
      <c r="Q4326">
        <v>7</v>
      </c>
    </row>
    <row r="4327" spans="1:17" x14ac:dyDescent="0.3">
      <c r="A4327" t="s">
        <v>6131</v>
      </c>
      <c r="B4327">
        <v>119</v>
      </c>
      <c r="C4327">
        <v>35228696</v>
      </c>
      <c r="D4327" t="s">
        <v>3409</v>
      </c>
      <c r="E4327" t="s">
        <v>6403</v>
      </c>
      <c r="F4327" t="s">
        <v>24165</v>
      </c>
      <c r="G4327" t="s">
        <v>10413</v>
      </c>
      <c r="L4327" t="s">
        <v>6133</v>
      </c>
      <c r="M4327" t="s">
        <v>37</v>
      </c>
      <c r="N4327" t="s">
        <v>38</v>
      </c>
      <c r="O4327">
        <v>32000000</v>
      </c>
      <c r="P4327">
        <f t="shared" si="67"/>
        <v>3228696</v>
      </c>
      <c r="Q4327">
        <v>6.5</v>
      </c>
    </row>
    <row r="4328" spans="1:17" x14ac:dyDescent="0.3">
      <c r="A4328" t="s">
        <v>893</v>
      </c>
      <c r="B4328">
        <v>119</v>
      </c>
      <c r="C4328">
        <v>61937495</v>
      </c>
      <c r="D4328" t="s">
        <v>3409</v>
      </c>
      <c r="E4328" t="s">
        <v>1266</v>
      </c>
      <c r="F4328" t="s">
        <v>6403</v>
      </c>
      <c r="G4328" t="s">
        <v>10413</v>
      </c>
      <c r="L4328" t="s">
        <v>896</v>
      </c>
      <c r="M4328" t="s">
        <v>37</v>
      </c>
      <c r="N4328" t="s">
        <v>38</v>
      </c>
      <c r="O4328">
        <v>150000000</v>
      </c>
      <c r="P4328">
        <f t="shared" si="67"/>
        <v>-88062505</v>
      </c>
      <c r="Q4328">
        <v>5.8</v>
      </c>
    </row>
    <row r="4329" spans="1:17" x14ac:dyDescent="0.3">
      <c r="A4329" t="s">
        <v>2026</v>
      </c>
      <c r="B4329">
        <v>119</v>
      </c>
      <c r="C4329">
        <v>23014504</v>
      </c>
      <c r="D4329" t="s">
        <v>3409</v>
      </c>
      <c r="E4329" t="s">
        <v>24165</v>
      </c>
      <c r="F4329" t="s">
        <v>19711</v>
      </c>
      <c r="G4329" t="s">
        <v>12332</v>
      </c>
      <c r="H4329" t="s">
        <v>10413</v>
      </c>
      <c r="L4329" t="s">
        <v>2028</v>
      </c>
      <c r="M4329" t="s">
        <v>37</v>
      </c>
      <c r="N4329" t="s">
        <v>56</v>
      </c>
      <c r="O4329">
        <v>100000000</v>
      </c>
      <c r="P4329">
        <f t="shared" si="67"/>
        <v>-76985496</v>
      </c>
      <c r="Q4329">
        <v>6.3</v>
      </c>
    </row>
    <row r="4330" spans="1:17" x14ac:dyDescent="0.3">
      <c r="A4330" t="s">
        <v>18660</v>
      </c>
      <c r="B4330">
        <v>120</v>
      </c>
      <c r="C4330">
        <v>100412</v>
      </c>
      <c r="D4330" t="s">
        <v>3409</v>
      </c>
      <c r="L4330" t="s">
        <v>18663</v>
      </c>
      <c r="M4330" t="s">
        <v>8731</v>
      </c>
      <c r="N4330" t="s">
        <v>2913</v>
      </c>
      <c r="O4330">
        <v>4000000</v>
      </c>
      <c r="P4330">
        <f t="shared" si="67"/>
        <v>-3899588</v>
      </c>
      <c r="Q4330">
        <v>7.7</v>
      </c>
    </row>
    <row r="4331" spans="1:17" x14ac:dyDescent="0.3">
      <c r="A4331" t="s">
        <v>5076</v>
      </c>
      <c r="B4331">
        <v>120</v>
      </c>
      <c r="C4331">
        <v>27545445</v>
      </c>
      <c r="D4331" t="s">
        <v>3409</v>
      </c>
      <c r="L4331" t="s">
        <v>17437</v>
      </c>
      <c r="M4331" t="s">
        <v>37</v>
      </c>
      <c r="N4331" t="s">
        <v>38</v>
      </c>
      <c r="O4331">
        <v>6500000</v>
      </c>
      <c r="P4331">
        <f t="shared" si="67"/>
        <v>21045445</v>
      </c>
      <c r="Q4331">
        <v>7.9</v>
      </c>
    </row>
    <row r="4332" spans="1:17" x14ac:dyDescent="0.3">
      <c r="A4332" t="s">
        <v>20031</v>
      </c>
      <c r="B4332">
        <v>120</v>
      </c>
      <c r="C4332">
        <v>12985267</v>
      </c>
      <c r="D4332" t="s">
        <v>3409</v>
      </c>
      <c r="L4332" t="s">
        <v>20032</v>
      </c>
      <c r="M4332" t="s">
        <v>37</v>
      </c>
      <c r="N4332" t="s">
        <v>38</v>
      </c>
      <c r="O4332">
        <v>2300000</v>
      </c>
      <c r="P4332">
        <f t="shared" si="67"/>
        <v>10685267</v>
      </c>
      <c r="Q4332">
        <v>5.9</v>
      </c>
    </row>
    <row r="4333" spans="1:17" x14ac:dyDescent="0.3">
      <c r="A4333" t="s">
        <v>5076</v>
      </c>
      <c r="B4333">
        <v>120</v>
      </c>
      <c r="C4333">
        <v>5731103</v>
      </c>
      <c r="D4333" t="s">
        <v>3409</v>
      </c>
      <c r="E4333" t="s">
        <v>22704</v>
      </c>
      <c r="L4333" t="s">
        <v>19950</v>
      </c>
      <c r="M4333" t="s">
        <v>37</v>
      </c>
      <c r="N4333" t="s">
        <v>38</v>
      </c>
      <c r="O4333">
        <v>2400000</v>
      </c>
      <c r="P4333">
        <f t="shared" si="67"/>
        <v>3331103</v>
      </c>
      <c r="Q4333">
        <v>6.8</v>
      </c>
    </row>
    <row r="4334" spans="1:17" x14ac:dyDescent="0.3">
      <c r="A4334" t="s">
        <v>21548</v>
      </c>
      <c r="B4334">
        <v>120</v>
      </c>
      <c r="C4334">
        <v>20773070</v>
      </c>
      <c r="D4334" t="s">
        <v>3409</v>
      </c>
      <c r="L4334" t="s">
        <v>21551</v>
      </c>
      <c r="M4334" t="s">
        <v>37</v>
      </c>
      <c r="N4334" t="s">
        <v>38</v>
      </c>
      <c r="O4334">
        <v>5000000</v>
      </c>
      <c r="P4334">
        <f t="shared" si="67"/>
        <v>15773070</v>
      </c>
      <c r="Q4334">
        <v>3.4</v>
      </c>
    </row>
    <row r="4335" spans="1:17" x14ac:dyDescent="0.3">
      <c r="A4335" t="s">
        <v>15181</v>
      </c>
      <c r="B4335">
        <v>120</v>
      </c>
      <c r="C4335">
        <v>5004648</v>
      </c>
      <c r="D4335" t="s">
        <v>3409</v>
      </c>
      <c r="E4335" t="s">
        <v>19711</v>
      </c>
      <c r="L4335" t="s">
        <v>15184</v>
      </c>
      <c r="M4335" t="s">
        <v>9795</v>
      </c>
      <c r="N4335" t="s">
        <v>7090</v>
      </c>
      <c r="O4335">
        <v>10000000</v>
      </c>
      <c r="P4335">
        <f t="shared" si="67"/>
        <v>-4995352</v>
      </c>
      <c r="Q4335">
        <v>7</v>
      </c>
    </row>
    <row r="4336" spans="1:17" x14ac:dyDescent="0.3">
      <c r="A4336" t="s">
        <v>13149</v>
      </c>
      <c r="B4336">
        <v>120</v>
      </c>
      <c r="C4336">
        <v>4956401</v>
      </c>
      <c r="D4336" t="s">
        <v>3409</v>
      </c>
      <c r="E4336" t="s">
        <v>24163</v>
      </c>
      <c r="L4336" t="s">
        <v>13150</v>
      </c>
      <c r="M4336" t="s">
        <v>37</v>
      </c>
      <c r="N4336" t="s">
        <v>1465</v>
      </c>
      <c r="O4336">
        <v>15000000</v>
      </c>
      <c r="P4336">
        <f t="shared" si="67"/>
        <v>-10043599</v>
      </c>
      <c r="Q4336">
        <v>6.5</v>
      </c>
    </row>
    <row r="4337" spans="1:17" x14ac:dyDescent="0.3">
      <c r="A4337" t="s">
        <v>4392</v>
      </c>
      <c r="B4337">
        <v>120</v>
      </c>
      <c r="C4337">
        <v>50173190</v>
      </c>
      <c r="D4337" t="s">
        <v>3409</v>
      </c>
      <c r="E4337" t="s">
        <v>24165</v>
      </c>
      <c r="F4337" t="s">
        <v>12332</v>
      </c>
      <c r="L4337" t="s">
        <v>5568</v>
      </c>
      <c r="M4337" t="s">
        <v>37</v>
      </c>
      <c r="N4337" t="s">
        <v>38</v>
      </c>
      <c r="O4337">
        <v>48000000</v>
      </c>
      <c r="P4337">
        <f t="shared" si="67"/>
        <v>2173190</v>
      </c>
      <c r="Q4337">
        <v>7.4</v>
      </c>
    </row>
    <row r="4338" spans="1:17" x14ac:dyDescent="0.3">
      <c r="A4338" t="s">
        <v>14340</v>
      </c>
      <c r="B4338">
        <v>120</v>
      </c>
      <c r="C4338">
        <v>2181290</v>
      </c>
      <c r="D4338" t="s">
        <v>3409</v>
      </c>
      <c r="E4338" t="s">
        <v>24165</v>
      </c>
      <c r="F4338" t="s">
        <v>10413</v>
      </c>
      <c r="L4338" t="s">
        <v>19435</v>
      </c>
      <c r="M4338" t="s">
        <v>12700</v>
      </c>
      <c r="N4338" t="s">
        <v>5694</v>
      </c>
      <c r="O4338">
        <v>3000000</v>
      </c>
      <c r="P4338">
        <f t="shared" si="67"/>
        <v>-818710</v>
      </c>
      <c r="Q4338">
        <v>8.4</v>
      </c>
    </row>
    <row r="4339" spans="1:17" x14ac:dyDescent="0.3">
      <c r="A4339" t="s">
        <v>9610</v>
      </c>
      <c r="B4339">
        <v>120</v>
      </c>
      <c r="C4339">
        <v>1055654</v>
      </c>
      <c r="D4339" t="s">
        <v>3409</v>
      </c>
      <c r="E4339" t="s">
        <v>19711</v>
      </c>
      <c r="F4339" t="s">
        <v>24167</v>
      </c>
      <c r="L4339" t="s">
        <v>15213</v>
      </c>
      <c r="M4339" t="s">
        <v>37</v>
      </c>
      <c r="N4339" t="s">
        <v>767</v>
      </c>
      <c r="O4339">
        <v>10000000</v>
      </c>
      <c r="P4339">
        <f t="shared" si="67"/>
        <v>-8944346</v>
      </c>
      <c r="Q4339">
        <v>7.3</v>
      </c>
    </row>
    <row r="4340" spans="1:17" x14ac:dyDescent="0.3">
      <c r="A4340" t="s">
        <v>760</v>
      </c>
      <c r="B4340">
        <v>120</v>
      </c>
      <c r="C4340">
        <v>137963328</v>
      </c>
      <c r="D4340" t="s">
        <v>3409</v>
      </c>
      <c r="E4340" t="s">
        <v>24163</v>
      </c>
      <c r="L4340" t="s">
        <v>16976</v>
      </c>
      <c r="M4340" t="s">
        <v>37</v>
      </c>
      <c r="N4340" t="s">
        <v>56</v>
      </c>
      <c r="O4340">
        <v>6000000</v>
      </c>
      <c r="P4340">
        <f t="shared" si="67"/>
        <v>131963328</v>
      </c>
      <c r="Q4340">
        <v>8.1</v>
      </c>
    </row>
    <row r="4341" spans="1:17" x14ac:dyDescent="0.3">
      <c r="A4341" t="s">
        <v>364</v>
      </c>
      <c r="B4341">
        <v>120</v>
      </c>
      <c r="C4341">
        <v>46338728</v>
      </c>
      <c r="D4341" t="s">
        <v>3409</v>
      </c>
      <c r="E4341" t="s">
        <v>19711</v>
      </c>
      <c r="L4341" t="s">
        <v>13329</v>
      </c>
      <c r="M4341" t="s">
        <v>37</v>
      </c>
      <c r="N4341" t="s">
        <v>38</v>
      </c>
      <c r="O4341">
        <v>14500000</v>
      </c>
      <c r="P4341">
        <f t="shared" si="67"/>
        <v>31838728</v>
      </c>
      <c r="Q4341">
        <v>6.8</v>
      </c>
    </row>
    <row r="4342" spans="1:17" x14ac:dyDescent="0.3">
      <c r="A4342" t="s">
        <v>5289</v>
      </c>
      <c r="B4342">
        <v>120</v>
      </c>
      <c r="C4342">
        <v>141319195</v>
      </c>
      <c r="D4342" t="s">
        <v>3409</v>
      </c>
      <c r="E4342" t="s">
        <v>19711</v>
      </c>
      <c r="L4342" t="s">
        <v>13355</v>
      </c>
      <c r="M4342" t="s">
        <v>37</v>
      </c>
      <c r="N4342" t="s">
        <v>56</v>
      </c>
      <c r="O4342">
        <v>15000000</v>
      </c>
      <c r="P4342">
        <f t="shared" si="67"/>
        <v>126319195</v>
      </c>
      <c r="Q4342">
        <v>8</v>
      </c>
    </row>
    <row r="4343" spans="1:17" x14ac:dyDescent="0.3">
      <c r="A4343" t="s">
        <v>10184</v>
      </c>
      <c r="B4343">
        <v>120</v>
      </c>
      <c r="C4343">
        <v>42880</v>
      </c>
      <c r="D4343" t="s">
        <v>3409</v>
      </c>
      <c r="E4343" t="s">
        <v>19711</v>
      </c>
      <c r="L4343" t="s">
        <v>10185</v>
      </c>
      <c r="M4343" t="s">
        <v>37</v>
      </c>
      <c r="N4343" t="s">
        <v>56</v>
      </c>
      <c r="O4343">
        <v>24000000</v>
      </c>
      <c r="P4343">
        <f t="shared" si="67"/>
        <v>-23957120</v>
      </c>
      <c r="Q4343">
        <v>5.0999999999999996</v>
      </c>
    </row>
    <row r="4344" spans="1:17" x14ac:dyDescent="0.3">
      <c r="A4344" t="s">
        <v>8972</v>
      </c>
      <c r="B4344">
        <v>120</v>
      </c>
      <c r="C4344">
        <v>1984743</v>
      </c>
      <c r="D4344" t="s">
        <v>3409</v>
      </c>
      <c r="E4344" t="s">
        <v>19711</v>
      </c>
      <c r="L4344" t="s">
        <v>12556</v>
      </c>
      <c r="M4344" t="s">
        <v>37</v>
      </c>
      <c r="N4344" t="s">
        <v>38</v>
      </c>
      <c r="O4344">
        <v>16000000</v>
      </c>
      <c r="P4344">
        <f t="shared" si="67"/>
        <v>-14015257</v>
      </c>
      <c r="Q4344">
        <v>6.6</v>
      </c>
    </row>
    <row r="4345" spans="1:17" x14ac:dyDescent="0.3">
      <c r="A4345" t="s">
        <v>3239</v>
      </c>
      <c r="B4345">
        <v>120</v>
      </c>
      <c r="C4345">
        <v>499263</v>
      </c>
      <c r="D4345" t="s">
        <v>3409</v>
      </c>
      <c r="L4345" t="s">
        <v>9369</v>
      </c>
      <c r="M4345" t="s">
        <v>9373</v>
      </c>
      <c r="N4345" t="s">
        <v>38</v>
      </c>
      <c r="O4345">
        <v>30000000</v>
      </c>
      <c r="P4345">
        <f t="shared" si="67"/>
        <v>-29500737</v>
      </c>
      <c r="Q4345">
        <v>7.1</v>
      </c>
    </row>
    <row r="4346" spans="1:17" x14ac:dyDescent="0.3">
      <c r="A4346" t="s">
        <v>6997</v>
      </c>
      <c r="B4346">
        <v>120</v>
      </c>
      <c r="C4346">
        <v>763044</v>
      </c>
      <c r="D4346" t="s">
        <v>3409</v>
      </c>
      <c r="E4346" t="s">
        <v>10413</v>
      </c>
      <c r="L4346" t="s">
        <v>9204</v>
      </c>
      <c r="M4346" t="s">
        <v>37</v>
      </c>
      <c r="N4346" t="s">
        <v>268</v>
      </c>
      <c r="O4346">
        <v>23000000</v>
      </c>
      <c r="P4346">
        <f t="shared" si="67"/>
        <v>-22236956</v>
      </c>
      <c r="Q4346">
        <v>6.2</v>
      </c>
    </row>
    <row r="4347" spans="1:17" x14ac:dyDescent="0.3">
      <c r="A4347" t="s">
        <v>22525</v>
      </c>
      <c r="B4347">
        <v>120</v>
      </c>
      <c r="C4347">
        <v>3773863</v>
      </c>
      <c r="D4347" t="s">
        <v>3409</v>
      </c>
      <c r="L4347" t="s">
        <v>22526</v>
      </c>
      <c r="M4347" t="s">
        <v>37</v>
      </c>
      <c r="N4347" t="s">
        <v>38</v>
      </c>
      <c r="O4347">
        <v>1000000</v>
      </c>
      <c r="P4347">
        <f t="shared" si="67"/>
        <v>2773863</v>
      </c>
      <c r="Q4347">
        <v>7.1</v>
      </c>
    </row>
    <row r="4348" spans="1:17" x14ac:dyDescent="0.3">
      <c r="A4348" t="s">
        <v>696</v>
      </c>
      <c r="B4348">
        <v>120</v>
      </c>
      <c r="C4348">
        <v>58700247</v>
      </c>
      <c r="D4348" t="s">
        <v>3409</v>
      </c>
      <c r="E4348" t="s">
        <v>19711</v>
      </c>
      <c r="L4348" t="s">
        <v>6984</v>
      </c>
      <c r="M4348" t="s">
        <v>37</v>
      </c>
      <c r="N4348" t="s">
        <v>38</v>
      </c>
      <c r="O4348">
        <v>38000000</v>
      </c>
      <c r="P4348">
        <f t="shared" si="67"/>
        <v>20700247</v>
      </c>
      <c r="Q4348">
        <v>6.9</v>
      </c>
    </row>
    <row r="4349" spans="1:17" x14ac:dyDescent="0.3">
      <c r="A4349" t="s">
        <v>13807</v>
      </c>
      <c r="B4349">
        <v>121</v>
      </c>
      <c r="C4349">
        <v>16574731</v>
      </c>
      <c r="D4349" t="s">
        <v>3409</v>
      </c>
      <c r="E4349" t="s">
        <v>12038</v>
      </c>
      <c r="L4349" t="s">
        <v>13808</v>
      </c>
      <c r="M4349" t="s">
        <v>37</v>
      </c>
      <c r="N4349" t="s">
        <v>38</v>
      </c>
      <c r="O4349">
        <v>13000000</v>
      </c>
      <c r="P4349">
        <f t="shared" si="67"/>
        <v>3574731</v>
      </c>
      <c r="Q4349">
        <v>5.8</v>
      </c>
    </row>
    <row r="4350" spans="1:17" x14ac:dyDescent="0.3">
      <c r="A4350" t="s">
        <v>13777</v>
      </c>
      <c r="B4350">
        <v>121</v>
      </c>
      <c r="C4350">
        <v>4700361</v>
      </c>
      <c r="D4350" t="s">
        <v>3409</v>
      </c>
      <c r="L4350" t="s">
        <v>17892</v>
      </c>
      <c r="M4350" t="s">
        <v>37</v>
      </c>
      <c r="N4350" t="s">
        <v>38</v>
      </c>
      <c r="O4350">
        <v>5000000</v>
      </c>
      <c r="P4350">
        <f t="shared" si="67"/>
        <v>-299639</v>
      </c>
      <c r="Q4350">
        <v>4.5999999999999996</v>
      </c>
    </row>
    <row r="4351" spans="1:17" x14ac:dyDescent="0.3">
      <c r="A4351" t="s">
        <v>11327</v>
      </c>
      <c r="B4351">
        <v>121</v>
      </c>
      <c r="C4351">
        <v>112935</v>
      </c>
      <c r="D4351" t="s">
        <v>3409</v>
      </c>
      <c r="L4351" t="s">
        <v>15757</v>
      </c>
      <c r="M4351" t="s">
        <v>37</v>
      </c>
      <c r="N4351" t="s">
        <v>56</v>
      </c>
      <c r="O4351">
        <v>9000000</v>
      </c>
      <c r="P4351">
        <f t="shared" si="67"/>
        <v>-8887065</v>
      </c>
      <c r="Q4351">
        <v>7.6</v>
      </c>
    </row>
    <row r="4352" spans="1:17" x14ac:dyDescent="0.3">
      <c r="A4352" t="s">
        <v>9710</v>
      </c>
      <c r="B4352">
        <v>121</v>
      </c>
      <c r="C4352">
        <v>37738400</v>
      </c>
      <c r="D4352" t="s">
        <v>3409</v>
      </c>
      <c r="L4352" t="s">
        <v>9711</v>
      </c>
      <c r="M4352" t="s">
        <v>37</v>
      </c>
      <c r="N4352" t="s">
        <v>38</v>
      </c>
      <c r="O4352">
        <v>25000000</v>
      </c>
      <c r="P4352">
        <f t="shared" si="67"/>
        <v>12738400</v>
      </c>
      <c r="Q4352">
        <v>7.3</v>
      </c>
    </row>
    <row r="4353" spans="1:17" x14ac:dyDescent="0.3">
      <c r="A4353" t="s">
        <v>11065</v>
      </c>
      <c r="B4353">
        <v>121</v>
      </c>
      <c r="C4353">
        <v>21569041</v>
      </c>
      <c r="D4353" t="s">
        <v>3409</v>
      </c>
      <c r="L4353" t="s">
        <v>15158</v>
      </c>
      <c r="M4353" t="s">
        <v>37</v>
      </c>
      <c r="N4353" t="s">
        <v>38</v>
      </c>
      <c r="O4353">
        <v>9000000</v>
      </c>
      <c r="P4353">
        <f t="shared" si="67"/>
        <v>12569041</v>
      </c>
      <c r="Q4353">
        <v>6.6</v>
      </c>
    </row>
    <row r="4354" spans="1:17" x14ac:dyDescent="0.3">
      <c r="A4354" t="s">
        <v>9362</v>
      </c>
      <c r="B4354">
        <v>121</v>
      </c>
      <c r="C4354">
        <v>3073392</v>
      </c>
      <c r="D4354" t="s">
        <v>3409</v>
      </c>
      <c r="E4354" t="s">
        <v>24165</v>
      </c>
      <c r="F4354" t="s">
        <v>12332</v>
      </c>
      <c r="G4354" t="s">
        <v>10413</v>
      </c>
      <c r="L4354" t="s">
        <v>9980</v>
      </c>
      <c r="M4354" t="s">
        <v>37</v>
      </c>
      <c r="N4354" t="s">
        <v>268</v>
      </c>
      <c r="O4354">
        <v>25000000</v>
      </c>
      <c r="P4354">
        <f t="shared" ref="P4354:P4417" si="68">+C4354-O4354</f>
        <v>-21926608</v>
      </c>
      <c r="Q4354">
        <v>6.6</v>
      </c>
    </row>
    <row r="4355" spans="1:17" x14ac:dyDescent="0.3">
      <c r="A4355" t="s">
        <v>487</v>
      </c>
      <c r="B4355">
        <v>121</v>
      </c>
      <c r="C4355">
        <v>16640210</v>
      </c>
      <c r="D4355" t="s">
        <v>3409</v>
      </c>
      <c r="E4355" t="s">
        <v>10413</v>
      </c>
      <c r="L4355" t="s">
        <v>7989</v>
      </c>
      <c r="M4355" t="s">
        <v>37</v>
      </c>
      <c r="N4355" t="s">
        <v>38</v>
      </c>
      <c r="O4355">
        <v>55000000</v>
      </c>
      <c r="P4355">
        <f t="shared" si="68"/>
        <v>-38359790</v>
      </c>
      <c r="Q4355">
        <v>6.8</v>
      </c>
    </row>
    <row r="4356" spans="1:17" x14ac:dyDescent="0.3">
      <c r="A4356" t="s">
        <v>7635</v>
      </c>
      <c r="B4356">
        <v>121</v>
      </c>
      <c r="C4356">
        <v>71309760</v>
      </c>
      <c r="D4356" t="s">
        <v>3409</v>
      </c>
      <c r="E4356" t="s">
        <v>19711</v>
      </c>
      <c r="L4356" t="s">
        <v>9466</v>
      </c>
      <c r="M4356" t="s">
        <v>37</v>
      </c>
      <c r="N4356" t="s">
        <v>56</v>
      </c>
      <c r="O4356">
        <v>25000000</v>
      </c>
      <c r="P4356">
        <f t="shared" si="68"/>
        <v>46309760</v>
      </c>
      <c r="Q4356">
        <v>7.3</v>
      </c>
    </row>
    <row r="4357" spans="1:17" x14ac:dyDescent="0.3">
      <c r="A4357" t="s">
        <v>16945</v>
      </c>
      <c r="B4357">
        <v>121</v>
      </c>
      <c r="C4357">
        <v>4063859</v>
      </c>
      <c r="D4357" t="s">
        <v>3409</v>
      </c>
      <c r="E4357" t="s">
        <v>19711</v>
      </c>
      <c r="L4357" t="s">
        <v>16948</v>
      </c>
      <c r="M4357" t="s">
        <v>8731</v>
      </c>
      <c r="N4357" t="s">
        <v>767</v>
      </c>
      <c r="O4357">
        <v>4800000</v>
      </c>
      <c r="P4357">
        <f t="shared" si="68"/>
        <v>-736141</v>
      </c>
      <c r="Q4357">
        <v>7.7</v>
      </c>
    </row>
    <row r="4358" spans="1:17" x14ac:dyDescent="0.3">
      <c r="A4358" t="s">
        <v>12110</v>
      </c>
      <c r="B4358">
        <v>121</v>
      </c>
      <c r="C4358">
        <v>23472900</v>
      </c>
      <c r="D4358" t="s">
        <v>3409</v>
      </c>
      <c r="E4358" t="s">
        <v>22704</v>
      </c>
      <c r="F4358" t="s">
        <v>24163</v>
      </c>
      <c r="L4358" t="s">
        <v>12111</v>
      </c>
      <c r="M4358" t="s">
        <v>37</v>
      </c>
      <c r="N4358" t="s">
        <v>56</v>
      </c>
      <c r="O4358">
        <v>17500000</v>
      </c>
      <c r="P4358">
        <f t="shared" si="68"/>
        <v>5972900</v>
      </c>
      <c r="Q4358">
        <v>8.1</v>
      </c>
    </row>
    <row r="4359" spans="1:17" x14ac:dyDescent="0.3">
      <c r="A4359" t="s">
        <v>1039</v>
      </c>
      <c r="B4359">
        <v>121</v>
      </c>
      <c r="C4359">
        <v>79948113</v>
      </c>
      <c r="D4359" t="s">
        <v>3409</v>
      </c>
      <c r="E4359" t="s">
        <v>24165</v>
      </c>
      <c r="F4359" t="s">
        <v>12332</v>
      </c>
      <c r="G4359" t="s">
        <v>10413</v>
      </c>
      <c r="L4359" t="s">
        <v>5095</v>
      </c>
      <c r="M4359" t="s">
        <v>37</v>
      </c>
      <c r="N4359" t="s">
        <v>38</v>
      </c>
      <c r="O4359">
        <v>50000000</v>
      </c>
      <c r="P4359">
        <f t="shared" si="68"/>
        <v>29948113</v>
      </c>
      <c r="Q4359">
        <v>6.2</v>
      </c>
    </row>
    <row r="4360" spans="1:17" x14ac:dyDescent="0.3">
      <c r="A4360" t="s">
        <v>11999</v>
      </c>
      <c r="B4360">
        <v>121</v>
      </c>
      <c r="C4360">
        <v>1729969</v>
      </c>
      <c r="D4360" t="s">
        <v>3409</v>
      </c>
      <c r="E4360" t="s">
        <v>10413</v>
      </c>
      <c r="L4360" t="s">
        <v>18132</v>
      </c>
      <c r="M4360" t="s">
        <v>37</v>
      </c>
      <c r="N4360" t="s">
        <v>38</v>
      </c>
      <c r="O4360">
        <v>5000000</v>
      </c>
      <c r="P4360">
        <f t="shared" si="68"/>
        <v>-3270031</v>
      </c>
      <c r="Q4360">
        <v>7.4</v>
      </c>
    </row>
    <row r="4361" spans="1:17" x14ac:dyDescent="0.3">
      <c r="A4361" t="s">
        <v>14295</v>
      </c>
      <c r="B4361">
        <v>121</v>
      </c>
      <c r="C4361">
        <v>40158000</v>
      </c>
      <c r="D4361" t="s">
        <v>3409</v>
      </c>
      <c r="E4361" t="s">
        <v>12038</v>
      </c>
      <c r="F4361" t="s">
        <v>19711</v>
      </c>
      <c r="L4361" t="s">
        <v>16467</v>
      </c>
      <c r="M4361" t="s">
        <v>37</v>
      </c>
      <c r="N4361" t="s">
        <v>179</v>
      </c>
      <c r="O4361">
        <v>7000000</v>
      </c>
      <c r="P4361">
        <f t="shared" si="68"/>
        <v>33158000</v>
      </c>
      <c r="Q4361">
        <v>7.6</v>
      </c>
    </row>
    <row r="4362" spans="1:17" x14ac:dyDescent="0.3">
      <c r="A4362" t="s">
        <v>3613</v>
      </c>
      <c r="B4362">
        <v>121</v>
      </c>
      <c r="C4362">
        <v>83892374</v>
      </c>
      <c r="D4362" t="s">
        <v>3409</v>
      </c>
      <c r="E4362" t="s">
        <v>24165</v>
      </c>
      <c r="F4362" t="s">
        <v>12332</v>
      </c>
      <c r="G4362" t="s">
        <v>10413</v>
      </c>
      <c r="L4362" t="s">
        <v>3615</v>
      </c>
      <c r="M4362" t="s">
        <v>37</v>
      </c>
      <c r="N4362" t="s">
        <v>38</v>
      </c>
      <c r="O4362">
        <v>66000000</v>
      </c>
      <c r="P4362">
        <f t="shared" si="68"/>
        <v>17892374</v>
      </c>
      <c r="Q4362">
        <v>7</v>
      </c>
    </row>
    <row r="4363" spans="1:17" x14ac:dyDescent="0.3">
      <c r="A4363" t="s">
        <v>118</v>
      </c>
      <c r="B4363">
        <v>121</v>
      </c>
      <c r="C4363">
        <v>83077470</v>
      </c>
      <c r="D4363" t="s">
        <v>3409</v>
      </c>
      <c r="E4363" t="s">
        <v>22704</v>
      </c>
      <c r="F4363" t="s">
        <v>10413</v>
      </c>
      <c r="G4363" t="s">
        <v>24163</v>
      </c>
      <c r="L4363" t="s">
        <v>2175</v>
      </c>
      <c r="M4363" t="s">
        <v>37</v>
      </c>
      <c r="N4363" t="s">
        <v>38</v>
      </c>
      <c r="O4363">
        <v>75000000</v>
      </c>
      <c r="P4363">
        <f t="shared" si="68"/>
        <v>8077470</v>
      </c>
      <c r="Q4363">
        <v>7.1</v>
      </c>
    </row>
    <row r="4364" spans="1:17" x14ac:dyDescent="0.3">
      <c r="A4364" t="s">
        <v>48</v>
      </c>
      <c r="B4364">
        <v>122</v>
      </c>
      <c r="C4364">
        <v>130058047</v>
      </c>
      <c r="D4364" t="s">
        <v>3409</v>
      </c>
      <c r="L4364" t="s">
        <v>12667</v>
      </c>
      <c r="M4364" t="s">
        <v>37</v>
      </c>
      <c r="N4364" t="s">
        <v>38</v>
      </c>
      <c r="O4364">
        <v>15000000</v>
      </c>
      <c r="P4364">
        <f t="shared" si="68"/>
        <v>115058047</v>
      </c>
      <c r="Q4364">
        <v>8.4</v>
      </c>
    </row>
    <row r="4365" spans="1:17" x14ac:dyDescent="0.3">
      <c r="A4365" t="s">
        <v>565</v>
      </c>
      <c r="B4365">
        <v>122</v>
      </c>
      <c r="C4365">
        <v>531009</v>
      </c>
      <c r="D4365" t="s">
        <v>3409</v>
      </c>
      <c r="E4365" t="s">
        <v>19711</v>
      </c>
      <c r="L4365" t="s">
        <v>11437</v>
      </c>
      <c r="M4365" t="s">
        <v>37</v>
      </c>
      <c r="N4365" t="s">
        <v>38</v>
      </c>
      <c r="O4365">
        <v>10000000</v>
      </c>
      <c r="P4365">
        <f t="shared" si="68"/>
        <v>-9468991</v>
      </c>
      <c r="Q4365">
        <v>5.3</v>
      </c>
    </row>
    <row r="4366" spans="1:17" x14ac:dyDescent="0.3">
      <c r="A4366" t="s">
        <v>18269</v>
      </c>
      <c r="B4366">
        <v>122</v>
      </c>
      <c r="C4366">
        <v>33451479</v>
      </c>
      <c r="D4366" t="s">
        <v>3409</v>
      </c>
      <c r="E4366" t="s">
        <v>19711</v>
      </c>
      <c r="L4366" t="s">
        <v>22478</v>
      </c>
      <c r="M4366" t="s">
        <v>37</v>
      </c>
      <c r="N4366" t="s">
        <v>38</v>
      </c>
      <c r="O4366">
        <v>500000</v>
      </c>
      <c r="P4366">
        <f t="shared" si="68"/>
        <v>32951479</v>
      </c>
      <c r="Q4366">
        <v>6.5</v>
      </c>
    </row>
    <row r="4367" spans="1:17" x14ac:dyDescent="0.3">
      <c r="A4367" t="s">
        <v>850</v>
      </c>
      <c r="B4367">
        <v>122</v>
      </c>
      <c r="C4367">
        <v>18593156</v>
      </c>
      <c r="D4367" t="s">
        <v>3409</v>
      </c>
      <c r="L4367" t="s">
        <v>8791</v>
      </c>
      <c r="M4367" t="s">
        <v>37</v>
      </c>
      <c r="N4367" t="s">
        <v>38</v>
      </c>
      <c r="O4367">
        <v>35000000</v>
      </c>
      <c r="P4367">
        <f t="shared" si="68"/>
        <v>-16406844</v>
      </c>
      <c r="Q4367">
        <v>7.7</v>
      </c>
    </row>
    <row r="4368" spans="1:17" x14ac:dyDescent="0.3">
      <c r="A4368" t="s">
        <v>1015</v>
      </c>
      <c r="B4368">
        <v>122</v>
      </c>
      <c r="C4368">
        <v>26830000</v>
      </c>
      <c r="D4368" t="s">
        <v>3409</v>
      </c>
      <c r="E4368" t="s">
        <v>22704</v>
      </c>
      <c r="F4368" t="s">
        <v>24163</v>
      </c>
      <c r="L4368" t="s">
        <v>8659</v>
      </c>
      <c r="M4368" t="s">
        <v>37</v>
      </c>
      <c r="N4368" t="s">
        <v>38</v>
      </c>
      <c r="O4368">
        <v>18000000</v>
      </c>
      <c r="P4368">
        <f t="shared" si="68"/>
        <v>8830000</v>
      </c>
      <c r="Q4368">
        <v>7.9</v>
      </c>
    </row>
    <row r="4369" spans="1:17" x14ac:dyDescent="0.3">
      <c r="A4369" t="s">
        <v>17869</v>
      </c>
      <c r="B4369">
        <v>122</v>
      </c>
      <c r="C4369">
        <v>3950029</v>
      </c>
      <c r="D4369" t="s">
        <v>3409</v>
      </c>
      <c r="L4369" t="s">
        <v>17870</v>
      </c>
      <c r="M4369" t="s">
        <v>1464</v>
      </c>
      <c r="N4369" t="s">
        <v>1465</v>
      </c>
      <c r="O4369">
        <v>4000000</v>
      </c>
      <c r="P4369">
        <f t="shared" si="68"/>
        <v>-49971</v>
      </c>
      <c r="Q4369">
        <v>7.2</v>
      </c>
    </row>
    <row r="4370" spans="1:17" x14ac:dyDescent="0.3">
      <c r="A4370" t="s">
        <v>816</v>
      </c>
      <c r="B4370">
        <v>122</v>
      </c>
      <c r="C4370">
        <v>9664316</v>
      </c>
      <c r="D4370" t="s">
        <v>3409</v>
      </c>
      <c r="E4370" t="s">
        <v>10413</v>
      </c>
      <c r="L4370" t="s">
        <v>9077</v>
      </c>
      <c r="M4370" t="s">
        <v>37</v>
      </c>
      <c r="N4370" t="s">
        <v>38</v>
      </c>
      <c r="O4370">
        <v>27500000</v>
      </c>
      <c r="P4370">
        <f t="shared" si="68"/>
        <v>-17835684</v>
      </c>
      <c r="Q4370">
        <v>6.8</v>
      </c>
    </row>
    <row r="4371" spans="1:17" x14ac:dyDescent="0.3">
      <c r="A4371" t="s">
        <v>12115</v>
      </c>
      <c r="B4371">
        <v>122</v>
      </c>
      <c r="C4371">
        <v>22000</v>
      </c>
      <c r="D4371" t="s">
        <v>3409</v>
      </c>
      <c r="E4371" t="s">
        <v>12332</v>
      </c>
      <c r="F4371" t="s">
        <v>10413</v>
      </c>
      <c r="L4371" t="s">
        <v>19521</v>
      </c>
      <c r="M4371" t="s">
        <v>37</v>
      </c>
      <c r="N4371" t="s">
        <v>767</v>
      </c>
      <c r="O4371">
        <v>3000000</v>
      </c>
      <c r="P4371">
        <f t="shared" si="68"/>
        <v>-2978000</v>
      </c>
      <c r="Q4371">
        <v>5.8</v>
      </c>
    </row>
    <row r="4372" spans="1:17" x14ac:dyDescent="0.3">
      <c r="A4372" t="s">
        <v>2682</v>
      </c>
      <c r="B4372">
        <v>122</v>
      </c>
      <c r="C4372">
        <v>75072454</v>
      </c>
      <c r="D4372" t="s">
        <v>3409</v>
      </c>
      <c r="E4372" t="s">
        <v>6403</v>
      </c>
      <c r="F4372" t="s">
        <v>10413</v>
      </c>
      <c r="L4372" t="s">
        <v>11740</v>
      </c>
      <c r="M4372" t="s">
        <v>37</v>
      </c>
      <c r="N4372" t="s">
        <v>38</v>
      </c>
      <c r="O4372">
        <v>20000000</v>
      </c>
      <c r="P4372">
        <f t="shared" si="68"/>
        <v>55072454</v>
      </c>
      <c r="Q4372">
        <v>6.7</v>
      </c>
    </row>
    <row r="4373" spans="1:17" x14ac:dyDescent="0.3">
      <c r="A4373" t="s">
        <v>12602</v>
      </c>
      <c r="B4373">
        <v>122</v>
      </c>
      <c r="C4373">
        <v>2428883</v>
      </c>
      <c r="D4373" t="s">
        <v>3409</v>
      </c>
      <c r="E4373" t="s">
        <v>15011</v>
      </c>
      <c r="L4373" t="s">
        <v>12603</v>
      </c>
      <c r="M4373" t="s">
        <v>37</v>
      </c>
      <c r="N4373" t="s">
        <v>38</v>
      </c>
      <c r="O4373">
        <v>16000000</v>
      </c>
      <c r="P4373">
        <f t="shared" si="68"/>
        <v>-13571117</v>
      </c>
      <c r="Q4373">
        <v>6.6</v>
      </c>
    </row>
    <row r="4374" spans="1:17" x14ac:dyDescent="0.3">
      <c r="A4374" t="s">
        <v>6148</v>
      </c>
      <c r="B4374">
        <v>122</v>
      </c>
      <c r="C4374">
        <v>191449475</v>
      </c>
      <c r="D4374" t="s">
        <v>3409</v>
      </c>
      <c r="E4374" t="s">
        <v>1266</v>
      </c>
      <c r="F4374" t="s">
        <v>19711</v>
      </c>
      <c r="L4374" t="s">
        <v>7148</v>
      </c>
      <c r="M4374" t="s">
        <v>37</v>
      </c>
      <c r="N4374" t="s">
        <v>38</v>
      </c>
      <c r="O4374">
        <v>37000000</v>
      </c>
      <c r="P4374">
        <f t="shared" si="68"/>
        <v>154449475</v>
      </c>
      <c r="Q4374">
        <v>5.2</v>
      </c>
    </row>
    <row r="4375" spans="1:17" x14ac:dyDescent="0.3">
      <c r="A4375" t="s">
        <v>22143</v>
      </c>
      <c r="B4375">
        <v>123</v>
      </c>
      <c r="C4375">
        <v>7098492</v>
      </c>
      <c r="D4375" t="s">
        <v>3409</v>
      </c>
      <c r="E4375" t="s">
        <v>24165</v>
      </c>
      <c r="L4375" t="s">
        <v>22146</v>
      </c>
      <c r="M4375" t="s">
        <v>22077</v>
      </c>
      <c r="N4375" t="s">
        <v>13547</v>
      </c>
      <c r="O4375">
        <v>500000</v>
      </c>
      <c r="P4375">
        <f t="shared" si="68"/>
        <v>6598492</v>
      </c>
      <c r="Q4375">
        <v>8.4</v>
      </c>
    </row>
    <row r="4376" spans="1:17" x14ac:dyDescent="0.3">
      <c r="A4376" t="s">
        <v>5509</v>
      </c>
      <c r="B4376">
        <v>123</v>
      </c>
      <c r="C4376">
        <v>15294553</v>
      </c>
      <c r="D4376" t="s">
        <v>3409</v>
      </c>
      <c r="E4376" t="s">
        <v>1266</v>
      </c>
      <c r="F4376" t="s">
        <v>19711</v>
      </c>
      <c r="L4376" t="s">
        <v>14243</v>
      </c>
      <c r="M4376" t="s">
        <v>37</v>
      </c>
      <c r="N4376" t="s">
        <v>56</v>
      </c>
      <c r="O4376">
        <v>12000000</v>
      </c>
      <c r="P4376">
        <f t="shared" si="68"/>
        <v>3294553</v>
      </c>
      <c r="Q4376">
        <v>7.8</v>
      </c>
    </row>
    <row r="4377" spans="1:17" x14ac:dyDescent="0.3">
      <c r="A4377" t="s">
        <v>940</v>
      </c>
      <c r="B4377">
        <v>123</v>
      </c>
      <c r="C4377">
        <v>50921738</v>
      </c>
      <c r="D4377" t="s">
        <v>3409</v>
      </c>
      <c r="E4377" t="s">
        <v>24165</v>
      </c>
      <c r="F4377" t="s">
        <v>19711</v>
      </c>
      <c r="G4377" t="s">
        <v>24163</v>
      </c>
      <c r="L4377" t="s">
        <v>8311</v>
      </c>
      <c r="M4377" t="s">
        <v>37</v>
      </c>
      <c r="N4377" t="s">
        <v>56</v>
      </c>
      <c r="O4377">
        <v>30000000</v>
      </c>
      <c r="P4377">
        <f t="shared" si="68"/>
        <v>20921738</v>
      </c>
      <c r="Q4377">
        <v>7.8</v>
      </c>
    </row>
    <row r="4378" spans="1:17" x14ac:dyDescent="0.3">
      <c r="A4378" t="s">
        <v>5050</v>
      </c>
      <c r="B4378">
        <v>123</v>
      </c>
      <c r="C4378">
        <v>105264608</v>
      </c>
      <c r="D4378" t="s">
        <v>3409</v>
      </c>
      <c r="E4378" t="s">
        <v>1266</v>
      </c>
      <c r="F4378" t="s">
        <v>6403</v>
      </c>
      <c r="L4378" t="s">
        <v>5052</v>
      </c>
      <c r="M4378" t="s">
        <v>37</v>
      </c>
      <c r="N4378" t="s">
        <v>38</v>
      </c>
      <c r="O4378">
        <v>60000000</v>
      </c>
      <c r="P4378">
        <f t="shared" si="68"/>
        <v>45264608</v>
      </c>
      <c r="Q4378">
        <v>7.6</v>
      </c>
    </row>
    <row r="4379" spans="1:17" x14ac:dyDescent="0.3">
      <c r="A4379" t="s">
        <v>2565</v>
      </c>
      <c r="B4379">
        <v>123</v>
      </c>
      <c r="C4379">
        <v>33508922</v>
      </c>
      <c r="D4379" t="s">
        <v>3409</v>
      </c>
      <c r="L4379" t="s">
        <v>6592</v>
      </c>
      <c r="M4379" t="s">
        <v>37</v>
      </c>
      <c r="N4379" t="s">
        <v>38</v>
      </c>
      <c r="O4379">
        <v>40000000</v>
      </c>
      <c r="P4379">
        <f t="shared" si="68"/>
        <v>-6491078</v>
      </c>
      <c r="Q4379">
        <v>7.2</v>
      </c>
    </row>
    <row r="4380" spans="1:17" x14ac:dyDescent="0.3">
      <c r="A4380" t="s">
        <v>703</v>
      </c>
      <c r="B4380">
        <v>123</v>
      </c>
      <c r="C4380">
        <v>104632573</v>
      </c>
      <c r="D4380" t="s">
        <v>3409</v>
      </c>
      <c r="E4380" t="s">
        <v>1266</v>
      </c>
      <c r="F4380" t="s">
        <v>19711</v>
      </c>
      <c r="G4380" t="s">
        <v>12332</v>
      </c>
      <c r="L4380" t="s">
        <v>7893</v>
      </c>
      <c r="M4380" t="s">
        <v>37</v>
      </c>
      <c r="N4380" t="s">
        <v>38</v>
      </c>
      <c r="O4380">
        <v>32000000</v>
      </c>
      <c r="P4380">
        <f t="shared" si="68"/>
        <v>72632573</v>
      </c>
      <c r="Q4380">
        <v>6.4</v>
      </c>
    </row>
    <row r="4381" spans="1:17" x14ac:dyDescent="0.3">
      <c r="A4381" t="s">
        <v>4628</v>
      </c>
      <c r="B4381">
        <v>123</v>
      </c>
      <c r="C4381">
        <v>69951824</v>
      </c>
      <c r="D4381" t="s">
        <v>3409</v>
      </c>
      <c r="E4381" t="s">
        <v>19711</v>
      </c>
      <c r="L4381" t="s">
        <v>4841</v>
      </c>
      <c r="M4381" t="s">
        <v>37</v>
      </c>
      <c r="N4381" t="s">
        <v>38</v>
      </c>
      <c r="O4381">
        <v>55000000</v>
      </c>
      <c r="P4381">
        <f t="shared" si="68"/>
        <v>14951824</v>
      </c>
      <c r="Q4381">
        <v>7.7</v>
      </c>
    </row>
    <row r="4382" spans="1:17" x14ac:dyDescent="0.3">
      <c r="A4382" t="s">
        <v>14961</v>
      </c>
      <c r="B4382">
        <v>123</v>
      </c>
      <c r="C4382">
        <v>18272447</v>
      </c>
      <c r="D4382" t="s">
        <v>3409</v>
      </c>
      <c r="E4382" t="s">
        <v>10413</v>
      </c>
      <c r="L4382" t="s">
        <v>14962</v>
      </c>
      <c r="M4382" t="s">
        <v>37</v>
      </c>
      <c r="N4382" t="s">
        <v>38</v>
      </c>
      <c r="O4382">
        <v>10000000</v>
      </c>
      <c r="P4382">
        <f t="shared" si="68"/>
        <v>8272447</v>
      </c>
      <c r="Q4382">
        <v>5.9</v>
      </c>
    </row>
    <row r="4383" spans="1:17" x14ac:dyDescent="0.3">
      <c r="A4383" t="s">
        <v>6396</v>
      </c>
      <c r="B4383">
        <v>123</v>
      </c>
      <c r="C4383">
        <v>64286</v>
      </c>
      <c r="D4383" t="s">
        <v>3409</v>
      </c>
      <c r="E4383" t="s">
        <v>19711</v>
      </c>
      <c r="L4383" t="s">
        <v>8162</v>
      </c>
      <c r="M4383" t="s">
        <v>37</v>
      </c>
      <c r="N4383" t="s">
        <v>38</v>
      </c>
      <c r="O4383">
        <v>29000000</v>
      </c>
      <c r="P4383">
        <f t="shared" si="68"/>
        <v>-28935714</v>
      </c>
      <c r="Q4383">
        <v>7.9</v>
      </c>
    </row>
    <row r="4384" spans="1:17" x14ac:dyDescent="0.3">
      <c r="A4384" t="s">
        <v>1133</v>
      </c>
      <c r="B4384">
        <v>124</v>
      </c>
      <c r="C4384">
        <v>16248701</v>
      </c>
      <c r="D4384" t="s">
        <v>3409</v>
      </c>
      <c r="L4384" t="s">
        <v>11118</v>
      </c>
      <c r="M4384" t="s">
        <v>37</v>
      </c>
      <c r="N4384" t="s">
        <v>38</v>
      </c>
      <c r="O4384">
        <v>20000000</v>
      </c>
      <c r="P4384">
        <f t="shared" si="68"/>
        <v>-3751299</v>
      </c>
      <c r="Q4384">
        <v>7.7</v>
      </c>
    </row>
    <row r="4385" spans="1:17" x14ac:dyDescent="0.3">
      <c r="A4385" t="s">
        <v>15906</v>
      </c>
      <c r="B4385">
        <v>124</v>
      </c>
      <c r="C4385">
        <v>183490</v>
      </c>
      <c r="D4385" t="s">
        <v>3409</v>
      </c>
      <c r="E4385" t="s">
        <v>24163</v>
      </c>
      <c r="L4385" t="s">
        <v>21023</v>
      </c>
      <c r="M4385" t="s">
        <v>37</v>
      </c>
      <c r="N4385" t="s">
        <v>38</v>
      </c>
      <c r="O4385">
        <v>1700000</v>
      </c>
      <c r="P4385">
        <f t="shared" si="68"/>
        <v>-1516510</v>
      </c>
      <c r="Q4385">
        <v>5.8</v>
      </c>
    </row>
    <row r="4386" spans="1:17" x14ac:dyDescent="0.3">
      <c r="A4386" t="s">
        <v>5462</v>
      </c>
      <c r="B4386">
        <v>124</v>
      </c>
      <c r="C4386">
        <v>19445217</v>
      </c>
      <c r="D4386" t="s">
        <v>3409</v>
      </c>
      <c r="E4386" t="s">
        <v>1266</v>
      </c>
      <c r="F4386" t="s">
        <v>19711</v>
      </c>
      <c r="L4386" t="s">
        <v>5465</v>
      </c>
      <c r="M4386" t="s">
        <v>37</v>
      </c>
      <c r="N4386" t="s">
        <v>38</v>
      </c>
      <c r="O4386">
        <v>60000000</v>
      </c>
      <c r="P4386">
        <f t="shared" si="68"/>
        <v>-40554783</v>
      </c>
      <c r="Q4386">
        <v>6.2</v>
      </c>
    </row>
    <row r="4387" spans="1:17" x14ac:dyDescent="0.3">
      <c r="A4387" t="s">
        <v>12876</v>
      </c>
      <c r="B4387">
        <v>124</v>
      </c>
      <c r="C4387">
        <v>27441122</v>
      </c>
      <c r="D4387" t="s">
        <v>3409</v>
      </c>
      <c r="E4387" t="s">
        <v>19711</v>
      </c>
      <c r="F4387" t="s">
        <v>24167</v>
      </c>
      <c r="L4387" t="s">
        <v>12877</v>
      </c>
      <c r="M4387" t="s">
        <v>37</v>
      </c>
      <c r="N4387" t="s">
        <v>38</v>
      </c>
      <c r="O4387">
        <v>15000000</v>
      </c>
      <c r="P4387">
        <f t="shared" si="68"/>
        <v>12441122</v>
      </c>
      <c r="Q4387">
        <v>7.2</v>
      </c>
    </row>
    <row r="4388" spans="1:17" x14ac:dyDescent="0.3">
      <c r="A4388" t="s">
        <v>4914</v>
      </c>
      <c r="B4388">
        <v>124</v>
      </c>
      <c r="C4388">
        <v>5755286</v>
      </c>
      <c r="D4388" t="s">
        <v>3409</v>
      </c>
      <c r="E4388" t="s">
        <v>19711</v>
      </c>
      <c r="F4388" t="s">
        <v>24167</v>
      </c>
      <c r="L4388" t="s">
        <v>4916</v>
      </c>
      <c r="M4388" t="s">
        <v>37</v>
      </c>
      <c r="N4388" t="s">
        <v>38</v>
      </c>
      <c r="O4388">
        <v>55000000</v>
      </c>
      <c r="P4388">
        <f t="shared" si="68"/>
        <v>-49244714</v>
      </c>
      <c r="Q4388">
        <v>5.9</v>
      </c>
    </row>
    <row r="4389" spans="1:17" x14ac:dyDescent="0.3">
      <c r="A4389" t="s">
        <v>4041</v>
      </c>
      <c r="B4389">
        <v>124</v>
      </c>
      <c r="C4389">
        <v>54800000</v>
      </c>
      <c r="D4389" t="s">
        <v>3409</v>
      </c>
      <c r="L4389" t="s">
        <v>17002</v>
      </c>
      <c r="M4389" t="s">
        <v>37</v>
      </c>
      <c r="N4389" t="s">
        <v>38</v>
      </c>
      <c r="O4389">
        <v>6000000</v>
      </c>
      <c r="P4389">
        <f t="shared" si="68"/>
        <v>48800000</v>
      </c>
      <c r="Q4389">
        <v>7.8</v>
      </c>
    </row>
    <row r="4390" spans="1:17" x14ac:dyDescent="0.3">
      <c r="A4390" t="s">
        <v>11065</v>
      </c>
      <c r="B4390">
        <v>124</v>
      </c>
      <c r="C4390">
        <v>19661987</v>
      </c>
      <c r="D4390" t="s">
        <v>3409</v>
      </c>
      <c r="L4390" t="s">
        <v>11066</v>
      </c>
      <c r="M4390" t="s">
        <v>37</v>
      </c>
      <c r="N4390" t="s">
        <v>38</v>
      </c>
      <c r="O4390">
        <v>20000000</v>
      </c>
      <c r="P4390">
        <f t="shared" si="68"/>
        <v>-338013</v>
      </c>
      <c r="Q4390">
        <v>7.5</v>
      </c>
    </row>
    <row r="4391" spans="1:17" x14ac:dyDescent="0.3">
      <c r="A4391" t="s">
        <v>3098</v>
      </c>
      <c r="B4391">
        <v>124</v>
      </c>
      <c r="C4391">
        <v>52418902</v>
      </c>
      <c r="D4391" t="s">
        <v>3409</v>
      </c>
      <c r="E4391" t="s">
        <v>24167</v>
      </c>
      <c r="L4391" t="s">
        <v>8344</v>
      </c>
      <c r="M4391" t="s">
        <v>37</v>
      </c>
      <c r="N4391" t="s">
        <v>38</v>
      </c>
      <c r="O4391">
        <v>30000000</v>
      </c>
      <c r="P4391">
        <f t="shared" si="68"/>
        <v>22418902</v>
      </c>
      <c r="Q4391">
        <v>7.5</v>
      </c>
    </row>
    <row r="4392" spans="1:17" x14ac:dyDescent="0.3">
      <c r="A4392" t="s">
        <v>6620</v>
      </c>
      <c r="B4392">
        <v>124</v>
      </c>
      <c r="C4392">
        <v>34180954</v>
      </c>
      <c r="D4392" t="s">
        <v>3409</v>
      </c>
      <c r="E4392" t="s">
        <v>19711</v>
      </c>
      <c r="L4392" t="s">
        <v>7881</v>
      </c>
      <c r="M4392" t="s">
        <v>37</v>
      </c>
      <c r="N4392" t="s">
        <v>38</v>
      </c>
      <c r="O4392">
        <v>32000000</v>
      </c>
      <c r="P4392">
        <f t="shared" si="68"/>
        <v>2180954</v>
      </c>
      <c r="Q4392">
        <v>7.6</v>
      </c>
    </row>
    <row r="4393" spans="1:17" x14ac:dyDescent="0.3">
      <c r="A4393" t="s">
        <v>5175</v>
      </c>
      <c r="B4393">
        <v>124</v>
      </c>
      <c r="C4393">
        <v>52752475</v>
      </c>
      <c r="D4393" t="s">
        <v>3409</v>
      </c>
      <c r="E4393" t="s">
        <v>10413</v>
      </c>
      <c r="L4393" t="s">
        <v>5178</v>
      </c>
      <c r="M4393" t="s">
        <v>37</v>
      </c>
      <c r="N4393" t="s">
        <v>38</v>
      </c>
      <c r="O4393">
        <v>50000000</v>
      </c>
      <c r="P4393">
        <f t="shared" si="68"/>
        <v>2752475</v>
      </c>
      <c r="Q4393">
        <v>6.7</v>
      </c>
    </row>
    <row r="4394" spans="1:17" x14ac:dyDescent="0.3">
      <c r="A4394" t="s">
        <v>4134</v>
      </c>
      <c r="B4394">
        <v>124</v>
      </c>
      <c r="C4394">
        <v>51045801</v>
      </c>
      <c r="D4394" t="s">
        <v>3409</v>
      </c>
      <c r="E4394" t="s">
        <v>19711</v>
      </c>
      <c r="L4394" t="s">
        <v>4136</v>
      </c>
      <c r="M4394" t="s">
        <v>37</v>
      </c>
      <c r="N4394" t="s">
        <v>38</v>
      </c>
      <c r="O4394">
        <v>60000000</v>
      </c>
      <c r="P4394">
        <f t="shared" si="68"/>
        <v>-8954199</v>
      </c>
      <c r="Q4394">
        <v>6.1</v>
      </c>
    </row>
    <row r="4395" spans="1:17" hidden="1" x14ac:dyDescent="0.3">
      <c r="A4395" t="s">
        <v>9516</v>
      </c>
      <c r="B4395">
        <v>133</v>
      </c>
      <c r="C4395">
        <v>37721949</v>
      </c>
      <c r="D4395" t="s">
        <v>3409</v>
      </c>
      <c r="L4395" t="s">
        <v>10581</v>
      </c>
      <c r="M4395" t="s">
        <v>37</v>
      </c>
      <c r="N4395" t="s">
        <v>38</v>
      </c>
      <c r="P4395">
        <f t="shared" si="68"/>
        <v>37721949</v>
      </c>
      <c r="Q4395">
        <v>6</v>
      </c>
    </row>
    <row r="4396" spans="1:17" x14ac:dyDescent="0.3">
      <c r="A4396" t="s">
        <v>15371</v>
      </c>
      <c r="B4396">
        <v>125</v>
      </c>
      <c r="C4396">
        <v>169379</v>
      </c>
      <c r="D4396" t="s">
        <v>3409</v>
      </c>
      <c r="E4396" t="s">
        <v>22704</v>
      </c>
      <c r="F4396" t="s">
        <v>24163</v>
      </c>
      <c r="L4396" t="s">
        <v>15374</v>
      </c>
      <c r="M4396" t="s">
        <v>2778</v>
      </c>
      <c r="N4396" t="s">
        <v>2913</v>
      </c>
      <c r="O4396">
        <v>10000000</v>
      </c>
      <c r="P4396">
        <f t="shared" si="68"/>
        <v>-9830621</v>
      </c>
      <c r="Q4396">
        <v>6.2</v>
      </c>
    </row>
    <row r="4397" spans="1:17" x14ac:dyDescent="0.3">
      <c r="A4397" t="s">
        <v>3470</v>
      </c>
      <c r="B4397">
        <v>125</v>
      </c>
      <c r="C4397">
        <v>19076815</v>
      </c>
      <c r="D4397" t="s">
        <v>3409</v>
      </c>
      <c r="E4397" t="s">
        <v>24163</v>
      </c>
      <c r="L4397" t="s">
        <v>3471</v>
      </c>
      <c r="M4397" t="s">
        <v>37</v>
      </c>
      <c r="N4397" t="s">
        <v>38</v>
      </c>
      <c r="O4397">
        <v>60000000</v>
      </c>
      <c r="P4397">
        <f t="shared" si="68"/>
        <v>-40923185</v>
      </c>
      <c r="Q4397">
        <v>6.3</v>
      </c>
    </row>
    <row r="4398" spans="1:17" x14ac:dyDescent="0.3">
      <c r="A4398" t="s">
        <v>6704</v>
      </c>
      <c r="B4398">
        <v>125</v>
      </c>
      <c r="C4398">
        <v>15561627</v>
      </c>
      <c r="D4398" t="s">
        <v>3409</v>
      </c>
      <c r="L4398" t="s">
        <v>11897</v>
      </c>
      <c r="M4398" t="s">
        <v>37</v>
      </c>
      <c r="N4398" t="s">
        <v>38</v>
      </c>
      <c r="O4398">
        <v>18000000</v>
      </c>
      <c r="P4398">
        <f t="shared" si="68"/>
        <v>-2438373</v>
      </c>
      <c r="Q4398">
        <v>7.5</v>
      </c>
    </row>
    <row r="4399" spans="1:17" x14ac:dyDescent="0.3">
      <c r="A4399" t="s">
        <v>16392</v>
      </c>
      <c r="B4399">
        <v>125</v>
      </c>
      <c r="C4399">
        <v>1110286</v>
      </c>
      <c r="D4399" t="s">
        <v>3409</v>
      </c>
      <c r="E4399" t="s">
        <v>19711</v>
      </c>
      <c r="L4399" t="s">
        <v>16674</v>
      </c>
      <c r="M4399" t="s">
        <v>37</v>
      </c>
      <c r="N4399" t="s">
        <v>38</v>
      </c>
      <c r="O4399">
        <v>4825000</v>
      </c>
      <c r="P4399">
        <f t="shared" si="68"/>
        <v>-3714714</v>
      </c>
      <c r="Q4399">
        <v>7.2</v>
      </c>
    </row>
    <row r="4400" spans="1:17" x14ac:dyDescent="0.3">
      <c r="A4400" t="s">
        <v>2728</v>
      </c>
      <c r="B4400">
        <v>125</v>
      </c>
      <c r="C4400">
        <v>77324422</v>
      </c>
      <c r="D4400" t="s">
        <v>3409</v>
      </c>
      <c r="L4400" t="s">
        <v>12511</v>
      </c>
      <c r="M4400" t="s">
        <v>37</v>
      </c>
      <c r="N4400" t="s">
        <v>38</v>
      </c>
      <c r="O4400">
        <v>26000000</v>
      </c>
      <c r="P4400">
        <f t="shared" si="68"/>
        <v>51324422</v>
      </c>
      <c r="Q4400">
        <v>7.7</v>
      </c>
    </row>
    <row r="4401" spans="1:17" x14ac:dyDescent="0.3">
      <c r="A4401" t="s">
        <v>1516</v>
      </c>
      <c r="B4401">
        <v>125</v>
      </c>
      <c r="C4401">
        <v>1027749</v>
      </c>
      <c r="D4401" t="s">
        <v>3409</v>
      </c>
      <c r="E4401" t="s">
        <v>24163</v>
      </c>
      <c r="L4401" t="s">
        <v>11424</v>
      </c>
      <c r="M4401" t="s">
        <v>37</v>
      </c>
      <c r="N4401" t="s">
        <v>370</v>
      </c>
      <c r="O4401">
        <v>40000000</v>
      </c>
      <c r="P4401">
        <f t="shared" si="68"/>
        <v>-38972251</v>
      </c>
      <c r="Q4401">
        <v>7.1</v>
      </c>
    </row>
    <row r="4402" spans="1:17" x14ac:dyDescent="0.3">
      <c r="A4402" t="s">
        <v>10516</v>
      </c>
      <c r="B4402">
        <v>125</v>
      </c>
      <c r="C4402">
        <v>8047690</v>
      </c>
      <c r="D4402" t="s">
        <v>3409</v>
      </c>
      <c r="E4402" t="s">
        <v>19711</v>
      </c>
      <c r="L4402" t="s">
        <v>11544</v>
      </c>
      <c r="M4402" t="s">
        <v>1946</v>
      </c>
      <c r="N4402" t="s">
        <v>892</v>
      </c>
      <c r="O4402">
        <v>19400000</v>
      </c>
      <c r="P4402">
        <f t="shared" si="68"/>
        <v>-11352310</v>
      </c>
      <c r="Q4402">
        <v>7.5</v>
      </c>
    </row>
    <row r="4403" spans="1:17" x14ac:dyDescent="0.3">
      <c r="A4403" t="s">
        <v>15844</v>
      </c>
      <c r="B4403">
        <v>125</v>
      </c>
      <c r="C4403">
        <v>29200000</v>
      </c>
      <c r="D4403" t="s">
        <v>3409</v>
      </c>
      <c r="E4403" t="s">
        <v>12038</v>
      </c>
      <c r="F4403" t="s">
        <v>19711</v>
      </c>
      <c r="L4403" t="s">
        <v>15846</v>
      </c>
      <c r="M4403" t="s">
        <v>37</v>
      </c>
      <c r="N4403" t="s">
        <v>38</v>
      </c>
      <c r="O4403">
        <v>8500000</v>
      </c>
      <c r="P4403">
        <f t="shared" si="68"/>
        <v>20700000</v>
      </c>
      <c r="Q4403">
        <v>6.9</v>
      </c>
    </row>
    <row r="4404" spans="1:17" x14ac:dyDescent="0.3">
      <c r="A4404" t="s">
        <v>3066</v>
      </c>
      <c r="B4404">
        <v>125</v>
      </c>
      <c r="C4404">
        <v>65012000</v>
      </c>
      <c r="D4404" t="s">
        <v>3409</v>
      </c>
      <c r="E4404" t="s">
        <v>6403</v>
      </c>
      <c r="F4404" t="s">
        <v>19711</v>
      </c>
      <c r="G4404" t="s">
        <v>10413</v>
      </c>
      <c r="L4404" t="s">
        <v>3392</v>
      </c>
      <c r="M4404" t="s">
        <v>37</v>
      </c>
      <c r="N4404" t="s">
        <v>38</v>
      </c>
      <c r="O4404">
        <v>70000000</v>
      </c>
      <c r="P4404">
        <f t="shared" si="68"/>
        <v>-4988000</v>
      </c>
      <c r="Q4404">
        <v>6.2</v>
      </c>
    </row>
    <row r="4405" spans="1:17" x14ac:dyDescent="0.3">
      <c r="A4405" t="s">
        <v>6051</v>
      </c>
      <c r="B4405">
        <v>126</v>
      </c>
      <c r="C4405">
        <v>138339411</v>
      </c>
      <c r="D4405" t="s">
        <v>3409</v>
      </c>
      <c r="L4405" t="s">
        <v>14779</v>
      </c>
      <c r="M4405" t="s">
        <v>37</v>
      </c>
      <c r="N4405" t="s">
        <v>38</v>
      </c>
      <c r="O4405">
        <v>10000000</v>
      </c>
      <c r="P4405">
        <f t="shared" si="68"/>
        <v>128339411</v>
      </c>
      <c r="Q4405">
        <v>8.3000000000000007</v>
      </c>
    </row>
    <row r="4406" spans="1:17" x14ac:dyDescent="0.3">
      <c r="A4406" t="s">
        <v>1800</v>
      </c>
      <c r="B4406">
        <v>126</v>
      </c>
      <c r="C4406">
        <v>25556065</v>
      </c>
      <c r="D4406" t="s">
        <v>3409</v>
      </c>
      <c r="E4406" t="s">
        <v>19711</v>
      </c>
      <c r="F4406" t="s">
        <v>12332</v>
      </c>
      <c r="L4406" t="s">
        <v>10231</v>
      </c>
      <c r="M4406" t="s">
        <v>37</v>
      </c>
      <c r="N4406" t="s">
        <v>38</v>
      </c>
      <c r="O4406">
        <v>23000000</v>
      </c>
      <c r="P4406">
        <f t="shared" si="68"/>
        <v>2556065</v>
      </c>
      <c r="Q4406">
        <v>8</v>
      </c>
    </row>
    <row r="4407" spans="1:17" x14ac:dyDescent="0.3">
      <c r="A4407" t="s">
        <v>12371</v>
      </c>
      <c r="B4407">
        <v>126</v>
      </c>
      <c r="C4407">
        <v>13005485</v>
      </c>
      <c r="D4407" t="s">
        <v>3409</v>
      </c>
      <c r="L4407" t="s">
        <v>12372</v>
      </c>
      <c r="M4407" t="s">
        <v>37</v>
      </c>
      <c r="N4407" t="s">
        <v>38</v>
      </c>
      <c r="O4407">
        <v>15000000</v>
      </c>
      <c r="P4407">
        <f t="shared" si="68"/>
        <v>-1994515</v>
      </c>
      <c r="Q4407">
        <v>7.6</v>
      </c>
    </row>
    <row r="4408" spans="1:17" x14ac:dyDescent="0.3">
      <c r="A4408" t="s">
        <v>703</v>
      </c>
      <c r="B4408">
        <v>126</v>
      </c>
      <c r="C4408">
        <v>34098563</v>
      </c>
      <c r="D4408" t="s">
        <v>3409</v>
      </c>
      <c r="E4408" t="s">
        <v>10413</v>
      </c>
      <c r="L4408" t="s">
        <v>4739</v>
      </c>
      <c r="M4408" t="s">
        <v>37</v>
      </c>
      <c r="N4408" t="s">
        <v>38</v>
      </c>
      <c r="O4408">
        <v>55000000</v>
      </c>
      <c r="P4408">
        <f t="shared" si="68"/>
        <v>-20901437</v>
      </c>
      <c r="Q4408">
        <v>6.5</v>
      </c>
    </row>
    <row r="4409" spans="1:17" x14ac:dyDescent="0.3">
      <c r="A4409" t="s">
        <v>8546</v>
      </c>
      <c r="B4409">
        <v>126</v>
      </c>
      <c r="C4409">
        <v>18324242</v>
      </c>
      <c r="D4409" t="s">
        <v>3409</v>
      </c>
      <c r="L4409" t="s">
        <v>8547</v>
      </c>
      <c r="M4409" t="s">
        <v>37</v>
      </c>
      <c r="N4409" t="s">
        <v>38</v>
      </c>
      <c r="O4409">
        <v>35000000</v>
      </c>
      <c r="P4409">
        <f t="shared" si="68"/>
        <v>-16675758</v>
      </c>
      <c r="Q4409">
        <v>7.3</v>
      </c>
    </row>
    <row r="4410" spans="1:17" x14ac:dyDescent="0.3">
      <c r="A4410" t="s">
        <v>5462</v>
      </c>
      <c r="B4410">
        <v>126</v>
      </c>
      <c r="C4410">
        <v>53680848</v>
      </c>
      <c r="D4410" t="s">
        <v>3409</v>
      </c>
      <c r="E4410" t="s">
        <v>19711</v>
      </c>
      <c r="L4410" t="s">
        <v>8301</v>
      </c>
      <c r="M4410" t="s">
        <v>37</v>
      </c>
      <c r="N4410" t="s">
        <v>38</v>
      </c>
      <c r="O4410">
        <v>30000000</v>
      </c>
      <c r="P4410">
        <f t="shared" si="68"/>
        <v>23680848</v>
      </c>
      <c r="Q4410">
        <v>7.1</v>
      </c>
    </row>
    <row r="4411" spans="1:17" hidden="1" x14ac:dyDescent="0.3">
      <c r="A4411" t="s">
        <v>4712</v>
      </c>
      <c r="B4411">
        <v>133</v>
      </c>
      <c r="D4411" t="s">
        <v>10413</v>
      </c>
      <c r="E4411" t="s">
        <v>24163</v>
      </c>
      <c r="L4411" t="s">
        <v>17324</v>
      </c>
      <c r="M4411" t="s">
        <v>37</v>
      </c>
      <c r="N4411" t="s">
        <v>1465</v>
      </c>
      <c r="O4411">
        <v>6700000</v>
      </c>
      <c r="P4411">
        <f t="shared" si="68"/>
        <v>-6700000</v>
      </c>
      <c r="Q4411">
        <v>7.9</v>
      </c>
    </row>
    <row r="4412" spans="1:17" x14ac:dyDescent="0.3">
      <c r="A4412" t="s">
        <v>4351</v>
      </c>
      <c r="B4412">
        <v>126</v>
      </c>
      <c r="C4412">
        <v>17804273</v>
      </c>
      <c r="D4412" t="s">
        <v>3409</v>
      </c>
      <c r="E4412" t="s">
        <v>10413</v>
      </c>
      <c r="L4412" t="s">
        <v>15652</v>
      </c>
      <c r="M4412" t="s">
        <v>37</v>
      </c>
      <c r="N4412" t="s">
        <v>38</v>
      </c>
      <c r="O4412">
        <v>20000000</v>
      </c>
      <c r="P4412">
        <f t="shared" si="68"/>
        <v>-2195727</v>
      </c>
      <c r="Q4412">
        <v>7</v>
      </c>
    </row>
    <row r="4413" spans="1:17" x14ac:dyDescent="0.3">
      <c r="A4413" t="s">
        <v>4041</v>
      </c>
      <c r="B4413">
        <v>126</v>
      </c>
      <c r="C4413">
        <v>30695227</v>
      </c>
      <c r="D4413" t="s">
        <v>3409</v>
      </c>
      <c r="E4413" t="s">
        <v>1266</v>
      </c>
      <c r="F4413" t="s">
        <v>24167</v>
      </c>
      <c r="L4413" t="s">
        <v>4301</v>
      </c>
      <c r="M4413" t="s">
        <v>37</v>
      </c>
      <c r="N4413" t="s">
        <v>38</v>
      </c>
      <c r="O4413">
        <v>60000000</v>
      </c>
      <c r="P4413">
        <f t="shared" si="68"/>
        <v>-29304773</v>
      </c>
      <c r="Q4413">
        <v>6.7</v>
      </c>
    </row>
    <row r="4414" spans="1:17" hidden="1" x14ac:dyDescent="0.3">
      <c r="A4414" t="s">
        <v>8637</v>
      </c>
      <c r="B4414">
        <v>134</v>
      </c>
      <c r="C4414">
        <v>7501404</v>
      </c>
      <c r="D4414" t="s">
        <v>1671</v>
      </c>
      <c r="E4414" t="s">
        <v>3409</v>
      </c>
      <c r="L4414" t="s">
        <v>8639</v>
      </c>
      <c r="M4414" t="s">
        <v>37</v>
      </c>
      <c r="N4414" t="s">
        <v>268</v>
      </c>
      <c r="P4414">
        <f t="shared" si="68"/>
        <v>7501404</v>
      </c>
      <c r="Q4414">
        <v>7.3</v>
      </c>
    </row>
    <row r="4415" spans="1:17" x14ac:dyDescent="0.3">
      <c r="A4415" t="s">
        <v>12018</v>
      </c>
      <c r="B4415">
        <v>127</v>
      </c>
      <c r="C4415">
        <v>225377</v>
      </c>
      <c r="D4415" t="s">
        <v>3409</v>
      </c>
      <c r="E4415" t="s">
        <v>19711</v>
      </c>
      <c r="L4415" t="s">
        <v>15525</v>
      </c>
      <c r="M4415" t="s">
        <v>1464</v>
      </c>
      <c r="N4415" t="s">
        <v>1465</v>
      </c>
      <c r="O4415">
        <v>8900000</v>
      </c>
      <c r="P4415">
        <f t="shared" si="68"/>
        <v>-8674623</v>
      </c>
      <c r="Q4415">
        <v>7.9</v>
      </c>
    </row>
    <row r="4416" spans="1:17" x14ac:dyDescent="0.3">
      <c r="A4416" t="s">
        <v>3129</v>
      </c>
      <c r="B4416">
        <v>127</v>
      </c>
      <c r="C4416">
        <v>217631306</v>
      </c>
      <c r="D4416" t="s">
        <v>3409</v>
      </c>
      <c r="E4416" t="s">
        <v>1266</v>
      </c>
      <c r="F4416" t="s">
        <v>19711</v>
      </c>
      <c r="G4416" t="s">
        <v>10413</v>
      </c>
      <c r="L4416" t="s">
        <v>10338</v>
      </c>
      <c r="M4416" t="s">
        <v>37</v>
      </c>
      <c r="N4416" t="s">
        <v>38</v>
      </c>
      <c r="O4416">
        <v>22000000</v>
      </c>
      <c r="P4416">
        <f t="shared" si="68"/>
        <v>195631306</v>
      </c>
      <c r="Q4416">
        <v>7</v>
      </c>
    </row>
    <row r="4417" spans="1:17" x14ac:dyDescent="0.3">
      <c r="A4417" t="s">
        <v>565</v>
      </c>
      <c r="B4417">
        <v>127</v>
      </c>
      <c r="C4417">
        <v>301305</v>
      </c>
      <c r="D4417" t="s">
        <v>3409</v>
      </c>
      <c r="E4417" t="s">
        <v>19711</v>
      </c>
      <c r="F4417" t="s">
        <v>24163</v>
      </c>
      <c r="L4417" t="s">
        <v>13884</v>
      </c>
      <c r="M4417" t="s">
        <v>13888</v>
      </c>
      <c r="N4417" t="s">
        <v>38</v>
      </c>
      <c r="O4417">
        <v>13000000</v>
      </c>
      <c r="P4417">
        <f t="shared" si="68"/>
        <v>-12698695</v>
      </c>
      <c r="Q4417">
        <v>4.3</v>
      </c>
    </row>
    <row r="4418" spans="1:17" x14ac:dyDescent="0.3">
      <c r="A4418" t="s">
        <v>364</v>
      </c>
      <c r="B4418">
        <v>127</v>
      </c>
      <c r="C4418">
        <v>57386369</v>
      </c>
      <c r="D4418" t="s">
        <v>3409</v>
      </c>
      <c r="E4418" t="s">
        <v>17378</v>
      </c>
      <c r="F4418" t="s">
        <v>19711</v>
      </c>
      <c r="L4418" t="s">
        <v>4886</v>
      </c>
      <c r="M4418" t="s">
        <v>37</v>
      </c>
      <c r="N4418" t="s">
        <v>38</v>
      </c>
      <c r="O4418">
        <v>52500000</v>
      </c>
      <c r="P4418">
        <f t="shared" ref="P4418:P4481" si="69">+C4418-O4418</f>
        <v>4886369</v>
      </c>
      <c r="Q4418">
        <v>7.6</v>
      </c>
    </row>
    <row r="4419" spans="1:17" hidden="1" x14ac:dyDescent="0.3">
      <c r="A4419" t="s">
        <v>18335</v>
      </c>
      <c r="B4419">
        <v>134</v>
      </c>
      <c r="D4419" t="s">
        <v>3409</v>
      </c>
      <c r="E4419" t="s">
        <v>10413</v>
      </c>
      <c r="L4419" t="s">
        <v>18337</v>
      </c>
      <c r="M4419" t="s">
        <v>5611</v>
      </c>
      <c r="N4419" t="s">
        <v>5612</v>
      </c>
      <c r="P4419">
        <f t="shared" si="69"/>
        <v>0</v>
      </c>
      <c r="Q4419">
        <v>4.7</v>
      </c>
    </row>
    <row r="4420" spans="1:17" x14ac:dyDescent="0.3">
      <c r="A4420" t="s">
        <v>5273</v>
      </c>
      <c r="B4420">
        <v>127</v>
      </c>
      <c r="C4420">
        <v>23209440</v>
      </c>
      <c r="D4420" t="s">
        <v>3409</v>
      </c>
      <c r="L4420" t="s">
        <v>8477</v>
      </c>
      <c r="M4420" t="s">
        <v>37</v>
      </c>
      <c r="N4420" t="s">
        <v>38</v>
      </c>
      <c r="O4420">
        <v>30000000</v>
      </c>
      <c r="P4420">
        <f t="shared" si="69"/>
        <v>-6790560</v>
      </c>
      <c r="Q4420">
        <v>7</v>
      </c>
    </row>
    <row r="4421" spans="1:17" x14ac:dyDescent="0.3">
      <c r="A4421" t="s">
        <v>7204</v>
      </c>
      <c r="B4421">
        <v>127</v>
      </c>
      <c r="C4421">
        <v>14378353</v>
      </c>
      <c r="D4421" t="s">
        <v>3409</v>
      </c>
      <c r="E4421" t="s">
        <v>24165</v>
      </c>
      <c r="F4421" t="s">
        <v>19711</v>
      </c>
      <c r="G4421" t="s">
        <v>10413</v>
      </c>
      <c r="L4421" t="s">
        <v>7206</v>
      </c>
      <c r="M4421" t="s">
        <v>37</v>
      </c>
      <c r="N4421" t="s">
        <v>38</v>
      </c>
      <c r="O4421">
        <v>36000000</v>
      </c>
      <c r="P4421">
        <f t="shared" si="69"/>
        <v>-21621647</v>
      </c>
      <c r="Q4421">
        <v>6.8</v>
      </c>
    </row>
    <row r="4422" spans="1:17" hidden="1" x14ac:dyDescent="0.3">
      <c r="A4422" t="s">
        <v>18897</v>
      </c>
      <c r="B4422">
        <v>134</v>
      </c>
      <c r="D4422" t="s">
        <v>13307</v>
      </c>
      <c r="E4422" t="s">
        <v>24164</v>
      </c>
      <c r="F4422" t="s">
        <v>3409</v>
      </c>
      <c r="G4422" t="s">
        <v>22704</v>
      </c>
      <c r="L4422" t="s">
        <v>18899</v>
      </c>
      <c r="M4422" t="s">
        <v>37</v>
      </c>
      <c r="N4422" t="s">
        <v>38</v>
      </c>
      <c r="O4422">
        <v>3500000</v>
      </c>
      <c r="P4422">
        <f t="shared" si="69"/>
        <v>-3500000</v>
      </c>
      <c r="Q4422">
        <v>8</v>
      </c>
    </row>
    <row r="4423" spans="1:17" x14ac:dyDescent="0.3">
      <c r="A4423" t="s">
        <v>2054</v>
      </c>
      <c r="B4423">
        <v>127</v>
      </c>
      <c r="C4423">
        <v>75597042</v>
      </c>
      <c r="D4423" t="s">
        <v>3409</v>
      </c>
      <c r="E4423" t="s">
        <v>18089</v>
      </c>
      <c r="F4423" t="s">
        <v>24167</v>
      </c>
      <c r="L4423" t="s">
        <v>10348</v>
      </c>
      <c r="M4423" t="s">
        <v>37</v>
      </c>
      <c r="N4423" t="s">
        <v>38</v>
      </c>
      <c r="O4423">
        <v>20000000</v>
      </c>
      <c r="P4423">
        <f t="shared" si="69"/>
        <v>55597042</v>
      </c>
      <c r="Q4423">
        <v>7</v>
      </c>
    </row>
    <row r="4424" spans="1:17" x14ac:dyDescent="0.3">
      <c r="A4424" t="s">
        <v>10614</v>
      </c>
      <c r="B4424">
        <v>127</v>
      </c>
      <c r="C4424">
        <v>24104113</v>
      </c>
      <c r="D4424" t="s">
        <v>3409</v>
      </c>
      <c r="E4424" t="s">
        <v>24165</v>
      </c>
      <c r="F4424" t="s">
        <v>10413</v>
      </c>
      <c r="L4424" t="s">
        <v>10615</v>
      </c>
      <c r="M4424" t="s">
        <v>37</v>
      </c>
      <c r="N4424" t="s">
        <v>1465</v>
      </c>
      <c r="O4424">
        <v>20000000</v>
      </c>
      <c r="P4424">
        <f t="shared" si="69"/>
        <v>4104113</v>
      </c>
      <c r="Q4424">
        <v>7.1</v>
      </c>
    </row>
    <row r="4425" spans="1:17" x14ac:dyDescent="0.3">
      <c r="A4425" t="s">
        <v>4118</v>
      </c>
      <c r="B4425">
        <v>128</v>
      </c>
      <c r="C4425">
        <v>7221458</v>
      </c>
      <c r="D4425" t="s">
        <v>3409</v>
      </c>
      <c r="E4425" t="s">
        <v>10413</v>
      </c>
      <c r="L4425" t="s">
        <v>4874</v>
      </c>
      <c r="M4425" t="s">
        <v>37</v>
      </c>
      <c r="N4425" t="s">
        <v>767</v>
      </c>
      <c r="O4425">
        <v>55000000</v>
      </c>
      <c r="P4425">
        <f t="shared" si="69"/>
        <v>-47778542</v>
      </c>
      <c r="Q4425">
        <v>6.2</v>
      </c>
    </row>
    <row r="4426" spans="1:17" x14ac:dyDescent="0.3">
      <c r="A4426" t="s">
        <v>6704</v>
      </c>
      <c r="B4426">
        <v>128</v>
      </c>
      <c r="C4426">
        <v>22326247</v>
      </c>
      <c r="D4426" t="s">
        <v>3409</v>
      </c>
      <c r="E4426" t="s">
        <v>19711</v>
      </c>
      <c r="L4426" t="s">
        <v>6706</v>
      </c>
      <c r="M4426" t="s">
        <v>37</v>
      </c>
      <c r="N4426" t="s">
        <v>38</v>
      </c>
      <c r="O4426">
        <v>60000000</v>
      </c>
      <c r="P4426">
        <f t="shared" si="69"/>
        <v>-37673753</v>
      </c>
      <c r="Q4426">
        <v>5.9</v>
      </c>
    </row>
    <row r="4427" spans="1:17" x14ac:dyDescent="0.3">
      <c r="A4427" t="s">
        <v>3122</v>
      </c>
      <c r="B4427">
        <v>128</v>
      </c>
      <c r="C4427">
        <v>83000000</v>
      </c>
      <c r="D4427" t="s">
        <v>3409</v>
      </c>
      <c r="E4427" t="s">
        <v>10413</v>
      </c>
      <c r="L4427" t="s">
        <v>4640</v>
      </c>
      <c r="M4427" t="s">
        <v>37</v>
      </c>
      <c r="N4427" t="s">
        <v>38</v>
      </c>
      <c r="O4427">
        <v>55000000</v>
      </c>
      <c r="P4427">
        <f t="shared" si="69"/>
        <v>28000000</v>
      </c>
      <c r="Q4427">
        <v>6</v>
      </c>
    </row>
    <row r="4428" spans="1:17" x14ac:dyDescent="0.3">
      <c r="A4428" t="s">
        <v>5188</v>
      </c>
      <c r="B4428">
        <v>128</v>
      </c>
      <c r="C4428">
        <v>50815288</v>
      </c>
      <c r="D4428" t="s">
        <v>3409</v>
      </c>
      <c r="E4428" t="s">
        <v>10413</v>
      </c>
      <c r="L4428" t="s">
        <v>5190</v>
      </c>
      <c r="M4428" t="s">
        <v>37</v>
      </c>
      <c r="N4428" t="s">
        <v>38</v>
      </c>
      <c r="O4428">
        <v>50000000</v>
      </c>
      <c r="P4428">
        <f t="shared" si="69"/>
        <v>815288</v>
      </c>
      <c r="Q4428">
        <v>7</v>
      </c>
    </row>
    <row r="4429" spans="1:17" hidden="1" x14ac:dyDescent="0.3">
      <c r="A4429" t="s">
        <v>2722</v>
      </c>
      <c r="B4429">
        <v>134</v>
      </c>
      <c r="C4429">
        <v>19097994</v>
      </c>
      <c r="D4429" t="s">
        <v>13307</v>
      </c>
      <c r="E4429" t="s">
        <v>3409</v>
      </c>
      <c r="F4429" t="s">
        <v>24167</v>
      </c>
      <c r="L4429" t="s">
        <v>17662</v>
      </c>
      <c r="M4429" t="s">
        <v>37</v>
      </c>
      <c r="N4429" t="s">
        <v>268</v>
      </c>
      <c r="P4429">
        <f t="shared" si="69"/>
        <v>19097994</v>
      </c>
      <c r="Q4429">
        <v>7.1</v>
      </c>
    </row>
    <row r="4430" spans="1:17" x14ac:dyDescent="0.3">
      <c r="A4430" t="s">
        <v>125</v>
      </c>
      <c r="B4430">
        <v>128</v>
      </c>
      <c r="C4430">
        <v>15797907</v>
      </c>
      <c r="D4430" t="s">
        <v>3409</v>
      </c>
      <c r="L4430" t="s">
        <v>11113</v>
      </c>
      <c r="M4430" t="s">
        <v>11117</v>
      </c>
      <c r="N4430" t="s">
        <v>38</v>
      </c>
      <c r="O4430">
        <v>20000000</v>
      </c>
      <c r="P4430">
        <f t="shared" si="69"/>
        <v>-4202093</v>
      </c>
      <c r="Q4430">
        <v>7.6</v>
      </c>
    </row>
    <row r="4431" spans="1:17" x14ac:dyDescent="0.3">
      <c r="A4431" t="s">
        <v>7785</v>
      </c>
      <c r="B4431">
        <v>128</v>
      </c>
      <c r="C4431">
        <v>37432299</v>
      </c>
      <c r="D4431" t="s">
        <v>3409</v>
      </c>
      <c r="E4431" t="s">
        <v>19711</v>
      </c>
      <c r="L4431" t="s">
        <v>7788</v>
      </c>
      <c r="M4431" t="s">
        <v>37</v>
      </c>
      <c r="N4431" t="s">
        <v>38</v>
      </c>
      <c r="O4431">
        <v>34000000</v>
      </c>
      <c r="P4431">
        <f t="shared" si="69"/>
        <v>3432299</v>
      </c>
      <c r="Q4431">
        <v>7.1</v>
      </c>
    </row>
    <row r="4432" spans="1:17" x14ac:dyDescent="0.3">
      <c r="A4432" t="s">
        <v>6977</v>
      </c>
      <c r="B4432">
        <v>129</v>
      </c>
      <c r="C4432">
        <v>261481</v>
      </c>
      <c r="D4432" t="s">
        <v>3409</v>
      </c>
      <c r="E4432" t="s">
        <v>19711</v>
      </c>
      <c r="F4432" t="s">
        <v>12332</v>
      </c>
      <c r="L4432" t="s">
        <v>14346</v>
      </c>
      <c r="M4432" t="s">
        <v>7241</v>
      </c>
      <c r="N4432" t="s">
        <v>3859</v>
      </c>
      <c r="O4432">
        <v>12000000</v>
      </c>
      <c r="P4432">
        <f t="shared" si="69"/>
        <v>-11738519</v>
      </c>
      <c r="Q4432">
        <v>7.5</v>
      </c>
    </row>
    <row r="4433" spans="1:17" x14ac:dyDescent="0.3">
      <c r="A4433" t="s">
        <v>18269</v>
      </c>
      <c r="B4433">
        <v>129</v>
      </c>
      <c r="C4433">
        <v>34522221</v>
      </c>
      <c r="D4433" t="s">
        <v>3409</v>
      </c>
      <c r="L4433" t="s">
        <v>20180</v>
      </c>
      <c r="M4433" t="s">
        <v>37</v>
      </c>
      <c r="N4433" t="s">
        <v>38</v>
      </c>
      <c r="O4433">
        <v>2000000</v>
      </c>
      <c r="P4433">
        <f t="shared" si="69"/>
        <v>32522221</v>
      </c>
      <c r="Q4433">
        <v>7</v>
      </c>
    </row>
    <row r="4434" spans="1:17" x14ac:dyDescent="0.3">
      <c r="A4434" t="s">
        <v>6262</v>
      </c>
      <c r="B4434">
        <v>129</v>
      </c>
      <c r="C4434">
        <v>166147885</v>
      </c>
      <c r="D4434" t="s">
        <v>3409</v>
      </c>
      <c r="E4434" t="s">
        <v>19711</v>
      </c>
      <c r="L4434" t="s">
        <v>6263</v>
      </c>
      <c r="M4434" t="s">
        <v>37</v>
      </c>
      <c r="N4434" t="s">
        <v>38</v>
      </c>
      <c r="O4434">
        <v>40000000</v>
      </c>
      <c r="P4434">
        <f t="shared" si="69"/>
        <v>126147885</v>
      </c>
      <c r="Q4434">
        <v>4.0999999999999996</v>
      </c>
    </row>
    <row r="4435" spans="1:17" x14ac:dyDescent="0.3">
      <c r="A4435" t="s">
        <v>3694</v>
      </c>
      <c r="B4435">
        <v>129</v>
      </c>
      <c r="C4435">
        <v>32741596</v>
      </c>
      <c r="D4435" t="s">
        <v>3409</v>
      </c>
      <c r="E4435" t="s">
        <v>1266</v>
      </c>
      <c r="L4435" t="s">
        <v>5325</v>
      </c>
      <c r="M4435" t="s">
        <v>37</v>
      </c>
      <c r="N4435" t="s">
        <v>38</v>
      </c>
      <c r="O4435">
        <v>50000000</v>
      </c>
      <c r="P4435">
        <f t="shared" si="69"/>
        <v>-17258404</v>
      </c>
      <c r="Q4435">
        <v>6.5</v>
      </c>
    </row>
    <row r="4436" spans="1:17" hidden="1" x14ac:dyDescent="0.3">
      <c r="A4436" t="s">
        <v>20184</v>
      </c>
      <c r="B4436">
        <v>134</v>
      </c>
      <c r="D4436" t="s">
        <v>3409</v>
      </c>
      <c r="E4436" t="s">
        <v>24167</v>
      </c>
      <c r="L4436" t="s">
        <v>20185</v>
      </c>
      <c r="M4436" t="s">
        <v>37</v>
      </c>
      <c r="N4436" t="s">
        <v>38</v>
      </c>
      <c r="O4436">
        <v>2000000</v>
      </c>
      <c r="P4436">
        <f t="shared" si="69"/>
        <v>-2000000</v>
      </c>
      <c r="Q4436">
        <v>8</v>
      </c>
    </row>
    <row r="4437" spans="1:17" x14ac:dyDescent="0.3">
      <c r="A4437" t="s">
        <v>5076</v>
      </c>
      <c r="B4437">
        <v>129</v>
      </c>
      <c r="C4437">
        <v>16153600</v>
      </c>
      <c r="D4437" t="s">
        <v>3409</v>
      </c>
      <c r="E4437" t="s">
        <v>12038</v>
      </c>
      <c r="F4437" t="s">
        <v>19711</v>
      </c>
      <c r="L4437" t="s">
        <v>14992</v>
      </c>
      <c r="M4437" t="s">
        <v>37</v>
      </c>
      <c r="N4437" t="s">
        <v>38</v>
      </c>
      <c r="O4437">
        <v>10000000</v>
      </c>
      <c r="P4437">
        <f t="shared" si="69"/>
        <v>6153600</v>
      </c>
      <c r="Q4437">
        <v>6.5</v>
      </c>
    </row>
    <row r="4438" spans="1:17" x14ac:dyDescent="0.3">
      <c r="A4438" t="s">
        <v>428</v>
      </c>
      <c r="B4438">
        <v>129</v>
      </c>
      <c r="C4438">
        <v>186354</v>
      </c>
      <c r="D4438" t="s">
        <v>3409</v>
      </c>
      <c r="L4438" t="s">
        <v>20401</v>
      </c>
      <c r="M4438" t="s">
        <v>37</v>
      </c>
      <c r="N4438" t="s">
        <v>38</v>
      </c>
      <c r="O4438">
        <v>13500000</v>
      </c>
      <c r="P4438">
        <f t="shared" si="69"/>
        <v>-13313646</v>
      </c>
      <c r="Q4438">
        <v>4.5</v>
      </c>
    </row>
    <row r="4439" spans="1:17" x14ac:dyDescent="0.3">
      <c r="A4439" t="s">
        <v>9362</v>
      </c>
      <c r="B4439">
        <v>129</v>
      </c>
      <c r="C4439">
        <v>33565375</v>
      </c>
      <c r="D4439" t="s">
        <v>3409</v>
      </c>
      <c r="E4439" t="s">
        <v>24165</v>
      </c>
      <c r="F4439" t="s">
        <v>19711</v>
      </c>
      <c r="G4439" t="s">
        <v>10413</v>
      </c>
      <c r="L4439" t="s">
        <v>9363</v>
      </c>
      <c r="M4439" t="s">
        <v>37</v>
      </c>
      <c r="N4439" t="s">
        <v>56</v>
      </c>
      <c r="O4439">
        <v>15000000</v>
      </c>
      <c r="P4439">
        <f t="shared" si="69"/>
        <v>18565375</v>
      </c>
      <c r="Q4439">
        <v>7.5</v>
      </c>
    </row>
    <row r="4440" spans="1:17" x14ac:dyDescent="0.3">
      <c r="A4440" t="s">
        <v>685</v>
      </c>
      <c r="B4440">
        <v>129</v>
      </c>
      <c r="C4440">
        <v>48265581</v>
      </c>
      <c r="D4440" t="s">
        <v>3409</v>
      </c>
      <c r="E4440" t="s">
        <v>24165</v>
      </c>
      <c r="F4440" t="s">
        <v>10413</v>
      </c>
      <c r="L4440" t="s">
        <v>5215</v>
      </c>
      <c r="M4440" t="s">
        <v>37</v>
      </c>
      <c r="N4440" t="s">
        <v>38</v>
      </c>
      <c r="O4440">
        <v>50000000</v>
      </c>
      <c r="P4440">
        <f t="shared" si="69"/>
        <v>-1734419</v>
      </c>
      <c r="Q4440">
        <v>7.8</v>
      </c>
    </row>
    <row r="4441" spans="1:17" hidden="1" x14ac:dyDescent="0.3">
      <c r="A4441" t="s">
        <v>10057</v>
      </c>
      <c r="B4441">
        <v>134</v>
      </c>
      <c r="D4441" t="s">
        <v>1325</v>
      </c>
      <c r="E4441" t="s">
        <v>3409</v>
      </c>
      <c r="F4441" t="s">
        <v>22704</v>
      </c>
      <c r="G4441" t="s">
        <v>24163</v>
      </c>
      <c r="L4441" t="s">
        <v>10059</v>
      </c>
      <c r="M4441" t="s">
        <v>37</v>
      </c>
      <c r="N4441" t="s">
        <v>7090</v>
      </c>
      <c r="O4441">
        <v>25000000</v>
      </c>
      <c r="P4441">
        <f t="shared" si="69"/>
        <v>-25000000</v>
      </c>
      <c r="Q4441">
        <v>7.3</v>
      </c>
    </row>
    <row r="4442" spans="1:17" x14ac:dyDescent="0.3">
      <c r="A4442" t="s">
        <v>2728</v>
      </c>
      <c r="B4442">
        <v>129</v>
      </c>
      <c r="C4442">
        <v>65948711</v>
      </c>
      <c r="D4442" t="s">
        <v>3409</v>
      </c>
      <c r="E4442" t="s">
        <v>24165</v>
      </c>
      <c r="F4442" t="s">
        <v>12332</v>
      </c>
      <c r="G4442" t="s">
        <v>10413</v>
      </c>
      <c r="L4442" t="s">
        <v>2730</v>
      </c>
      <c r="M4442" t="s">
        <v>37</v>
      </c>
      <c r="N4442" t="s">
        <v>38</v>
      </c>
      <c r="O4442">
        <v>80000000</v>
      </c>
      <c r="P4442">
        <f t="shared" si="69"/>
        <v>-14051289</v>
      </c>
      <c r="Q4442">
        <v>6.6</v>
      </c>
    </row>
    <row r="4443" spans="1:17" x14ac:dyDescent="0.3">
      <c r="A4443" t="s">
        <v>10540</v>
      </c>
      <c r="B4443">
        <v>129</v>
      </c>
      <c r="C4443">
        <v>20167424</v>
      </c>
      <c r="D4443" t="s">
        <v>3409</v>
      </c>
      <c r="E4443" t="s">
        <v>24165</v>
      </c>
      <c r="F4443" t="s">
        <v>10413</v>
      </c>
      <c r="L4443" t="s">
        <v>18938</v>
      </c>
      <c r="M4443" t="s">
        <v>2778</v>
      </c>
      <c r="N4443" t="s">
        <v>18942</v>
      </c>
      <c r="O4443">
        <v>2000000</v>
      </c>
      <c r="P4443">
        <f t="shared" si="69"/>
        <v>18167424</v>
      </c>
      <c r="Q4443">
        <v>8.1999999999999993</v>
      </c>
    </row>
    <row r="4444" spans="1:17" x14ac:dyDescent="0.3">
      <c r="A4444" t="s">
        <v>10145</v>
      </c>
      <c r="B4444">
        <v>129</v>
      </c>
      <c r="C4444">
        <v>54000000</v>
      </c>
      <c r="D4444" t="s">
        <v>3409</v>
      </c>
      <c r="L4444" t="s">
        <v>12388</v>
      </c>
      <c r="M4444" t="s">
        <v>37</v>
      </c>
      <c r="N4444" t="s">
        <v>38</v>
      </c>
      <c r="O4444">
        <v>16000000</v>
      </c>
      <c r="P4444">
        <f t="shared" si="69"/>
        <v>38000000</v>
      </c>
      <c r="Q4444">
        <v>7.8</v>
      </c>
    </row>
    <row r="4445" spans="1:17" x14ac:dyDescent="0.3">
      <c r="A4445" t="s">
        <v>760</v>
      </c>
      <c r="B4445">
        <v>129</v>
      </c>
      <c r="C4445">
        <v>70236496</v>
      </c>
      <c r="D4445" t="s">
        <v>3409</v>
      </c>
      <c r="E4445" t="s">
        <v>22704</v>
      </c>
      <c r="F4445" t="s">
        <v>10413</v>
      </c>
      <c r="L4445" t="s">
        <v>3715</v>
      </c>
      <c r="M4445" t="s">
        <v>37</v>
      </c>
      <c r="N4445" t="s">
        <v>38</v>
      </c>
      <c r="O4445">
        <v>63000000</v>
      </c>
      <c r="P4445">
        <f t="shared" si="69"/>
        <v>7236496</v>
      </c>
      <c r="Q4445">
        <v>6</v>
      </c>
    </row>
    <row r="4446" spans="1:17" x14ac:dyDescent="0.3">
      <c r="A4446" t="s">
        <v>428</v>
      </c>
      <c r="B4446">
        <v>130</v>
      </c>
      <c r="C4446">
        <v>4463292</v>
      </c>
      <c r="D4446" t="s">
        <v>3409</v>
      </c>
      <c r="E4446" t="s">
        <v>22704</v>
      </c>
      <c r="F4446" t="s">
        <v>10413</v>
      </c>
      <c r="L4446" t="s">
        <v>9132</v>
      </c>
      <c r="M4446" t="s">
        <v>37</v>
      </c>
      <c r="N4446" t="s">
        <v>56</v>
      </c>
      <c r="O4446">
        <v>30000000</v>
      </c>
      <c r="P4446">
        <f t="shared" si="69"/>
        <v>-25536708</v>
      </c>
      <c r="Q4446">
        <v>6.9</v>
      </c>
    </row>
    <row r="4447" spans="1:17" x14ac:dyDescent="0.3">
      <c r="A4447" t="s">
        <v>1104</v>
      </c>
      <c r="B4447">
        <v>130</v>
      </c>
      <c r="C4447">
        <v>103338338</v>
      </c>
      <c r="D4447" t="s">
        <v>3409</v>
      </c>
      <c r="E4447" t="s">
        <v>12038</v>
      </c>
      <c r="F4447" t="s">
        <v>17378</v>
      </c>
      <c r="L4447" t="s">
        <v>3078</v>
      </c>
      <c r="M4447" t="s">
        <v>37</v>
      </c>
      <c r="N4447" t="s">
        <v>38</v>
      </c>
      <c r="O4447">
        <v>70000000</v>
      </c>
      <c r="P4447">
        <f t="shared" si="69"/>
        <v>33338338</v>
      </c>
      <c r="Q4447">
        <v>6.5</v>
      </c>
    </row>
    <row r="4448" spans="1:17" x14ac:dyDescent="0.3">
      <c r="A4448" t="s">
        <v>3891</v>
      </c>
      <c r="B4448">
        <v>130</v>
      </c>
      <c r="C4448">
        <v>13052741</v>
      </c>
      <c r="D4448" t="s">
        <v>3409</v>
      </c>
      <c r="E4448" t="s">
        <v>22704</v>
      </c>
      <c r="L4448" t="s">
        <v>7201</v>
      </c>
      <c r="M4448" t="s">
        <v>37</v>
      </c>
      <c r="N4448" t="s">
        <v>38</v>
      </c>
      <c r="O4448">
        <v>36000000</v>
      </c>
      <c r="P4448">
        <f t="shared" si="69"/>
        <v>-22947259</v>
      </c>
      <c r="Q4448">
        <v>6.7</v>
      </c>
    </row>
    <row r="4449" spans="1:17" x14ac:dyDescent="0.3">
      <c r="A4449" t="s">
        <v>13347</v>
      </c>
      <c r="B4449">
        <v>130</v>
      </c>
      <c r="C4449">
        <v>3029870</v>
      </c>
      <c r="D4449" t="s">
        <v>3409</v>
      </c>
      <c r="E4449" t="s">
        <v>12332</v>
      </c>
      <c r="L4449" t="s">
        <v>15576</v>
      </c>
      <c r="M4449" t="s">
        <v>37</v>
      </c>
      <c r="N4449" t="s">
        <v>7711</v>
      </c>
      <c r="O4449">
        <v>7400000</v>
      </c>
      <c r="P4449">
        <f t="shared" si="69"/>
        <v>-4370130</v>
      </c>
      <c r="Q4449">
        <v>7.1</v>
      </c>
    </row>
    <row r="4450" spans="1:17" x14ac:dyDescent="0.3">
      <c r="A4450" t="s">
        <v>11999</v>
      </c>
      <c r="B4450">
        <v>130</v>
      </c>
      <c r="C4450">
        <v>21589307</v>
      </c>
      <c r="D4450" t="s">
        <v>3409</v>
      </c>
      <c r="L4450" t="s">
        <v>15019</v>
      </c>
      <c r="M4450" t="s">
        <v>37</v>
      </c>
      <c r="N4450" t="s">
        <v>38</v>
      </c>
      <c r="O4450">
        <v>10000000</v>
      </c>
      <c r="P4450">
        <f t="shared" si="69"/>
        <v>11589307</v>
      </c>
      <c r="Q4450">
        <v>7.4</v>
      </c>
    </row>
    <row r="4451" spans="1:17" x14ac:dyDescent="0.3">
      <c r="A4451" t="s">
        <v>57</v>
      </c>
      <c r="B4451">
        <v>130</v>
      </c>
      <c r="C4451">
        <v>53082743</v>
      </c>
      <c r="D4451" t="s">
        <v>3409</v>
      </c>
      <c r="E4451" t="s">
        <v>24165</v>
      </c>
      <c r="F4451" t="s">
        <v>12332</v>
      </c>
      <c r="G4451" t="s">
        <v>10413</v>
      </c>
      <c r="L4451" t="s">
        <v>6449</v>
      </c>
      <c r="M4451" t="s">
        <v>37</v>
      </c>
      <c r="N4451" t="s">
        <v>38</v>
      </c>
      <c r="O4451">
        <v>40000000</v>
      </c>
      <c r="P4451">
        <f t="shared" si="69"/>
        <v>13082743</v>
      </c>
      <c r="Q4451">
        <v>8.5</v>
      </c>
    </row>
    <row r="4452" spans="1:17" x14ac:dyDescent="0.3">
      <c r="A4452" t="s">
        <v>15128</v>
      </c>
      <c r="B4452">
        <v>130</v>
      </c>
      <c r="C4452">
        <v>9473382</v>
      </c>
      <c r="D4452" t="s">
        <v>3409</v>
      </c>
      <c r="E4452" t="s">
        <v>12038</v>
      </c>
      <c r="F4452" t="s">
        <v>24165</v>
      </c>
      <c r="G4452" t="s">
        <v>19711</v>
      </c>
      <c r="L4452" t="s">
        <v>15132</v>
      </c>
      <c r="M4452" t="s">
        <v>1464</v>
      </c>
      <c r="N4452" t="s">
        <v>268</v>
      </c>
      <c r="O4452">
        <v>10000000</v>
      </c>
      <c r="P4452">
        <f t="shared" si="69"/>
        <v>-526618</v>
      </c>
      <c r="Q4452">
        <v>7.7</v>
      </c>
    </row>
    <row r="4453" spans="1:17" x14ac:dyDescent="0.3">
      <c r="A4453" t="s">
        <v>435</v>
      </c>
      <c r="B4453">
        <v>130</v>
      </c>
      <c r="C4453">
        <v>155370362</v>
      </c>
      <c r="D4453" t="s">
        <v>3409</v>
      </c>
      <c r="E4453" t="s">
        <v>1266</v>
      </c>
      <c r="F4453" t="s">
        <v>6403</v>
      </c>
      <c r="G4453" t="s">
        <v>24165</v>
      </c>
      <c r="H4453" t="s">
        <v>10413</v>
      </c>
      <c r="L4453" t="s">
        <v>2095</v>
      </c>
      <c r="M4453" t="s">
        <v>37</v>
      </c>
      <c r="N4453" t="s">
        <v>38</v>
      </c>
      <c r="O4453">
        <v>100000000</v>
      </c>
      <c r="P4453">
        <f t="shared" si="69"/>
        <v>55370362</v>
      </c>
      <c r="Q4453">
        <v>6.6</v>
      </c>
    </row>
    <row r="4454" spans="1:17" x14ac:dyDescent="0.3">
      <c r="A4454" t="s">
        <v>4537</v>
      </c>
      <c r="B4454">
        <v>131</v>
      </c>
      <c r="C4454">
        <v>25528495</v>
      </c>
      <c r="D4454" t="s">
        <v>3409</v>
      </c>
      <c r="E4454" t="s">
        <v>12038</v>
      </c>
      <c r="F4454" t="s">
        <v>19711</v>
      </c>
      <c r="G4454" t="s">
        <v>24163</v>
      </c>
      <c r="L4454" t="s">
        <v>4540</v>
      </c>
      <c r="M4454" t="s">
        <v>37</v>
      </c>
      <c r="N4454" t="s">
        <v>56</v>
      </c>
      <c r="O4454">
        <v>57000000</v>
      </c>
      <c r="P4454">
        <f t="shared" si="69"/>
        <v>-31471505</v>
      </c>
      <c r="Q4454">
        <v>5.9</v>
      </c>
    </row>
    <row r="4455" spans="1:17" hidden="1" x14ac:dyDescent="0.3">
      <c r="A4455" t="s">
        <v>5509</v>
      </c>
      <c r="B4455">
        <v>135</v>
      </c>
      <c r="C4455">
        <v>7994115</v>
      </c>
      <c r="D4455" t="s">
        <v>1671</v>
      </c>
      <c r="E4455" t="s">
        <v>3409</v>
      </c>
      <c r="F4455" t="s">
        <v>12038</v>
      </c>
      <c r="L4455" t="s">
        <v>5511</v>
      </c>
      <c r="M4455" t="s">
        <v>37</v>
      </c>
      <c r="N4455" t="s">
        <v>56</v>
      </c>
      <c r="P4455">
        <f t="shared" si="69"/>
        <v>7994115</v>
      </c>
      <c r="Q4455">
        <v>7.4</v>
      </c>
    </row>
    <row r="4456" spans="1:17" x14ac:dyDescent="0.3">
      <c r="A4456" t="s">
        <v>2396</v>
      </c>
      <c r="B4456">
        <v>131</v>
      </c>
      <c r="C4456">
        <v>51396781</v>
      </c>
      <c r="D4456" t="s">
        <v>3409</v>
      </c>
      <c r="E4456" t="s">
        <v>22704</v>
      </c>
      <c r="F4456" t="s">
        <v>24163</v>
      </c>
      <c r="L4456" t="s">
        <v>2399</v>
      </c>
      <c r="M4456" t="s">
        <v>37</v>
      </c>
      <c r="N4456" t="s">
        <v>38</v>
      </c>
      <c r="O4456">
        <v>68000000</v>
      </c>
      <c r="P4456">
        <f t="shared" si="69"/>
        <v>-16603219</v>
      </c>
      <c r="Q4456">
        <v>7.6</v>
      </c>
    </row>
    <row r="4457" spans="1:17" x14ac:dyDescent="0.3">
      <c r="A4457" t="s">
        <v>11681</v>
      </c>
      <c r="B4457">
        <v>131</v>
      </c>
      <c r="C4457">
        <v>41300105</v>
      </c>
      <c r="D4457" t="s">
        <v>3409</v>
      </c>
      <c r="E4457" t="s">
        <v>24165</v>
      </c>
      <c r="L4457" t="s">
        <v>11798</v>
      </c>
      <c r="M4457" t="s">
        <v>37</v>
      </c>
      <c r="N4457" t="s">
        <v>56</v>
      </c>
      <c r="O4457">
        <v>19800000</v>
      </c>
      <c r="P4457">
        <f t="shared" si="69"/>
        <v>21500105</v>
      </c>
      <c r="Q4457">
        <v>7.3</v>
      </c>
    </row>
    <row r="4458" spans="1:17" hidden="1" x14ac:dyDescent="0.3">
      <c r="A4458" t="s">
        <v>21192</v>
      </c>
      <c r="B4458">
        <v>135</v>
      </c>
      <c r="D4458" t="s">
        <v>1325</v>
      </c>
      <c r="E4458" t="s">
        <v>13307</v>
      </c>
      <c r="F4458" t="s">
        <v>3409</v>
      </c>
      <c r="G4458" t="s">
        <v>22704</v>
      </c>
      <c r="L4458" t="s">
        <v>21195</v>
      </c>
      <c r="M4458" t="s">
        <v>37</v>
      </c>
      <c r="N4458" t="s">
        <v>21199</v>
      </c>
      <c r="O4458">
        <v>1400000</v>
      </c>
      <c r="P4458">
        <f t="shared" si="69"/>
        <v>-1400000</v>
      </c>
      <c r="Q4458">
        <v>8.6999999999999993</v>
      </c>
    </row>
    <row r="4459" spans="1:17" x14ac:dyDescent="0.3">
      <c r="A4459" t="s">
        <v>7015</v>
      </c>
      <c r="B4459">
        <v>131</v>
      </c>
      <c r="C4459">
        <v>52799004</v>
      </c>
      <c r="D4459" t="s">
        <v>3409</v>
      </c>
      <c r="E4459" t="s">
        <v>19711</v>
      </c>
      <c r="L4459" t="s">
        <v>8270</v>
      </c>
      <c r="M4459" t="s">
        <v>37</v>
      </c>
      <c r="N4459" t="s">
        <v>38</v>
      </c>
      <c r="O4459">
        <v>55000000</v>
      </c>
      <c r="P4459">
        <f t="shared" si="69"/>
        <v>-2200996</v>
      </c>
      <c r="Q4459">
        <v>6.1</v>
      </c>
    </row>
    <row r="4460" spans="1:17" hidden="1" x14ac:dyDescent="0.3">
      <c r="A4460" t="s">
        <v>15888</v>
      </c>
      <c r="B4460">
        <v>135</v>
      </c>
      <c r="D4460" t="s">
        <v>1325</v>
      </c>
      <c r="E4460" t="s">
        <v>3409</v>
      </c>
      <c r="L4460" t="s">
        <v>15891</v>
      </c>
      <c r="M4460" t="s">
        <v>12700</v>
      </c>
      <c r="N4460" t="s">
        <v>5694</v>
      </c>
      <c r="O4460">
        <v>8000000</v>
      </c>
      <c r="P4460">
        <f t="shared" si="69"/>
        <v>-8000000</v>
      </c>
      <c r="Q4460">
        <v>7.2</v>
      </c>
    </row>
    <row r="4461" spans="1:17" x14ac:dyDescent="0.3">
      <c r="A4461" t="s">
        <v>1304</v>
      </c>
      <c r="B4461">
        <v>131</v>
      </c>
      <c r="C4461">
        <v>20302961</v>
      </c>
      <c r="D4461" t="s">
        <v>3409</v>
      </c>
      <c r="L4461" t="s">
        <v>6720</v>
      </c>
      <c r="M4461" t="s">
        <v>37</v>
      </c>
      <c r="N4461" t="s">
        <v>1465</v>
      </c>
      <c r="O4461">
        <v>45000000</v>
      </c>
      <c r="P4461">
        <f t="shared" si="69"/>
        <v>-24697039</v>
      </c>
      <c r="Q4461">
        <v>4.5999999999999996</v>
      </c>
    </row>
    <row r="4462" spans="1:17" x14ac:dyDescent="0.3">
      <c r="A4462" t="s">
        <v>11642</v>
      </c>
      <c r="B4462">
        <v>131</v>
      </c>
      <c r="C4462">
        <v>21483154</v>
      </c>
      <c r="D4462" t="s">
        <v>3409</v>
      </c>
      <c r="E4462" t="s">
        <v>24163</v>
      </c>
      <c r="L4462" t="s">
        <v>11644</v>
      </c>
      <c r="M4462" t="s">
        <v>37</v>
      </c>
      <c r="N4462" t="s">
        <v>38</v>
      </c>
      <c r="O4462">
        <v>19000000</v>
      </c>
      <c r="P4462">
        <f t="shared" si="69"/>
        <v>2483154</v>
      </c>
      <c r="Q4462">
        <v>7.6</v>
      </c>
    </row>
    <row r="4463" spans="1:17" x14ac:dyDescent="0.3">
      <c r="A4463" t="s">
        <v>2271</v>
      </c>
      <c r="B4463">
        <v>131</v>
      </c>
      <c r="C4463">
        <v>15700000</v>
      </c>
      <c r="D4463" t="s">
        <v>3409</v>
      </c>
      <c r="E4463" t="s">
        <v>22704</v>
      </c>
      <c r="F4463" t="s">
        <v>10413</v>
      </c>
      <c r="G4463" t="s">
        <v>24163</v>
      </c>
      <c r="L4463" t="s">
        <v>12973</v>
      </c>
      <c r="M4463" t="s">
        <v>37</v>
      </c>
      <c r="N4463" t="s">
        <v>38</v>
      </c>
      <c r="O4463">
        <v>15000000</v>
      </c>
      <c r="P4463">
        <f t="shared" si="69"/>
        <v>700000</v>
      </c>
      <c r="Q4463">
        <v>7.6</v>
      </c>
    </row>
    <row r="4464" spans="1:17" x14ac:dyDescent="0.3">
      <c r="A4464" t="s">
        <v>8671</v>
      </c>
      <c r="B4464">
        <v>131</v>
      </c>
      <c r="C4464">
        <v>3752725</v>
      </c>
      <c r="D4464" t="s">
        <v>3409</v>
      </c>
      <c r="E4464" t="s">
        <v>19711</v>
      </c>
      <c r="L4464" t="s">
        <v>8672</v>
      </c>
      <c r="M4464" t="s">
        <v>37</v>
      </c>
      <c r="N4464" t="s">
        <v>38</v>
      </c>
      <c r="O4464">
        <v>18000000</v>
      </c>
      <c r="P4464">
        <f t="shared" si="69"/>
        <v>-14247275</v>
      </c>
      <c r="Q4464">
        <v>7.1</v>
      </c>
    </row>
    <row r="4465" spans="1:17" x14ac:dyDescent="0.3">
      <c r="A4465" t="s">
        <v>3694</v>
      </c>
      <c r="B4465">
        <v>131</v>
      </c>
      <c r="C4465">
        <v>101157447</v>
      </c>
      <c r="D4465" t="s">
        <v>3409</v>
      </c>
      <c r="E4465" t="s">
        <v>15011</v>
      </c>
      <c r="L4465" t="s">
        <v>13344</v>
      </c>
      <c r="M4465" t="s">
        <v>37</v>
      </c>
      <c r="N4465" t="s">
        <v>38</v>
      </c>
      <c r="O4465">
        <v>14400000</v>
      </c>
      <c r="P4465">
        <f t="shared" si="69"/>
        <v>86757447</v>
      </c>
      <c r="Q4465">
        <v>8.3000000000000007</v>
      </c>
    </row>
    <row r="4466" spans="1:17" x14ac:dyDescent="0.3">
      <c r="A4466" t="s">
        <v>327</v>
      </c>
      <c r="B4466">
        <v>131</v>
      </c>
      <c r="C4466">
        <v>43532294</v>
      </c>
      <c r="D4466" t="s">
        <v>3409</v>
      </c>
      <c r="E4466" t="s">
        <v>24167</v>
      </c>
      <c r="L4466" t="s">
        <v>3795</v>
      </c>
      <c r="M4466" t="s">
        <v>37</v>
      </c>
      <c r="N4466" t="s">
        <v>38</v>
      </c>
      <c r="O4466">
        <v>65000000</v>
      </c>
      <c r="P4466">
        <f t="shared" si="69"/>
        <v>-21467706</v>
      </c>
      <c r="Q4466">
        <v>7.1</v>
      </c>
    </row>
    <row r="4467" spans="1:17" hidden="1" x14ac:dyDescent="0.3">
      <c r="A4467" t="s">
        <v>7721</v>
      </c>
      <c r="B4467">
        <v>135</v>
      </c>
      <c r="C4467">
        <v>1877179</v>
      </c>
      <c r="D4467" t="s">
        <v>953</v>
      </c>
      <c r="E4467" t="s">
        <v>3409</v>
      </c>
      <c r="F4467" t="s">
        <v>19711</v>
      </c>
      <c r="G4467" t="s">
        <v>24163</v>
      </c>
      <c r="L4467" t="s">
        <v>7722</v>
      </c>
      <c r="M4467" t="s">
        <v>1464</v>
      </c>
      <c r="N4467" t="s">
        <v>1465</v>
      </c>
      <c r="P4467">
        <f t="shared" si="69"/>
        <v>1877179</v>
      </c>
      <c r="Q4467">
        <v>7.1</v>
      </c>
    </row>
    <row r="4468" spans="1:17" x14ac:dyDescent="0.3">
      <c r="A4468" t="s">
        <v>14408</v>
      </c>
      <c r="B4468">
        <v>132</v>
      </c>
      <c r="C4468">
        <v>119922</v>
      </c>
      <c r="D4468" t="s">
        <v>3409</v>
      </c>
      <c r="E4468" t="s">
        <v>22704</v>
      </c>
      <c r="F4468" t="s">
        <v>24163</v>
      </c>
      <c r="L4468" t="s">
        <v>14410</v>
      </c>
      <c r="M4468" t="s">
        <v>1946</v>
      </c>
      <c r="N4468" t="s">
        <v>892</v>
      </c>
      <c r="O4468">
        <v>12000000</v>
      </c>
      <c r="P4468">
        <f t="shared" si="69"/>
        <v>-11880078</v>
      </c>
      <c r="Q4468">
        <v>7.7</v>
      </c>
    </row>
    <row r="4469" spans="1:17" x14ac:dyDescent="0.3">
      <c r="A4469" t="s">
        <v>8015</v>
      </c>
      <c r="B4469">
        <v>132</v>
      </c>
      <c r="C4469">
        <v>2899970</v>
      </c>
      <c r="D4469" t="s">
        <v>3409</v>
      </c>
      <c r="L4469" t="s">
        <v>8016</v>
      </c>
      <c r="M4469" t="s">
        <v>37</v>
      </c>
      <c r="N4469" t="s">
        <v>38</v>
      </c>
      <c r="O4469">
        <v>32000000</v>
      </c>
      <c r="P4469">
        <f t="shared" si="69"/>
        <v>-29100030</v>
      </c>
      <c r="Q4469">
        <v>6.9</v>
      </c>
    </row>
    <row r="4470" spans="1:17" x14ac:dyDescent="0.3">
      <c r="A4470" t="s">
        <v>10377</v>
      </c>
      <c r="B4470">
        <v>132</v>
      </c>
      <c r="C4470">
        <v>40270895</v>
      </c>
      <c r="D4470" t="s">
        <v>3409</v>
      </c>
      <c r="L4470" t="s">
        <v>10378</v>
      </c>
      <c r="M4470" t="s">
        <v>37</v>
      </c>
      <c r="N4470" t="s">
        <v>38</v>
      </c>
      <c r="O4470">
        <v>22000000</v>
      </c>
      <c r="P4470">
        <f t="shared" si="69"/>
        <v>18270895</v>
      </c>
      <c r="Q4470">
        <v>7.6</v>
      </c>
    </row>
    <row r="4471" spans="1:17" x14ac:dyDescent="0.3">
      <c r="A4471" t="s">
        <v>3694</v>
      </c>
      <c r="B4471">
        <v>132</v>
      </c>
      <c r="C4471">
        <v>100422786</v>
      </c>
      <c r="D4471" t="s">
        <v>3409</v>
      </c>
      <c r="E4471" t="s">
        <v>24167</v>
      </c>
      <c r="L4471" t="s">
        <v>8155</v>
      </c>
      <c r="M4471" t="s">
        <v>37</v>
      </c>
      <c r="N4471" t="s">
        <v>38</v>
      </c>
      <c r="O4471">
        <v>30000000</v>
      </c>
      <c r="P4471">
        <f t="shared" si="69"/>
        <v>70422786</v>
      </c>
      <c r="Q4471">
        <v>8.1</v>
      </c>
    </row>
    <row r="4472" spans="1:17" hidden="1" x14ac:dyDescent="0.3">
      <c r="A4472" t="s">
        <v>857</v>
      </c>
      <c r="B4472">
        <v>135</v>
      </c>
      <c r="D4472" t="s">
        <v>3409</v>
      </c>
      <c r="E4472" t="s">
        <v>17378</v>
      </c>
      <c r="F4472" t="s">
        <v>19711</v>
      </c>
      <c r="L4472" t="s">
        <v>9210</v>
      </c>
      <c r="M4472" t="s">
        <v>37</v>
      </c>
      <c r="N4472" t="s">
        <v>1465</v>
      </c>
      <c r="O4472">
        <v>27000000</v>
      </c>
      <c r="P4472">
        <f t="shared" si="69"/>
        <v>-27000000</v>
      </c>
      <c r="Q4472">
        <v>6.6</v>
      </c>
    </row>
    <row r="4473" spans="1:17" x14ac:dyDescent="0.3">
      <c r="A4473" t="s">
        <v>10161</v>
      </c>
      <c r="B4473">
        <v>132</v>
      </c>
      <c r="C4473">
        <v>1309849</v>
      </c>
      <c r="D4473" t="s">
        <v>3409</v>
      </c>
      <c r="E4473" t="s">
        <v>19711</v>
      </c>
      <c r="L4473" t="s">
        <v>15252</v>
      </c>
      <c r="M4473" t="s">
        <v>37</v>
      </c>
      <c r="N4473" t="s">
        <v>56</v>
      </c>
      <c r="O4473">
        <v>10000000</v>
      </c>
      <c r="P4473">
        <f t="shared" si="69"/>
        <v>-8690151</v>
      </c>
      <c r="Q4473">
        <v>7.2</v>
      </c>
    </row>
    <row r="4474" spans="1:17" x14ac:dyDescent="0.3">
      <c r="A4474" t="s">
        <v>12743</v>
      </c>
      <c r="B4474">
        <v>132</v>
      </c>
      <c r="C4474">
        <v>1508689</v>
      </c>
      <c r="D4474" t="s">
        <v>3409</v>
      </c>
      <c r="E4474" t="s">
        <v>19711</v>
      </c>
      <c r="L4474" t="s">
        <v>13971</v>
      </c>
      <c r="M4474" t="s">
        <v>37</v>
      </c>
      <c r="N4474" t="s">
        <v>38</v>
      </c>
      <c r="O4474">
        <v>16000000</v>
      </c>
      <c r="P4474">
        <f t="shared" si="69"/>
        <v>-14491311</v>
      </c>
      <c r="Q4474">
        <v>6.7</v>
      </c>
    </row>
    <row r="4475" spans="1:17" x14ac:dyDescent="0.3">
      <c r="A4475" t="s">
        <v>6126</v>
      </c>
      <c r="B4475">
        <v>132</v>
      </c>
      <c r="C4475">
        <v>74787599</v>
      </c>
      <c r="D4475" t="s">
        <v>3409</v>
      </c>
      <c r="E4475" t="s">
        <v>19711</v>
      </c>
      <c r="L4475" t="s">
        <v>8179</v>
      </c>
      <c r="M4475" t="s">
        <v>37</v>
      </c>
      <c r="N4475" t="s">
        <v>38</v>
      </c>
      <c r="O4475">
        <v>30000000</v>
      </c>
      <c r="P4475">
        <f t="shared" si="69"/>
        <v>44787599</v>
      </c>
      <c r="Q4475">
        <v>6.6</v>
      </c>
    </row>
    <row r="4476" spans="1:17" x14ac:dyDescent="0.3">
      <c r="A4476" t="s">
        <v>6126</v>
      </c>
      <c r="B4476">
        <v>132</v>
      </c>
      <c r="C4476">
        <v>30400000</v>
      </c>
      <c r="D4476" t="s">
        <v>3409</v>
      </c>
      <c r="E4476" t="s">
        <v>17378</v>
      </c>
      <c r="F4476" t="s">
        <v>19711</v>
      </c>
      <c r="L4476" t="s">
        <v>14078</v>
      </c>
      <c r="M4476" t="s">
        <v>37</v>
      </c>
      <c r="N4476" t="s">
        <v>56</v>
      </c>
      <c r="O4476">
        <v>12000000</v>
      </c>
      <c r="P4476">
        <f t="shared" si="69"/>
        <v>18400000</v>
      </c>
      <c r="Q4476">
        <v>6.6</v>
      </c>
    </row>
    <row r="4477" spans="1:17" x14ac:dyDescent="0.3">
      <c r="A4477" t="s">
        <v>4176</v>
      </c>
      <c r="B4477">
        <v>133</v>
      </c>
      <c r="C4477">
        <v>6167817</v>
      </c>
      <c r="D4477" t="s">
        <v>3409</v>
      </c>
      <c r="E4477" t="s">
        <v>24165</v>
      </c>
      <c r="F4477" t="s">
        <v>19711</v>
      </c>
      <c r="G4477" t="s">
        <v>24163</v>
      </c>
      <c r="L4477" t="s">
        <v>4819</v>
      </c>
      <c r="M4477" t="s">
        <v>1464</v>
      </c>
      <c r="N4477" t="s">
        <v>1465</v>
      </c>
      <c r="O4477">
        <v>47000000</v>
      </c>
      <c r="P4477">
        <f t="shared" si="69"/>
        <v>-40832183</v>
      </c>
      <c r="Q4477">
        <v>7.7</v>
      </c>
    </row>
    <row r="4478" spans="1:17" x14ac:dyDescent="0.3">
      <c r="A4478" t="s">
        <v>5882</v>
      </c>
      <c r="B4478">
        <v>133</v>
      </c>
      <c r="C4478">
        <v>24343673</v>
      </c>
      <c r="D4478" t="s">
        <v>3409</v>
      </c>
      <c r="E4478" t="s">
        <v>1266</v>
      </c>
      <c r="F4478" t="s">
        <v>17378</v>
      </c>
      <c r="G4478" t="s">
        <v>19711</v>
      </c>
      <c r="L4478" t="s">
        <v>5885</v>
      </c>
      <c r="M4478" t="s">
        <v>37</v>
      </c>
      <c r="N4478" t="s">
        <v>38</v>
      </c>
      <c r="O4478">
        <v>45000000</v>
      </c>
      <c r="P4478">
        <f t="shared" si="69"/>
        <v>-20656327</v>
      </c>
      <c r="Q4478">
        <v>7.4</v>
      </c>
    </row>
    <row r="4479" spans="1:17" x14ac:dyDescent="0.3">
      <c r="A4479" t="s">
        <v>7100</v>
      </c>
      <c r="B4479">
        <v>133</v>
      </c>
      <c r="C4479">
        <v>109712885</v>
      </c>
      <c r="D4479" t="s">
        <v>3409</v>
      </c>
      <c r="E4479" t="s">
        <v>24167</v>
      </c>
      <c r="L4479" t="s">
        <v>7102</v>
      </c>
      <c r="M4479" t="s">
        <v>37</v>
      </c>
      <c r="N4479" t="s">
        <v>38</v>
      </c>
      <c r="O4479">
        <v>35000000</v>
      </c>
      <c r="P4479">
        <f t="shared" si="69"/>
        <v>74712885</v>
      </c>
      <c r="Q4479">
        <v>7.7</v>
      </c>
    </row>
    <row r="4480" spans="1:17" x14ac:dyDescent="0.3">
      <c r="A4480" t="s">
        <v>9802</v>
      </c>
      <c r="B4480">
        <v>133</v>
      </c>
      <c r="C4480">
        <v>727883</v>
      </c>
      <c r="D4480" t="s">
        <v>3409</v>
      </c>
      <c r="E4480" t="s">
        <v>12332</v>
      </c>
      <c r="F4480" t="s">
        <v>10413</v>
      </c>
      <c r="L4480" t="s">
        <v>18273</v>
      </c>
      <c r="M4480" t="s">
        <v>37</v>
      </c>
      <c r="N4480" t="s">
        <v>38</v>
      </c>
      <c r="O4480">
        <v>4500000</v>
      </c>
      <c r="P4480">
        <f t="shared" si="69"/>
        <v>-3772117</v>
      </c>
      <c r="Q4480">
        <v>8.1</v>
      </c>
    </row>
    <row r="4481" spans="1:17" x14ac:dyDescent="0.3">
      <c r="A4481" t="s">
        <v>1015</v>
      </c>
      <c r="B4481">
        <v>133</v>
      </c>
      <c r="C4481">
        <v>66528842</v>
      </c>
      <c r="D4481" t="s">
        <v>3409</v>
      </c>
      <c r="E4481" t="s">
        <v>19711</v>
      </c>
      <c r="F4481" t="s">
        <v>24163</v>
      </c>
      <c r="G4481" t="s">
        <v>15011</v>
      </c>
      <c r="L4481" t="s">
        <v>8183</v>
      </c>
      <c r="M4481" t="s">
        <v>37</v>
      </c>
      <c r="N4481" t="s">
        <v>38</v>
      </c>
      <c r="O4481">
        <v>30000000</v>
      </c>
      <c r="P4481">
        <f t="shared" si="69"/>
        <v>36528842</v>
      </c>
      <c r="Q4481">
        <v>7.5</v>
      </c>
    </row>
    <row r="4482" spans="1:17" x14ac:dyDescent="0.3">
      <c r="A4482" t="s">
        <v>4955</v>
      </c>
      <c r="B4482">
        <v>133</v>
      </c>
      <c r="C4482">
        <v>112000000</v>
      </c>
      <c r="D4482" t="s">
        <v>3409</v>
      </c>
      <c r="L4482" t="s">
        <v>18340</v>
      </c>
      <c r="M4482" t="s">
        <v>37</v>
      </c>
      <c r="N4482" t="s">
        <v>38</v>
      </c>
      <c r="O4482">
        <v>4400000</v>
      </c>
      <c r="P4482">
        <f t="shared" ref="P4482:P4545" si="70">+C4482-O4482</f>
        <v>107600000</v>
      </c>
      <c r="Q4482">
        <v>8.6999999999999993</v>
      </c>
    </row>
    <row r="4483" spans="1:17" x14ac:dyDescent="0.3">
      <c r="A4483" t="s">
        <v>3122</v>
      </c>
      <c r="B4483">
        <v>133</v>
      </c>
      <c r="C4483">
        <v>172825435</v>
      </c>
      <c r="D4483" t="s">
        <v>3409</v>
      </c>
      <c r="L4483" t="s">
        <v>9378</v>
      </c>
      <c r="M4483" t="s">
        <v>37</v>
      </c>
      <c r="N4483" t="s">
        <v>38</v>
      </c>
      <c r="O4483">
        <v>25000000</v>
      </c>
      <c r="P4483">
        <f t="shared" si="70"/>
        <v>147825435</v>
      </c>
      <c r="Q4483">
        <v>8</v>
      </c>
    </row>
    <row r="4484" spans="1:17" hidden="1" x14ac:dyDescent="0.3">
      <c r="A4484" t="s">
        <v>17947</v>
      </c>
      <c r="B4484">
        <v>136</v>
      </c>
      <c r="C4484">
        <v>240425</v>
      </c>
      <c r="D4484" t="s">
        <v>13307</v>
      </c>
      <c r="E4484" t="s">
        <v>3409</v>
      </c>
      <c r="F4484" t="s">
        <v>22704</v>
      </c>
      <c r="L4484" t="s">
        <v>17950</v>
      </c>
      <c r="M4484" t="s">
        <v>5611</v>
      </c>
      <c r="N4484" t="s">
        <v>5612</v>
      </c>
      <c r="P4484">
        <f t="shared" si="70"/>
        <v>240425</v>
      </c>
      <c r="Q4484">
        <v>7.4</v>
      </c>
    </row>
    <row r="4485" spans="1:17" x14ac:dyDescent="0.3">
      <c r="A4485" t="s">
        <v>2213</v>
      </c>
      <c r="B4485">
        <v>133</v>
      </c>
      <c r="C4485">
        <v>31054924</v>
      </c>
      <c r="D4485" t="s">
        <v>3409</v>
      </c>
      <c r="E4485" t="s">
        <v>24165</v>
      </c>
      <c r="F4485" t="s">
        <v>19711</v>
      </c>
      <c r="L4485" t="s">
        <v>3832</v>
      </c>
      <c r="M4485" t="s">
        <v>37</v>
      </c>
      <c r="N4485" t="s">
        <v>38</v>
      </c>
      <c r="O4485">
        <v>64000000</v>
      </c>
      <c r="P4485">
        <f t="shared" si="70"/>
        <v>-32945076</v>
      </c>
      <c r="Q4485">
        <v>5.0999999999999996</v>
      </c>
    </row>
    <row r="4486" spans="1:17" x14ac:dyDescent="0.3">
      <c r="A4486" t="s">
        <v>14139</v>
      </c>
      <c r="B4486">
        <v>133</v>
      </c>
      <c r="C4486">
        <v>124868837</v>
      </c>
      <c r="D4486" t="s">
        <v>3409</v>
      </c>
      <c r="E4486" t="s">
        <v>19711</v>
      </c>
      <c r="L4486" t="s">
        <v>14140</v>
      </c>
      <c r="M4486" t="s">
        <v>37</v>
      </c>
      <c r="N4486" t="s">
        <v>38</v>
      </c>
      <c r="O4486">
        <v>12000000</v>
      </c>
      <c r="P4486">
        <f t="shared" si="70"/>
        <v>112868837</v>
      </c>
      <c r="Q4486">
        <v>7.8</v>
      </c>
    </row>
    <row r="4487" spans="1:17" hidden="1" x14ac:dyDescent="0.3">
      <c r="A4487" t="s">
        <v>487</v>
      </c>
      <c r="B4487">
        <v>136</v>
      </c>
      <c r="D4487" t="s">
        <v>3409</v>
      </c>
      <c r="E4487" t="s">
        <v>12038</v>
      </c>
      <c r="F4487" t="s">
        <v>17378</v>
      </c>
      <c r="G4487" t="s">
        <v>19711</v>
      </c>
      <c r="L4487" t="s">
        <v>13473</v>
      </c>
      <c r="M4487" t="s">
        <v>37</v>
      </c>
      <c r="N4487" t="s">
        <v>38</v>
      </c>
      <c r="O4487">
        <v>14000000</v>
      </c>
      <c r="P4487">
        <f t="shared" si="70"/>
        <v>-14000000</v>
      </c>
      <c r="Q4487">
        <v>6.7</v>
      </c>
    </row>
    <row r="4488" spans="1:17" x14ac:dyDescent="0.3">
      <c r="A4488" t="s">
        <v>1064</v>
      </c>
      <c r="B4488">
        <v>134</v>
      </c>
      <c r="C4488">
        <v>83025853</v>
      </c>
      <c r="D4488" t="s">
        <v>3409</v>
      </c>
      <c r="E4488" t="s">
        <v>19711</v>
      </c>
      <c r="L4488" t="s">
        <v>13586</v>
      </c>
      <c r="M4488" t="s">
        <v>37</v>
      </c>
      <c r="N4488" t="s">
        <v>38</v>
      </c>
      <c r="O4488">
        <v>14000000</v>
      </c>
      <c r="P4488">
        <f t="shared" si="70"/>
        <v>69025853</v>
      </c>
      <c r="Q4488">
        <v>7.7</v>
      </c>
    </row>
    <row r="4489" spans="1:17" hidden="1" x14ac:dyDescent="0.3">
      <c r="A4489" t="s">
        <v>19168</v>
      </c>
      <c r="B4489">
        <v>136</v>
      </c>
      <c r="D4489" t="s">
        <v>1671</v>
      </c>
      <c r="E4489" t="s">
        <v>3409</v>
      </c>
      <c r="L4489" t="s">
        <v>19619</v>
      </c>
      <c r="M4489" t="s">
        <v>37</v>
      </c>
      <c r="N4489" t="s">
        <v>38</v>
      </c>
      <c r="O4489">
        <v>2900000</v>
      </c>
      <c r="P4489">
        <f t="shared" si="70"/>
        <v>-2900000</v>
      </c>
      <c r="Q4489">
        <v>7.3</v>
      </c>
    </row>
    <row r="4490" spans="1:17" x14ac:dyDescent="0.3">
      <c r="A4490" t="s">
        <v>14387</v>
      </c>
      <c r="B4490">
        <v>134</v>
      </c>
      <c r="C4490">
        <v>195888</v>
      </c>
      <c r="D4490" t="s">
        <v>3409</v>
      </c>
      <c r="E4490" t="s">
        <v>19711</v>
      </c>
      <c r="F4490" t="s">
        <v>24163</v>
      </c>
      <c r="L4490" t="s">
        <v>14390</v>
      </c>
      <c r="M4490" t="s">
        <v>14394</v>
      </c>
      <c r="N4490" t="s">
        <v>10982</v>
      </c>
      <c r="O4490">
        <v>2500000000</v>
      </c>
      <c r="P4490">
        <f t="shared" si="70"/>
        <v>-2499804112</v>
      </c>
      <c r="Q4490">
        <v>7.1</v>
      </c>
    </row>
    <row r="4491" spans="1:17" hidden="1" x14ac:dyDescent="0.3">
      <c r="A4491" t="s">
        <v>3817</v>
      </c>
      <c r="B4491">
        <v>136</v>
      </c>
      <c r="D4491" t="s">
        <v>3409</v>
      </c>
      <c r="E4491" t="s">
        <v>6403</v>
      </c>
      <c r="L4491" t="s">
        <v>19126</v>
      </c>
      <c r="M4491" t="s">
        <v>37</v>
      </c>
      <c r="N4491" t="s">
        <v>38</v>
      </c>
      <c r="O4491">
        <v>2300000</v>
      </c>
      <c r="P4491">
        <f t="shared" si="70"/>
        <v>-2300000</v>
      </c>
      <c r="Q4491">
        <v>8</v>
      </c>
    </row>
    <row r="4492" spans="1:17" x14ac:dyDescent="0.3">
      <c r="A4492" t="s">
        <v>14462</v>
      </c>
      <c r="B4492">
        <v>134</v>
      </c>
      <c r="C4492">
        <v>48856</v>
      </c>
      <c r="D4492" t="s">
        <v>3409</v>
      </c>
      <c r="L4492" t="s">
        <v>14465</v>
      </c>
      <c r="M4492" t="s">
        <v>676</v>
      </c>
      <c r="N4492" t="s">
        <v>677</v>
      </c>
      <c r="O4492">
        <v>11900000</v>
      </c>
      <c r="P4492">
        <f t="shared" si="70"/>
        <v>-11851144</v>
      </c>
      <c r="Q4492">
        <v>7.5</v>
      </c>
    </row>
    <row r="4493" spans="1:17" x14ac:dyDescent="0.3">
      <c r="A4493" t="s">
        <v>3122</v>
      </c>
      <c r="B4493">
        <v>134</v>
      </c>
      <c r="C4493">
        <v>36976367</v>
      </c>
      <c r="D4493" t="s">
        <v>3409</v>
      </c>
      <c r="E4493" t="s">
        <v>24165</v>
      </c>
      <c r="F4493" t="s">
        <v>12332</v>
      </c>
      <c r="G4493" t="s">
        <v>10413</v>
      </c>
      <c r="L4493" t="s">
        <v>3203</v>
      </c>
      <c r="M4493" t="s">
        <v>37</v>
      </c>
      <c r="N4493" t="s">
        <v>38</v>
      </c>
      <c r="O4493">
        <v>75000000</v>
      </c>
      <c r="P4493">
        <f t="shared" si="70"/>
        <v>-38023633</v>
      </c>
      <c r="Q4493">
        <v>6</v>
      </c>
    </row>
    <row r="4494" spans="1:17" x14ac:dyDescent="0.3">
      <c r="A4494" t="s">
        <v>1689</v>
      </c>
      <c r="B4494">
        <v>134</v>
      </c>
      <c r="C4494">
        <v>20733485</v>
      </c>
      <c r="D4494" t="s">
        <v>3409</v>
      </c>
      <c r="L4494" t="s">
        <v>17649</v>
      </c>
      <c r="M4494" t="s">
        <v>37</v>
      </c>
      <c r="N4494" t="s">
        <v>38</v>
      </c>
      <c r="O4494">
        <v>5000000</v>
      </c>
      <c r="P4494">
        <f t="shared" si="70"/>
        <v>15733485</v>
      </c>
      <c r="Q4494">
        <v>7.2</v>
      </c>
    </row>
    <row r="4495" spans="1:17" x14ac:dyDescent="0.3">
      <c r="A4495" t="s">
        <v>12560</v>
      </c>
      <c r="B4495">
        <v>134</v>
      </c>
      <c r="C4495">
        <v>22954968</v>
      </c>
      <c r="D4495" t="s">
        <v>3409</v>
      </c>
      <c r="E4495" t="s">
        <v>19711</v>
      </c>
      <c r="L4495" t="s">
        <v>12911</v>
      </c>
      <c r="M4495" t="s">
        <v>37</v>
      </c>
      <c r="N4495" t="s">
        <v>56</v>
      </c>
      <c r="O4495">
        <v>11500000</v>
      </c>
      <c r="P4495">
        <f t="shared" si="70"/>
        <v>11454968</v>
      </c>
      <c r="Q4495">
        <v>7.9</v>
      </c>
    </row>
    <row r="4496" spans="1:17" x14ac:dyDescent="0.3">
      <c r="A4496" t="s">
        <v>389</v>
      </c>
      <c r="B4496">
        <v>135</v>
      </c>
      <c r="C4496">
        <v>128300000</v>
      </c>
      <c r="D4496" t="s">
        <v>3409</v>
      </c>
      <c r="E4496" t="s">
        <v>12332</v>
      </c>
      <c r="L4496" t="s">
        <v>10642</v>
      </c>
      <c r="M4496" t="s">
        <v>37</v>
      </c>
      <c r="N4496" t="s">
        <v>38</v>
      </c>
      <c r="O4496">
        <v>19400870</v>
      </c>
      <c r="P4496">
        <f t="shared" si="70"/>
        <v>108899130</v>
      </c>
      <c r="Q4496">
        <v>7.7</v>
      </c>
    </row>
    <row r="4497" spans="1:17" x14ac:dyDescent="0.3">
      <c r="A4497" t="s">
        <v>5408</v>
      </c>
      <c r="B4497">
        <v>135</v>
      </c>
      <c r="C4497">
        <v>16929123</v>
      </c>
      <c r="D4497" t="s">
        <v>3409</v>
      </c>
      <c r="E4497" t="s">
        <v>19711</v>
      </c>
      <c r="L4497" t="s">
        <v>13767</v>
      </c>
      <c r="M4497" t="s">
        <v>37</v>
      </c>
      <c r="N4497" t="s">
        <v>38</v>
      </c>
      <c r="O4497">
        <v>14000000</v>
      </c>
      <c r="P4497">
        <f t="shared" si="70"/>
        <v>2929123</v>
      </c>
      <c r="Q4497">
        <v>6.5</v>
      </c>
    </row>
    <row r="4498" spans="1:17" x14ac:dyDescent="0.3">
      <c r="A4498" t="s">
        <v>3694</v>
      </c>
      <c r="B4498">
        <v>135</v>
      </c>
      <c r="C4498">
        <v>33574332</v>
      </c>
      <c r="D4498" t="s">
        <v>3409</v>
      </c>
      <c r="E4498" t="s">
        <v>22704</v>
      </c>
      <c r="F4498" t="s">
        <v>24163</v>
      </c>
      <c r="L4498" t="s">
        <v>4897</v>
      </c>
      <c r="M4498" t="s">
        <v>37</v>
      </c>
      <c r="N4498" t="s">
        <v>38</v>
      </c>
      <c r="O4498">
        <v>90000000</v>
      </c>
      <c r="P4498">
        <f t="shared" si="70"/>
        <v>-56425668</v>
      </c>
      <c r="Q4498">
        <v>7.1</v>
      </c>
    </row>
    <row r="4499" spans="1:17" x14ac:dyDescent="0.3">
      <c r="A4499" t="s">
        <v>21171</v>
      </c>
      <c r="B4499">
        <v>135</v>
      </c>
      <c r="C4499">
        <v>638951</v>
      </c>
      <c r="D4499" t="s">
        <v>3409</v>
      </c>
      <c r="L4499" t="s">
        <v>21174</v>
      </c>
      <c r="M4499" t="s">
        <v>21178</v>
      </c>
      <c r="N4499" t="s">
        <v>38</v>
      </c>
      <c r="O4499">
        <v>1592000</v>
      </c>
      <c r="P4499">
        <f t="shared" si="70"/>
        <v>-953049</v>
      </c>
      <c r="Q4499">
        <v>7.4</v>
      </c>
    </row>
    <row r="4500" spans="1:17" x14ac:dyDescent="0.3">
      <c r="A4500" t="s">
        <v>15906</v>
      </c>
      <c r="B4500">
        <v>135</v>
      </c>
      <c r="C4500">
        <v>13269963</v>
      </c>
      <c r="D4500" t="s">
        <v>3409</v>
      </c>
      <c r="E4500" t="s">
        <v>24165</v>
      </c>
      <c r="L4500" t="s">
        <v>17731</v>
      </c>
      <c r="M4500" t="s">
        <v>37</v>
      </c>
      <c r="N4500" t="s">
        <v>38</v>
      </c>
      <c r="O4500">
        <v>5000000</v>
      </c>
      <c r="P4500">
        <f t="shared" si="70"/>
        <v>8269963</v>
      </c>
      <c r="Q4500">
        <v>7.6</v>
      </c>
    </row>
    <row r="4501" spans="1:17" x14ac:dyDescent="0.3">
      <c r="A4501" t="s">
        <v>940</v>
      </c>
      <c r="B4501">
        <v>135</v>
      </c>
      <c r="C4501">
        <v>38372662</v>
      </c>
      <c r="D4501" t="s">
        <v>3409</v>
      </c>
      <c r="E4501" t="s">
        <v>19711</v>
      </c>
      <c r="L4501" t="s">
        <v>8955</v>
      </c>
      <c r="M4501" t="s">
        <v>37</v>
      </c>
      <c r="N4501" t="s">
        <v>1465</v>
      </c>
      <c r="O4501">
        <v>28000000</v>
      </c>
      <c r="P4501">
        <f t="shared" si="70"/>
        <v>10372662</v>
      </c>
      <c r="Q4501">
        <v>7.8</v>
      </c>
    </row>
    <row r="4502" spans="1:17" x14ac:dyDescent="0.3">
      <c r="A4502" t="s">
        <v>1252</v>
      </c>
      <c r="B4502">
        <v>135</v>
      </c>
      <c r="C4502">
        <v>29077547</v>
      </c>
      <c r="D4502" t="s">
        <v>3409</v>
      </c>
      <c r="E4502" t="s">
        <v>17378</v>
      </c>
      <c r="F4502" t="s">
        <v>19711</v>
      </c>
      <c r="L4502" t="s">
        <v>6643</v>
      </c>
      <c r="M4502" t="s">
        <v>37</v>
      </c>
      <c r="N4502" t="s">
        <v>38</v>
      </c>
      <c r="O4502">
        <v>40000000</v>
      </c>
      <c r="P4502">
        <f t="shared" si="70"/>
        <v>-10922453</v>
      </c>
      <c r="Q4502">
        <v>7</v>
      </c>
    </row>
    <row r="4503" spans="1:17" x14ac:dyDescent="0.3">
      <c r="A4503" t="s">
        <v>3694</v>
      </c>
      <c r="B4503">
        <v>135</v>
      </c>
      <c r="C4503">
        <v>70960517</v>
      </c>
      <c r="D4503" t="s">
        <v>3409</v>
      </c>
      <c r="E4503" t="s">
        <v>19711</v>
      </c>
      <c r="L4503" t="s">
        <v>10355</v>
      </c>
      <c r="M4503" t="s">
        <v>37</v>
      </c>
      <c r="N4503" t="s">
        <v>38</v>
      </c>
      <c r="O4503">
        <v>35000000</v>
      </c>
      <c r="P4503">
        <f t="shared" si="70"/>
        <v>35960517</v>
      </c>
      <c r="Q4503">
        <v>7.5</v>
      </c>
    </row>
    <row r="4504" spans="1:17" x14ac:dyDescent="0.3">
      <c r="A4504" t="s">
        <v>15203</v>
      </c>
      <c r="B4504">
        <v>135</v>
      </c>
      <c r="C4504">
        <v>3041803</v>
      </c>
      <c r="D4504" t="s">
        <v>3409</v>
      </c>
      <c r="E4504" t="s">
        <v>19711</v>
      </c>
      <c r="L4504" t="s">
        <v>15204</v>
      </c>
      <c r="M4504" t="s">
        <v>37</v>
      </c>
      <c r="N4504" t="s">
        <v>56</v>
      </c>
      <c r="O4504">
        <v>10000000</v>
      </c>
      <c r="P4504">
        <f t="shared" si="70"/>
        <v>-6958197</v>
      </c>
      <c r="Q4504">
        <v>7.1</v>
      </c>
    </row>
    <row r="4505" spans="1:17" x14ac:dyDescent="0.3">
      <c r="A4505" t="s">
        <v>171</v>
      </c>
      <c r="B4505">
        <v>135</v>
      </c>
      <c r="C4505">
        <v>43982842</v>
      </c>
      <c r="D4505" t="s">
        <v>3409</v>
      </c>
      <c r="E4505" t="s">
        <v>1266</v>
      </c>
      <c r="F4505" t="s">
        <v>10413</v>
      </c>
      <c r="L4505" t="s">
        <v>2003</v>
      </c>
      <c r="M4505" t="s">
        <v>37</v>
      </c>
      <c r="N4505" t="s">
        <v>38</v>
      </c>
      <c r="O4505">
        <v>65000000</v>
      </c>
      <c r="P4505">
        <f t="shared" si="70"/>
        <v>-21017158</v>
      </c>
      <c r="Q4505">
        <v>6.7</v>
      </c>
    </row>
    <row r="4506" spans="1:17" x14ac:dyDescent="0.3">
      <c r="A4506" t="s">
        <v>17570</v>
      </c>
      <c r="B4506">
        <v>135</v>
      </c>
      <c r="C4506">
        <v>36000000</v>
      </c>
      <c r="D4506" t="s">
        <v>3409</v>
      </c>
      <c r="E4506" t="s">
        <v>22704</v>
      </c>
      <c r="L4506" t="s">
        <v>17571</v>
      </c>
      <c r="M4506" t="s">
        <v>37</v>
      </c>
      <c r="N4506" t="s">
        <v>38</v>
      </c>
      <c r="O4506">
        <v>5000000</v>
      </c>
      <c r="P4506">
        <f t="shared" si="70"/>
        <v>31000000</v>
      </c>
      <c r="Q4506">
        <v>6.8</v>
      </c>
    </row>
    <row r="4507" spans="1:17" x14ac:dyDescent="0.3">
      <c r="A4507" t="s">
        <v>576</v>
      </c>
      <c r="B4507">
        <v>135</v>
      </c>
      <c r="C4507">
        <v>10400000</v>
      </c>
      <c r="D4507" t="s">
        <v>3409</v>
      </c>
      <c r="E4507" t="s">
        <v>19711</v>
      </c>
      <c r="L4507" t="s">
        <v>5439</v>
      </c>
      <c r="M4507" t="s">
        <v>37</v>
      </c>
      <c r="N4507" t="s">
        <v>38</v>
      </c>
      <c r="O4507">
        <v>50000000</v>
      </c>
      <c r="P4507">
        <f t="shared" si="70"/>
        <v>-39600000</v>
      </c>
      <c r="Q4507">
        <v>5.0999999999999996</v>
      </c>
    </row>
    <row r="4508" spans="1:17" x14ac:dyDescent="0.3">
      <c r="A4508" t="s">
        <v>12560</v>
      </c>
      <c r="B4508">
        <v>135</v>
      </c>
      <c r="C4508">
        <v>1666262</v>
      </c>
      <c r="D4508" t="s">
        <v>3409</v>
      </c>
      <c r="E4508" t="s">
        <v>22704</v>
      </c>
      <c r="F4508" t="s">
        <v>19711</v>
      </c>
      <c r="G4508" t="s">
        <v>24163</v>
      </c>
      <c r="L4508" t="s">
        <v>12561</v>
      </c>
      <c r="M4508" t="s">
        <v>37</v>
      </c>
      <c r="N4508" t="s">
        <v>56</v>
      </c>
      <c r="O4508">
        <v>16000000</v>
      </c>
      <c r="P4508">
        <f t="shared" si="70"/>
        <v>-14333738</v>
      </c>
      <c r="Q4508">
        <v>6.7</v>
      </c>
    </row>
    <row r="4509" spans="1:17" x14ac:dyDescent="0.3">
      <c r="A4509" t="s">
        <v>5769</v>
      </c>
      <c r="B4509">
        <v>136</v>
      </c>
      <c r="C4509">
        <v>67253092</v>
      </c>
      <c r="D4509" t="s">
        <v>3409</v>
      </c>
      <c r="E4509" t="s">
        <v>24167</v>
      </c>
      <c r="L4509" t="s">
        <v>5770</v>
      </c>
      <c r="M4509" t="s">
        <v>37</v>
      </c>
      <c r="N4509" t="s">
        <v>38</v>
      </c>
      <c r="O4509">
        <v>30000000</v>
      </c>
      <c r="P4509">
        <f t="shared" si="70"/>
        <v>37253092</v>
      </c>
      <c r="Q4509">
        <v>7.2</v>
      </c>
    </row>
    <row r="4510" spans="1:17" x14ac:dyDescent="0.3">
      <c r="A4510" t="s">
        <v>3639</v>
      </c>
      <c r="B4510">
        <v>136</v>
      </c>
      <c r="C4510">
        <v>33685268</v>
      </c>
      <c r="D4510" t="s">
        <v>3409</v>
      </c>
      <c r="E4510" t="s">
        <v>6403</v>
      </c>
      <c r="F4510" t="s">
        <v>12332</v>
      </c>
      <c r="G4510" t="s">
        <v>10413</v>
      </c>
      <c r="L4510" t="s">
        <v>3640</v>
      </c>
      <c r="M4510" t="s">
        <v>37</v>
      </c>
      <c r="N4510" t="s">
        <v>38</v>
      </c>
      <c r="O4510">
        <v>68000000</v>
      </c>
      <c r="P4510">
        <f t="shared" si="70"/>
        <v>-34314732</v>
      </c>
      <c r="Q4510">
        <v>5.5</v>
      </c>
    </row>
    <row r="4511" spans="1:17" x14ac:dyDescent="0.3">
      <c r="A4511" t="s">
        <v>6051</v>
      </c>
      <c r="B4511">
        <v>136</v>
      </c>
      <c r="C4511">
        <v>51768623</v>
      </c>
      <c r="D4511" t="s">
        <v>3409</v>
      </c>
      <c r="L4511" t="s">
        <v>6053</v>
      </c>
      <c r="M4511" t="s">
        <v>37</v>
      </c>
      <c r="N4511" t="s">
        <v>38</v>
      </c>
      <c r="O4511">
        <v>43000000</v>
      </c>
      <c r="P4511">
        <f t="shared" si="70"/>
        <v>8768623</v>
      </c>
      <c r="Q4511">
        <v>7.3</v>
      </c>
    </row>
    <row r="4512" spans="1:17" x14ac:dyDescent="0.3">
      <c r="A4512" t="s">
        <v>5076</v>
      </c>
      <c r="B4512">
        <v>136</v>
      </c>
      <c r="C4512">
        <v>21554585</v>
      </c>
      <c r="D4512" t="s">
        <v>3409</v>
      </c>
      <c r="E4512" t="s">
        <v>24167</v>
      </c>
      <c r="L4512" t="s">
        <v>9732</v>
      </c>
      <c r="M4512" t="s">
        <v>37</v>
      </c>
      <c r="N4512" t="s">
        <v>38</v>
      </c>
      <c r="O4512">
        <v>25000000</v>
      </c>
      <c r="P4512">
        <f t="shared" si="70"/>
        <v>-3445415</v>
      </c>
      <c r="Q4512">
        <v>6.9</v>
      </c>
    </row>
    <row r="4513" spans="1:17" x14ac:dyDescent="0.3">
      <c r="A4513" t="s">
        <v>1064</v>
      </c>
      <c r="B4513">
        <v>136</v>
      </c>
      <c r="C4513">
        <v>42700000</v>
      </c>
      <c r="D4513" t="s">
        <v>3409</v>
      </c>
      <c r="E4513" t="s">
        <v>19711</v>
      </c>
      <c r="L4513" t="s">
        <v>12357</v>
      </c>
      <c r="M4513" t="s">
        <v>37</v>
      </c>
      <c r="N4513" t="s">
        <v>38</v>
      </c>
      <c r="O4513">
        <v>16500000</v>
      </c>
      <c r="P4513">
        <f t="shared" si="70"/>
        <v>26200000</v>
      </c>
      <c r="Q4513">
        <v>7.7</v>
      </c>
    </row>
    <row r="4514" spans="1:17" x14ac:dyDescent="0.3">
      <c r="A4514" t="s">
        <v>3778</v>
      </c>
      <c r="B4514">
        <v>136</v>
      </c>
      <c r="C4514">
        <v>60984028</v>
      </c>
      <c r="D4514" t="s">
        <v>3409</v>
      </c>
      <c r="E4514" t="s">
        <v>24165</v>
      </c>
      <c r="F4514" t="s">
        <v>10413</v>
      </c>
      <c r="L4514" t="s">
        <v>4513</v>
      </c>
      <c r="M4514" t="s">
        <v>37</v>
      </c>
      <c r="N4514" t="s">
        <v>38</v>
      </c>
      <c r="O4514">
        <v>57000000</v>
      </c>
      <c r="P4514">
        <f t="shared" si="70"/>
        <v>3984028</v>
      </c>
      <c r="Q4514">
        <v>7.5</v>
      </c>
    </row>
    <row r="4515" spans="1:17" x14ac:dyDescent="0.3">
      <c r="A4515" t="s">
        <v>760</v>
      </c>
      <c r="B4515">
        <v>136</v>
      </c>
      <c r="C4515">
        <v>52474616</v>
      </c>
      <c r="D4515" t="s">
        <v>3409</v>
      </c>
      <c r="L4515" t="s">
        <v>3410</v>
      </c>
      <c r="M4515" t="s">
        <v>37</v>
      </c>
      <c r="N4515" t="s">
        <v>38</v>
      </c>
      <c r="O4515">
        <v>70000000</v>
      </c>
      <c r="P4515">
        <f t="shared" si="70"/>
        <v>-17525384</v>
      </c>
      <c r="Q4515">
        <v>6.3</v>
      </c>
    </row>
    <row r="4516" spans="1:17" x14ac:dyDescent="0.3">
      <c r="A4516" t="s">
        <v>79</v>
      </c>
      <c r="B4516">
        <v>137</v>
      </c>
      <c r="C4516">
        <v>35168395</v>
      </c>
      <c r="D4516" t="s">
        <v>3409</v>
      </c>
      <c r="E4516" t="s">
        <v>19711</v>
      </c>
      <c r="F4516" t="s">
        <v>24167</v>
      </c>
      <c r="L4516" t="s">
        <v>5304</v>
      </c>
      <c r="M4516" t="s">
        <v>37</v>
      </c>
      <c r="N4516" t="s">
        <v>38</v>
      </c>
      <c r="O4516">
        <v>50000000</v>
      </c>
      <c r="P4516">
        <f t="shared" si="70"/>
        <v>-14831605</v>
      </c>
      <c r="Q4516">
        <v>6.5</v>
      </c>
    </row>
    <row r="4517" spans="1:17" x14ac:dyDescent="0.3">
      <c r="A4517" t="s">
        <v>13509</v>
      </c>
      <c r="B4517">
        <v>137</v>
      </c>
      <c r="C4517">
        <v>5459824</v>
      </c>
      <c r="D4517" t="s">
        <v>3409</v>
      </c>
      <c r="E4517" t="s">
        <v>19711</v>
      </c>
      <c r="L4517" t="s">
        <v>13510</v>
      </c>
      <c r="M4517" t="s">
        <v>37</v>
      </c>
      <c r="N4517" t="s">
        <v>38</v>
      </c>
      <c r="O4517">
        <v>26000000</v>
      </c>
      <c r="P4517">
        <f t="shared" si="70"/>
        <v>-20540176</v>
      </c>
      <c r="Q4517">
        <v>7.6</v>
      </c>
    </row>
    <row r="4518" spans="1:17" x14ac:dyDescent="0.3">
      <c r="A4518" t="s">
        <v>2054</v>
      </c>
      <c r="B4518">
        <v>137</v>
      </c>
      <c r="C4518">
        <v>22406362</v>
      </c>
      <c r="D4518" t="s">
        <v>3409</v>
      </c>
      <c r="E4518" t="s">
        <v>22704</v>
      </c>
      <c r="F4518" t="s">
        <v>24163</v>
      </c>
      <c r="G4518" t="s">
        <v>15011</v>
      </c>
      <c r="L4518" t="s">
        <v>2056</v>
      </c>
      <c r="M4518" t="s">
        <v>37</v>
      </c>
      <c r="N4518" t="s">
        <v>38</v>
      </c>
      <c r="O4518">
        <v>107000000</v>
      </c>
      <c r="P4518">
        <f t="shared" si="70"/>
        <v>-84593638</v>
      </c>
      <c r="Q4518">
        <v>6</v>
      </c>
    </row>
    <row r="4519" spans="1:17" x14ac:dyDescent="0.3">
      <c r="A4519" t="s">
        <v>1813</v>
      </c>
      <c r="B4519">
        <v>137</v>
      </c>
      <c r="C4519">
        <v>11284657</v>
      </c>
      <c r="D4519" t="s">
        <v>3409</v>
      </c>
      <c r="E4519" t="s">
        <v>10413</v>
      </c>
      <c r="L4519" t="s">
        <v>20176</v>
      </c>
      <c r="M4519" t="s">
        <v>8731</v>
      </c>
      <c r="N4519" t="s">
        <v>767</v>
      </c>
      <c r="O4519">
        <v>2000000</v>
      </c>
      <c r="P4519">
        <f t="shared" si="70"/>
        <v>9284657</v>
      </c>
      <c r="Q4519">
        <v>8.5</v>
      </c>
    </row>
    <row r="4520" spans="1:17" x14ac:dyDescent="0.3">
      <c r="A4520" t="s">
        <v>3891</v>
      </c>
      <c r="B4520">
        <v>138</v>
      </c>
      <c r="C4520">
        <v>141340178</v>
      </c>
      <c r="D4520" t="s">
        <v>3409</v>
      </c>
      <c r="E4520" t="s">
        <v>10413</v>
      </c>
      <c r="L4520" t="s">
        <v>7814</v>
      </c>
      <c r="M4520" t="s">
        <v>37</v>
      </c>
      <c r="N4520" t="s">
        <v>38</v>
      </c>
      <c r="O4520">
        <v>40000000</v>
      </c>
      <c r="P4520">
        <f t="shared" si="70"/>
        <v>101340178</v>
      </c>
      <c r="Q4520">
        <v>7.6</v>
      </c>
    </row>
    <row r="4521" spans="1:17" x14ac:dyDescent="0.3">
      <c r="A4521" t="s">
        <v>435</v>
      </c>
      <c r="B4521">
        <v>138</v>
      </c>
      <c r="C4521">
        <v>93749203</v>
      </c>
      <c r="D4521" t="s">
        <v>3409</v>
      </c>
      <c r="E4521" t="s">
        <v>10413</v>
      </c>
      <c r="L4521" t="s">
        <v>8049</v>
      </c>
      <c r="M4521" t="s">
        <v>37</v>
      </c>
      <c r="N4521" t="s">
        <v>38</v>
      </c>
      <c r="O4521">
        <v>31000000</v>
      </c>
      <c r="P4521">
        <f t="shared" si="70"/>
        <v>62749203</v>
      </c>
      <c r="Q4521">
        <v>7.3</v>
      </c>
    </row>
    <row r="4522" spans="1:17" x14ac:dyDescent="0.3">
      <c r="A4522" t="s">
        <v>2271</v>
      </c>
      <c r="B4522">
        <v>138</v>
      </c>
      <c r="C4522">
        <v>35168677</v>
      </c>
      <c r="D4522" t="s">
        <v>3409</v>
      </c>
      <c r="E4522" t="s">
        <v>22704</v>
      </c>
      <c r="F4522" t="s">
        <v>10413</v>
      </c>
      <c r="G4522" t="s">
        <v>24163</v>
      </c>
      <c r="L4522" t="s">
        <v>2273</v>
      </c>
      <c r="M4522" t="s">
        <v>37</v>
      </c>
      <c r="N4522" t="s">
        <v>56</v>
      </c>
      <c r="O4522">
        <v>100000000</v>
      </c>
      <c r="P4522">
        <f t="shared" si="70"/>
        <v>-64831323</v>
      </c>
      <c r="Q4522">
        <v>6.7</v>
      </c>
    </row>
    <row r="4523" spans="1:17" x14ac:dyDescent="0.3">
      <c r="A4523" t="s">
        <v>5743</v>
      </c>
      <c r="B4523">
        <v>139</v>
      </c>
      <c r="C4523">
        <v>6857096</v>
      </c>
      <c r="D4523" t="s">
        <v>3409</v>
      </c>
      <c r="E4523" t="s">
        <v>24165</v>
      </c>
      <c r="F4523" t="s">
        <v>24163</v>
      </c>
      <c r="L4523" t="s">
        <v>16821</v>
      </c>
      <c r="M4523" t="s">
        <v>1464</v>
      </c>
      <c r="N4523" t="s">
        <v>268</v>
      </c>
      <c r="O4523">
        <v>6800000</v>
      </c>
      <c r="P4523">
        <f t="shared" si="70"/>
        <v>57096</v>
      </c>
      <c r="Q4523">
        <v>8.1999999999999993</v>
      </c>
    </row>
    <row r="4524" spans="1:17" x14ac:dyDescent="0.3">
      <c r="A4524" t="s">
        <v>371</v>
      </c>
      <c r="B4524">
        <v>139</v>
      </c>
      <c r="C4524">
        <v>4584886</v>
      </c>
      <c r="D4524" t="s">
        <v>3409</v>
      </c>
      <c r="E4524" t="s">
        <v>19711</v>
      </c>
      <c r="L4524" t="s">
        <v>5974</v>
      </c>
      <c r="M4524" t="s">
        <v>37</v>
      </c>
      <c r="N4524" t="s">
        <v>38</v>
      </c>
      <c r="O4524">
        <v>45000000</v>
      </c>
      <c r="P4524">
        <f t="shared" si="70"/>
        <v>-40415114</v>
      </c>
      <c r="Q4524">
        <v>6.4</v>
      </c>
    </row>
    <row r="4525" spans="1:17" x14ac:dyDescent="0.3">
      <c r="A4525" t="s">
        <v>13347</v>
      </c>
      <c r="B4525">
        <v>139</v>
      </c>
      <c r="C4525">
        <v>74205</v>
      </c>
      <c r="D4525" t="s">
        <v>3409</v>
      </c>
      <c r="L4525" t="s">
        <v>13349</v>
      </c>
      <c r="M4525" t="s">
        <v>37</v>
      </c>
      <c r="N4525" t="s">
        <v>7711</v>
      </c>
      <c r="O4525">
        <v>14200000</v>
      </c>
      <c r="P4525">
        <f t="shared" si="70"/>
        <v>-14125795</v>
      </c>
      <c r="Q4525">
        <v>7.4</v>
      </c>
    </row>
    <row r="4526" spans="1:17" x14ac:dyDescent="0.3">
      <c r="A4526" t="s">
        <v>2859</v>
      </c>
      <c r="B4526">
        <v>139</v>
      </c>
      <c r="C4526">
        <v>58328680</v>
      </c>
      <c r="D4526" t="s">
        <v>3409</v>
      </c>
      <c r="E4526" t="s">
        <v>19711</v>
      </c>
      <c r="F4526" t="s">
        <v>15011</v>
      </c>
      <c r="L4526" t="s">
        <v>9246</v>
      </c>
      <c r="M4526" t="s">
        <v>37</v>
      </c>
      <c r="N4526" t="s">
        <v>38</v>
      </c>
      <c r="O4526">
        <v>22000000</v>
      </c>
      <c r="P4526">
        <f t="shared" si="70"/>
        <v>36328680</v>
      </c>
      <c r="Q4526">
        <v>7.5</v>
      </c>
    </row>
    <row r="4527" spans="1:17" hidden="1" x14ac:dyDescent="0.3">
      <c r="A4527" t="s">
        <v>14419</v>
      </c>
      <c r="B4527">
        <v>138</v>
      </c>
      <c r="D4527" t="s">
        <v>1325</v>
      </c>
      <c r="E4527" t="s">
        <v>953</v>
      </c>
      <c r="F4527" t="s">
        <v>3409</v>
      </c>
      <c r="G4527" t="s">
        <v>12332</v>
      </c>
      <c r="L4527" t="s">
        <v>14421</v>
      </c>
      <c r="M4527" t="s">
        <v>676</v>
      </c>
      <c r="N4527" t="s">
        <v>677</v>
      </c>
      <c r="O4527">
        <v>12000000</v>
      </c>
      <c r="P4527">
        <f t="shared" si="70"/>
        <v>-12000000</v>
      </c>
      <c r="Q4527">
        <v>6.1</v>
      </c>
    </row>
    <row r="4528" spans="1:17" hidden="1" x14ac:dyDescent="0.3">
      <c r="A4528" t="s">
        <v>21958</v>
      </c>
      <c r="B4528">
        <v>138</v>
      </c>
      <c r="D4528" t="s">
        <v>1671</v>
      </c>
      <c r="E4528" t="s">
        <v>12038</v>
      </c>
      <c r="L4528" t="s">
        <v>21960</v>
      </c>
      <c r="M4528" t="s">
        <v>37</v>
      </c>
      <c r="N4528" t="s">
        <v>38</v>
      </c>
      <c r="O4528">
        <v>1000000</v>
      </c>
      <c r="P4528">
        <f t="shared" si="70"/>
        <v>-1000000</v>
      </c>
      <c r="Q4528">
        <v>3.4</v>
      </c>
    </row>
    <row r="4529" spans="1:17" x14ac:dyDescent="0.3">
      <c r="A4529" t="s">
        <v>1784</v>
      </c>
      <c r="B4529">
        <v>139</v>
      </c>
      <c r="C4529">
        <v>70269171</v>
      </c>
      <c r="D4529" t="s">
        <v>3409</v>
      </c>
      <c r="E4529" t="s">
        <v>24167</v>
      </c>
      <c r="L4529" t="s">
        <v>10081</v>
      </c>
      <c r="M4529" t="s">
        <v>37</v>
      </c>
      <c r="N4529" t="s">
        <v>38</v>
      </c>
      <c r="O4529">
        <v>24000000</v>
      </c>
      <c r="P4529">
        <f t="shared" si="70"/>
        <v>46269171</v>
      </c>
      <c r="Q4529">
        <v>7.2</v>
      </c>
    </row>
    <row r="4530" spans="1:17" x14ac:dyDescent="0.3">
      <c r="A4530" t="s">
        <v>487</v>
      </c>
      <c r="B4530">
        <v>139</v>
      </c>
      <c r="C4530">
        <v>32000000</v>
      </c>
      <c r="D4530" t="s">
        <v>3409</v>
      </c>
      <c r="E4530" t="s">
        <v>19711</v>
      </c>
      <c r="L4530" t="s">
        <v>7760</v>
      </c>
      <c r="M4530" t="s">
        <v>37</v>
      </c>
      <c r="N4530" t="s">
        <v>38</v>
      </c>
      <c r="O4530">
        <v>30000000</v>
      </c>
      <c r="P4530">
        <f t="shared" si="70"/>
        <v>2000000</v>
      </c>
      <c r="Q4530">
        <v>7.2</v>
      </c>
    </row>
    <row r="4531" spans="1:17" x14ac:dyDescent="0.3">
      <c r="A4531" t="s">
        <v>4945</v>
      </c>
      <c r="B4531">
        <v>139</v>
      </c>
      <c r="C4531">
        <v>13303319</v>
      </c>
      <c r="D4531" t="s">
        <v>3409</v>
      </c>
      <c r="E4531" t="s">
        <v>1266</v>
      </c>
      <c r="L4531" t="s">
        <v>7654</v>
      </c>
      <c r="M4531" t="s">
        <v>37</v>
      </c>
      <c r="N4531" t="s">
        <v>38</v>
      </c>
      <c r="O4531">
        <v>32000000</v>
      </c>
      <c r="P4531">
        <f t="shared" si="70"/>
        <v>-18696681</v>
      </c>
      <c r="Q4531">
        <v>6.7</v>
      </c>
    </row>
    <row r="4532" spans="1:17" x14ac:dyDescent="0.3">
      <c r="A4532" t="s">
        <v>4027</v>
      </c>
      <c r="B4532">
        <v>140</v>
      </c>
      <c r="C4532">
        <v>80574010</v>
      </c>
      <c r="D4532" t="s">
        <v>3409</v>
      </c>
      <c r="E4532" t="s">
        <v>19711</v>
      </c>
      <c r="L4532" t="s">
        <v>4028</v>
      </c>
      <c r="M4532" t="s">
        <v>37</v>
      </c>
      <c r="N4532" t="s">
        <v>38</v>
      </c>
      <c r="O4532">
        <v>60000000</v>
      </c>
      <c r="P4532">
        <f t="shared" si="70"/>
        <v>20574010</v>
      </c>
      <c r="Q4532">
        <v>5.7</v>
      </c>
    </row>
    <row r="4533" spans="1:17" x14ac:dyDescent="0.3">
      <c r="A4533" t="s">
        <v>12560</v>
      </c>
      <c r="B4533">
        <v>140</v>
      </c>
      <c r="C4533">
        <v>3130592</v>
      </c>
      <c r="D4533" t="s">
        <v>3409</v>
      </c>
      <c r="E4533" t="s">
        <v>19711</v>
      </c>
      <c r="L4533" t="s">
        <v>19757</v>
      </c>
      <c r="M4533" t="s">
        <v>37</v>
      </c>
      <c r="N4533" t="s">
        <v>56</v>
      </c>
      <c r="O4533">
        <v>2600000</v>
      </c>
      <c r="P4533">
        <f t="shared" si="70"/>
        <v>530592</v>
      </c>
      <c r="Q4533">
        <v>7.8</v>
      </c>
    </row>
    <row r="4534" spans="1:17" x14ac:dyDescent="0.3">
      <c r="A4534" t="s">
        <v>2296</v>
      </c>
      <c r="B4534">
        <v>140</v>
      </c>
      <c r="C4534">
        <v>120147445</v>
      </c>
      <c r="D4534" t="s">
        <v>3409</v>
      </c>
      <c r="E4534" t="s">
        <v>22704</v>
      </c>
      <c r="F4534" t="s">
        <v>24167</v>
      </c>
      <c r="L4534" t="s">
        <v>2299</v>
      </c>
      <c r="M4534" t="s">
        <v>37</v>
      </c>
      <c r="N4534" t="s">
        <v>38</v>
      </c>
      <c r="O4534">
        <v>87000000</v>
      </c>
      <c r="P4534">
        <f t="shared" si="70"/>
        <v>33147445</v>
      </c>
      <c r="Q4534">
        <v>7.3</v>
      </c>
    </row>
    <row r="4535" spans="1:17" x14ac:dyDescent="0.3">
      <c r="A4535" t="s">
        <v>8565</v>
      </c>
      <c r="B4535">
        <v>140</v>
      </c>
      <c r="C4535">
        <v>13651662</v>
      </c>
      <c r="D4535" t="s">
        <v>3409</v>
      </c>
      <c r="E4535" t="s">
        <v>24167</v>
      </c>
      <c r="L4535" t="s">
        <v>9895</v>
      </c>
      <c r="M4535" t="s">
        <v>37</v>
      </c>
      <c r="N4535" t="s">
        <v>38</v>
      </c>
      <c r="O4535">
        <v>25000000</v>
      </c>
      <c r="P4535">
        <f t="shared" si="70"/>
        <v>-11348338</v>
      </c>
      <c r="Q4535">
        <v>8.1999999999999993</v>
      </c>
    </row>
    <row r="4536" spans="1:17" x14ac:dyDescent="0.3">
      <c r="A4536" t="s">
        <v>3694</v>
      </c>
      <c r="B4536">
        <v>141</v>
      </c>
      <c r="C4536">
        <v>13753931</v>
      </c>
      <c r="D4536" t="s">
        <v>3409</v>
      </c>
      <c r="E4536" t="s">
        <v>22704</v>
      </c>
      <c r="F4536" t="s">
        <v>24163</v>
      </c>
      <c r="L4536" t="s">
        <v>13773</v>
      </c>
      <c r="M4536" t="s">
        <v>676</v>
      </c>
      <c r="N4536" t="s">
        <v>38</v>
      </c>
      <c r="O4536">
        <v>19000000</v>
      </c>
      <c r="P4536">
        <f t="shared" si="70"/>
        <v>-5246069</v>
      </c>
      <c r="Q4536">
        <v>7.9</v>
      </c>
    </row>
    <row r="4537" spans="1:17" hidden="1" x14ac:dyDescent="0.3">
      <c r="A4537" t="s">
        <v>10063</v>
      </c>
      <c r="B4537">
        <v>139</v>
      </c>
      <c r="D4537" t="s">
        <v>1325</v>
      </c>
      <c r="E4537" t="s">
        <v>3409</v>
      </c>
      <c r="F4537" t="s">
        <v>22704</v>
      </c>
      <c r="L4537" t="s">
        <v>10316</v>
      </c>
      <c r="M4537" t="s">
        <v>1946</v>
      </c>
      <c r="N4537" t="s">
        <v>892</v>
      </c>
      <c r="O4537">
        <v>23000000</v>
      </c>
      <c r="P4537">
        <f t="shared" si="70"/>
        <v>-23000000</v>
      </c>
      <c r="Q4537">
        <v>6.9</v>
      </c>
    </row>
    <row r="4538" spans="1:17" x14ac:dyDescent="0.3">
      <c r="A4538" t="s">
        <v>15906</v>
      </c>
      <c r="B4538">
        <v>141</v>
      </c>
      <c r="C4538">
        <v>3064356</v>
      </c>
      <c r="D4538" t="s">
        <v>3409</v>
      </c>
      <c r="E4538" t="s">
        <v>19711</v>
      </c>
      <c r="L4538" t="s">
        <v>17354</v>
      </c>
      <c r="M4538" t="s">
        <v>37</v>
      </c>
      <c r="N4538" t="s">
        <v>38</v>
      </c>
      <c r="O4538">
        <v>5600000</v>
      </c>
      <c r="P4538">
        <f t="shared" si="70"/>
        <v>-2535644</v>
      </c>
      <c r="Q4538">
        <v>6.9</v>
      </c>
    </row>
    <row r="4539" spans="1:17" x14ac:dyDescent="0.3">
      <c r="A4539" t="s">
        <v>10306</v>
      </c>
      <c r="B4539">
        <v>141</v>
      </c>
      <c r="C4539">
        <v>16123851</v>
      </c>
      <c r="D4539" t="s">
        <v>3409</v>
      </c>
      <c r="L4539" t="s">
        <v>10309</v>
      </c>
      <c r="M4539" t="s">
        <v>37</v>
      </c>
      <c r="N4539" t="s">
        <v>38</v>
      </c>
      <c r="O4539">
        <v>23000000</v>
      </c>
      <c r="P4539">
        <f t="shared" si="70"/>
        <v>-6876149</v>
      </c>
      <c r="Q4539">
        <v>6.2</v>
      </c>
    </row>
    <row r="4540" spans="1:17" x14ac:dyDescent="0.3">
      <c r="A4540" t="s">
        <v>2791</v>
      </c>
      <c r="B4540">
        <v>142</v>
      </c>
      <c r="C4540">
        <v>9929000</v>
      </c>
      <c r="D4540" t="s">
        <v>3409</v>
      </c>
      <c r="E4540" t="s">
        <v>12332</v>
      </c>
      <c r="L4540" t="s">
        <v>13062</v>
      </c>
      <c r="M4540" t="s">
        <v>37</v>
      </c>
      <c r="N4540" t="s">
        <v>56</v>
      </c>
      <c r="O4540">
        <v>15000000</v>
      </c>
      <c r="P4540">
        <f t="shared" si="70"/>
        <v>-5071000</v>
      </c>
      <c r="Q4540">
        <v>8</v>
      </c>
    </row>
    <row r="4541" spans="1:17" x14ac:dyDescent="0.3">
      <c r="A4541" t="s">
        <v>389</v>
      </c>
      <c r="B4541">
        <v>142</v>
      </c>
      <c r="C4541">
        <v>72306065</v>
      </c>
      <c r="D4541" t="s">
        <v>3409</v>
      </c>
      <c r="E4541" t="s">
        <v>22704</v>
      </c>
      <c r="F4541" t="s">
        <v>10413</v>
      </c>
      <c r="L4541" t="s">
        <v>6409</v>
      </c>
      <c r="M4541" t="s">
        <v>37</v>
      </c>
      <c r="N4541" t="s">
        <v>38</v>
      </c>
      <c r="O4541">
        <v>40000000</v>
      </c>
      <c r="P4541">
        <f t="shared" si="70"/>
        <v>32306065</v>
      </c>
      <c r="Q4541">
        <v>7.6</v>
      </c>
    </row>
    <row r="4542" spans="1:17" x14ac:dyDescent="0.3">
      <c r="A4542" t="s">
        <v>1133</v>
      </c>
      <c r="B4542">
        <v>143</v>
      </c>
      <c r="C4542">
        <v>34300771</v>
      </c>
      <c r="D4542" t="s">
        <v>3409</v>
      </c>
      <c r="L4542" t="s">
        <v>10858</v>
      </c>
      <c r="M4542" t="s">
        <v>37</v>
      </c>
      <c r="N4542" t="s">
        <v>1465</v>
      </c>
      <c r="O4542">
        <v>25000000</v>
      </c>
      <c r="P4542">
        <f t="shared" si="70"/>
        <v>9300771</v>
      </c>
      <c r="Q4542">
        <v>7.5</v>
      </c>
    </row>
    <row r="4543" spans="1:17" x14ac:dyDescent="0.3">
      <c r="A4543" t="s">
        <v>4437</v>
      </c>
      <c r="B4543">
        <v>143</v>
      </c>
      <c r="C4543">
        <v>82528097</v>
      </c>
      <c r="D4543" t="s">
        <v>3409</v>
      </c>
      <c r="E4543" t="s">
        <v>12038</v>
      </c>
      <c r="L4543" t="s">
        <v>8036</v>
      </c>
      <c r="M4543" t="s">
        <v>37</v>
      </c>
      <c r="N4543" t="s">
        <v>38</v>
      </c>
      <c r="O4543">
        <v>6500000</v>
      </c>
      <c r="P4543">
        <f t="shared" si="70"/>
        <v>76028097</v>
      </c>
      <c r="Q4543">
        <v>7.3</v>
      </c>
    </row>
    <row r="4544" spans="1:17" x14ac:dyDescent="0.3">
      <c r="A4544" t="s">
        <v>364</v>
      </c>
      <c r="B4544">
        <v>143</v>
      </c>
      <c r="C4544">
        <v>144812796</v>
      </c>
      <c r="D4544" t="s">
        <v>3409</v>
      </c>
      <c r="E4544" t="s">
        <v>19711</v>
      </c>
      <c r="L4544" t="s">
        <v>366</v>
      </c>
      <c r="M4544" t="s">
        <v>37</v>
      </c>
      <c r="N4544" t="s">
        <v>370</v>
      </c>
      <c r="O4544">
        <v>105000000</v>
      </c>
      <c r="P4544">
        <f t="shared" si="70"/>
        <v>39812796</v>
      </c>
      <c r="Q4544">
        <v>7.3</v>
      </c>
    </row>
    <row r="4545" spans="1:17" x14ac:dyDescent="0.3">
      <c r="A4545" t="s">
        <v>1324</v>
      </c>
      <c r="B4545">
        <v>143</v>
      </c>
      <c r="C4545">
        <v>51225796</v>
      </c>
      <c r="D4545" t="s">
        <v>3409</v>
      </c>
      <c r="E4545" t="s">
        <v>17378</v>
      </c>
      <c r="F4545" t="s">
        <v>19711</v>
      </c>
      <c r="G4545" t="s">
        <v>10413</v>
      </c>
      <c r="L4545" t="s">
        <v>4769</v>
      </c>
      <c r="M4545" t="s">
        <v>37</v>
      </c>
      <c r="N4545" t="s">
        <v>56</v>
      </c>
      <c r="O4545">
        <v>70000000</v>
      </c>
      <c r="P4545">
        <f t="shared" si="70"/>
        <v>-18774204</v>
      </c>
      <c r="Q4545">
        <v>7.4</v>
      </c>
    </row>
    <row r="4546" spans="1:17" x14ac:dyDescent="0.3">
      <c r="A4546" t="s">
        <v>17041</v>
      </c>
      <c r="B4546">
        <v>144</v>
      </c>
      <c r="C4546">
        <v>20400000</v>
      </c>
      <c r="D4546" t="s">
        <v>3409</v>
      </c>
      <c r="E4546" t="s">
        <v>19711</v>
      </c>
      <c r="F4546" t="s">
        <v>15011</v>
      </c>
      <c r="L4546" t="s">
        <v>17043</v>
      </c>
      <c r="M4546" t="s">
        <v>37</v>
      </c>
      <c r="N4546" t="s">
        <v>38</v>
      </c>
      <c r="O4546">
        <v>8000000</v>
      </c>
      <c r="P4546">
        <f t="shared" ref="P4546:P4609" si="71">+C4546-O4546</f>
        <v>12400000</v>
      </c>
      <c r="Q4546">
        <v>6.9</v>
      </c>
    </row>
    <row r="4547" spans="1:17" x14ac:dyDescent="0.3">
      <c r="A4547" t="s">
        <v>15502</v>
      </c>
      <c r="B4547">
        <v>144</v>
      </c>
      <c r="C4547">
        <v>2483955</v>
      </c>
      <c r="D4547" t="s">
        <v>3409</v>
      </c>
      <c r="E4547" t="s">
        <v>19711</v>
      </c>
      <c r="L4547" t="s">
        <v>15504</v>
      </c>
      <c r="M4547" t="s">
        <v>37</v>
      </c>
      <c r="N4547" t="s">
        <v>38</v>
      </c>
      <c r="O4547">
        <v>9600000</v>
      </c>
      <c r="P4547">
        <f t="shared" si="71"/>
        <v>-7116045</v>
      </c>
      <c r="Q4547">
        <v>6.7</v>
      </c>
    </row>
    <row r="4548" spans="1:17" x14ac:dyDescent="0.3">
      <c r="A4548" t="s">
        <v>7076</v>
      </c>
      <c r="B4548">
        <v>144</v>
      </c>
      <c r="C4548">
        <v>16377274</v>
      </c>
      <c r="D4548" t="s">
        <v>3409</v>
      </c>
      <c r="L4548" t="s">
        <v>7079</v>
      </c>
      <c r="M4548" t="s">
        <v>37</v>
      </c>
      <c r="N4548" t="s">
        <v>38</v>
      </c>
      <c r="O4548">
        <v>32000000</v>
      </c>
      <c r="P4548">
        <f t="shared" si="71"/>
        <v>-15622726</v>
      </c>
      <c r="Q4548">
        <v>7.1</v>
      </c>
    </row>
    <row r="4549" spans="1:17" x14ac:dyDescent="0.3">
      <c r="A4549" t="s">
        <v>12018</v>
      </c>
      <c r="B4549">
        <v>144</v>
      </c>
      <c r="C4549">
        <v>2222647</v>
      </c>
      <c r="D4549" t="s">
        <v>3409</v>
      </c>
      <c r="E4549" t="s">
        <v>24165</v>
      </c>
      <c r="L4549" t="s">
        <v>12021</v>
      </c>
      <c r="M4549" t="s">
        <v>8731</v>
      </c>
      <c r="N4549" t="s">
        <v>767</v>
      </c>
      <c r="O4549">
        <v>12000000</v>
      </c>
      <c r="P4549">
        <f t="shared" si="71"/>
        <v>-9777353</v>
      </c>
      <c r="Q4549">
        <v>7.8</v>
      </c>
    </row>
    <row r="4550" spans="1:17" x14ac:dyDescent="0.3">
      <c r="A4550" t="s">
        <v>4704</v>
      </c>
      <c r="B4550">
        <v>145</v>
      </c>
      <c r="C4550">
        <v>13038660</v>
      </c>
      <c r="D4550" t="s">
        <v>3409</v>
      </c>
      <c r="L4550" t="s">
        <v>9852</v>
      </c>
      <c r="M4550" t="s">
        <v>37</v>
      </c>
      <c r="N4550" t="s">
        <v>38</v>
      </c>
      <c r="O4550">
        <v>25000000</v>
      </c>
      <c r="P4550">
        <f t="shared" si="71"/>
        <v>-11961340</v>
      </c>
      <c r="Q4550">
        <v>7.3</v>
      </c>
    </row>
    <row r="4551" spans="1:17" x14ac:dyDescent="0.3">
      <c r="A4551" t="s">
        <v>1304</v>
      </c>
      <c r="B4551">
        <v>145</v>
      </c>
      <c r="C4551">
        <v>4398392</v>
      </c>
      <c r="D4551" t="s">
        <v>3409</v>
      </c>
      <c r="E4551" t="s">
        <v>10413</v>
      </c>
      <c r="F4551" t="s">
        <v>24163</v>
      </c>
      <c r="L4551" t="s">
        <v>10487</v>
      </c>
      <c r="M4551" t="s">
        <v>10490</v>
      </c>
      <c r="N4551" t="s">
        <v>10491</v>
      </c>
      <c r="O4551">
        <v>21000000</v>
      </c>
      <c r="P4551">
        <f t="shared" si="71"/>
        <v>-16601608</v>
      </c>
      <c r="Q4551">
        <v>7.8</v>
      </c>
    </row>
    <row r="4552" spans="1:17" hidden="1" x14ac:dyDescent="0.3">
      <c r="A4552" t="s">
        <v>17687</v>
      </c>
      <c r="B4552">
        <v>139</v>
      </c>
      <c r="D4552" t="s">
        <v>3409</v>
      </c>
      <c r="E4552" t="s">
        <v>22704</v>
      </c>
      <c r="L4552" t="s">
        <v>17689</v>
      </c>
      <c r="M4552" t="s">
        <v>37</v>
      </c>
      <c r="N4552" t="s">
        <v>38</v>
      </c>
      <c r="O4552">
        <v>5000000</v>
      </c>
      <c r="P4552">
        <f t="shared" si="71"/>
        <v>-5000000</v>
      </c>
      <c r="Q4552">
        <v>6.6</v>
      </c>
    </row>
    <row r="4553" spans="1:17" x14ac:dyDescent="0.3">
      <c r="A4553" t="s">
        <v>14767</v>
      </c>
      <c r="B4553">
        <v>145</v>
      </c>
      <c r="C4553">
        <v>5669081</v>
      </c>
      <c r="D4553" t="s">
        <v>3409</v>
      </c>
      <c r="E4553" t="s">
        <v>22704</v>
      </c>
      <c r="F4553" t="s">
        <v>24163</v>
      </c>
      <c r="L4553" t="s">
        <v>14769</v>
      </c>
      <c r="M4553" t="s">
        <v>2778</v>
      </c>
      <c r="N4553" t="s">
        <v>2913</v>
      </c>
      <c r="O4553">
        <v>10818775</v>
      </c>
      <c r="P4553">
        <f t="shared" si="71"/>
        <v>-5149694</v>
      </c>
      <c r="Q4553">
        <v>6.6</v>
      </c>
    </row>
    <row r="4554" spans="1:17" x14ac:dyDescent="0.3">
      <c r="A4554" t="s">
        <v>157</v>
      </c>
      <c r="B4554">
        <v>145</v>
      </c>
      <c r="C4554">
        <v>57010853</v>
      </c>
      <c r="D4554" t="s">
        <v>3409</v>
      </c>
      <c r="E4554" t="s">
        <v>19711</v>
      </c>
      <c r="L4554" t="s">
        <v>2413</v>
      </c>
      <c r="M4554" t="s">
        <v>37</v>
      </c>
      <c r="N4554" t="s">
        <v>38</v>
      </c>
      <c r="O4554">
        <v>85000000</v>
      </c>
      <c r="P4554">
        <f t="shared" si="71"/>
        <v>-27989147</v>
      </c>
      <c r="Q4554">
        <v>7.3</v>
      </c>
    </row>
    <row r="4555" spans="1:17" x14ac:dyDescent="0.3">
      <c r="A4555" t="s">
        <v>13209</v>
      </c>
      <c r="B4555">
        <v>145</v>
      </c>
      <c r="C4555">
        <v>26435</v>
      </c>
      <c r="D4555" t="s">
        <v>3409</v>
      </c>
      <c r="E4555" t="s">
        <v>12332</v>
      </c>
      <c r="L4555" t="s">
        <v>13212</v>
      </c>
      <c r="M4555" t="s">
        <v>8731</v>
      </c>
      <c r="N4555" t="s">
        <v>767</v>
      </c>
      <c r="O4555">
        <v>6000000</v>
      </c>
      <c r="P4555">
        <f t="shared" si="71"/>
        <v>-5973565</v>
      </c>
      <c r="Q4555">
        <v>8.3000000000000007</v>
      </c>
    </row>
    <row r="4556" spans="1:17" x14ac:dyDescent="0.3">
      <c r="A4556" t="s">
        <v>6234</v>
      </c>
      <c r="B4556">
        <v>145</v>
      </c>
      <c r="C4556">
        <v>117235247</v>
      </c>
      <c r="D4556" t="s">
        <v>3409</v>
      </c>
      <c r="E4556" t="s">
        <v>24167</v>
      </c>
      <c r="L4556" t="s">
        <v>21506</v>
      </c>
      <c r="M4556" t="s">
        <v>37</v>
      </c>
      <c r="N4556" t="s">
        <v>38</v>
      </c>
      <c r="O4556">
        <v>960000</v>
      </c>
      <c r="P4556">
        <f t="shared" si="71"/>
        <v>116275247</v>
      </c>
      <c r="Q4556">
        <v>8.1</v>
      </c>
    </row>
    <row r="4557" spans="1:17" x14ac:dyDescent="0.3">
      <c r="A4557" t="s">
        <v>1489</v>
      </c>
      <c r="B4557">
        <v>145</v>
      </c>
      <c r="C4557">
        <v>34566746</v>
      </c>
      <c r="D4557" t="s">
        <v>3409</v>
      </c>
      <c r="E4557" t="s">
        <v>22704</v>
      </c>
      <c r="F4557" t="s">
        <v>10413</v>
      </c>
      <c r="L4557" t="s">
        <v>2820</v>
      </c>
      <c r="M4557" t="s">
        <v>37</v>
      </c>
      <c r="N4557" t="s">
        <v>38</v>
      </c>
      <c r="O4557">
        <v>80000000</v>
      </c>
      <c r="P4557">
        <f t="shared" si="71"/>
        <v>-45433254</v>
      </c>
      <c r="Q4557">
        <v>7.3</v>
      </c>
    </row>
    <row r="4558" spans="1:17" x14ac:dyDescent="0.3">
      <c r="A4558" t="s">
        <v>1939</v>
      </c>
      <c r="B4558">
        <v>146</v>
      </c>
      <c r="C4558">
        <v>9213</v>
      </c>
      <c r="D4558" t="s">
        <v>3409</v>
      </c>
      <c r="E4558" t="s">
        <v>22704</v>
      </c>
      <c r="F4558" t="s">
        <v>19711</v>
      </c>
      <c r="G4558" t="s">
        <v>24163</v>
      </c>
      <c r="L4558" t="s">
        <v>1942</v>
      </c>
      <c r="M4558" t="s">
        <v>1946</v>
      </c>
      <c r="N4558" t="s">
        <v>892</v>
      </c>
      <c r="O4558">
        <v>94000000</v>
      </c>
      <c r="P4558">
        <f t="shared" si="71"/>
        <v>-93990787</v>
      </c>
      <c r="Q4558">
        <v>7.6</v>
      </c>
    </row>
    <row r="4559" spans="1:17" x14ac:dyDescent="0.3">
      <c r="A4559" t="s">
        <v>3453</v>
      </c>
      <c r="B4559">
        <v>146</v>
      </c>
      <c r="C4559">
        <v>169705587</v>
      </c>
      <c r="D4559" t="s">
        <v>3409</v>
      </c>
      <c r="L4559" t="s">
        <v>9407</v>
      </c>
      <c r="M4559" t="s">
        <v>37</v>
      </c>
      <c r="N4559" t="s">
        <v>38</v>
      </c>
      <c r="O4559">
        <v>25000000</v>
      </c>
      <c r="P4559">
        <f t="shared" si="71"/>
        <v>144705587</v>
      </c>
      <c r="Q4559">
        <v>8.1</v>
      </c>
    </row>
    <row r="4560" spans="1:17" x14ac:dyDescent="0.3">
      <c r="A4560" t="s">
        <v>389</v>
      </c>
      <c r="B4560">
        <v>146</v>
      </c>
      <c r="C4560">
        <v>79883359</v>
      </c>
      <c r="D4560" t="s">
        <v>3409</v>
      </c>
      <c r="E4560" t="s">
        <v>24163</v>
      </c>
      <c r="L4560" t="s">
        <v>3398</v>
      </c>
      <c r="M4560" t="s">
        <v>37</v>
      </c>
      <c r="N4560" t="s">
        <v>38</v>
      </c>
      <c r="O4560">
        <v>66000000</v>
      </c>
      <c r="P4560">
        <f t="shared" si="71"/>
        <v>13883359</v>
      </c>
      <c r="Q4560">
        <v>7.2</v>
      </c>
    </row>
    <row r="4561" spans="1:17" x14ac:dyDescent="0.3">
      <c r="A4561" t="s">
        <v>5877</v>
      </c>
      <c r="B4561">
        <v>147</v>
      </c>
      <c r="C4561">
        <v>7219578</v>
      </c>
      <c r="D4561" t="s">
        <v>3409</v>
      </c>
      <c r="E4561" t="s">
        <v>24165</v>
      </c>
      <c r="F4561" t="s">
        <v>10413</v>
      </c>
      <c r="L4561" t="s">
        <v>13161</v>
      </c>
      <c r="M4561" t="s">
        <v>37</v>
      </c>
      <c r="N4561" t="s">
        <v>1465</v>
      </c>
      <c r="O4561">
        <v>15000000</v>
      </c>
      <c r="P4561">
        <f t="shared" si="71"/>
        <v>-7780422</v>
      </c>
      <c r="Q4561">
        <v>8</v>
      </c>
    </row>
    <row r="4562" spans="1:17" hidden="1" x14ac:dyDescent="0.3">
      <c r="A4562" t="s">
        <v>12560</v>
      </c>
      <c r="B4562">
        <v>140</v>
      </c>
      <c r="C4562">
        <v>25967000</v>
      </c>
      <c r="D4562" t="s">
        <v>3409</v>
      </c>
      <c r="E4562" t="s">
        <v>19711</v>
      </c>
      <c r="L4562" t="s">
        <v>16131</v>
      </c>
      <c r="M4562" t="s">
        <v>37</v>
      </c>
      <c r="N4562" t="s">
        <v>56</v>
      </c>
      <c r="P4562">
        <f t="shared" si="71"/>
        <v>25967000</v>
      </c>
      <c r="Q4562">
        <v>7.5</v>
      </c>
    </row>
    <row r="4563" spans="1:17" hidden="1" x14ac:dyDescent="0.3">
      <c r="A4563" t="s">
        <v>5689</v>
      </c>
      <c r="B4563">
        <v>140</v>
      </c>
      <c r="D4563" t="s">
        <v>3409</v>
      </c>
      <c r="E4563" t="s">
        <v>22704</v>
      </c>
      <c r="F4563" t="s">
        <v>24163</v>
      </c>
      <c r="L4563" t="s">
        <v>5690</v>
      </c>
      <c r="M4563" t="s">
        <v>37</v>
      </c>
      <c r="N4563" t="s">
        <v>5694</v>
      </c>
      <c r="O4563">
        <v>48000000</v>
      </c>
      <c r="P4563">
        <f t="shared" si="71"/>
        <v>-48000000</v>
      </c>
      <c r="Q4563">
        <v>2.7</v>
      </c>
    </row>
    <row r="4564" spans="1:17" x14ac:dyDescent="0.3">
      <c r="A4564" t="s">
        <v>3136</v>
      </c>
      <c r="B4564">
        <v>148</v>
      </c>
      <c r="C4564">
        <v>39251128</v>
      </c>
      <c r="D4564" t="s">
        <v>3409</v>
      </c>
      <c r="E4564" t="s">
        <v>22704</v>
      </c>
      <c r="F4564" t="s">
        <v>19711</v>
      </c>
      <c r="L4564" t="s">
        <v>3139</v>
      </c>
      <c r="M4564" t="s">
        <v>37</v>
      </c>
      <c r="N4564" t="s">
        <v>38</v>
      </c>
      <c r="O4564">
        <v>75000000</v>
      </c>
      <c r="P4564">
        <f t="shared" si="71"/>
        <v>-35748872</v>
      </c>
      <c r="Q4564">
        <v>6.7</v>
      </c>
    </row>
    <row r="4565" spans="1:17" x14ac:dyDescent="0.3">
      <c r="A4565" t="s">
        <v>1064</v>
      </c>
      <c r="B4565">
        <v>148</v>
      </c>
      <c r="C4565">
        <v>630779</v>
      </c>
      <c r="D4565" t="s">
        <v>3409</v>
      </c>
      <c r="E4565" t="s">
        <v>19711</v>
      </c>
      <c r="F4565" t="s">
        <v>24163</v>
      </c>
      <c r="G4565" t="s">
        <v>15011</v>
      </c>
      <c r="L4565" t="s">
        <v>7729</v>
      </c>
      <c r="M4565" t="s">
        <v>37</v>
      </c>
      <c r="N4565" t="s">
        <v>38</v>
      </c>
      <c r="O4565">
        <v>35000000</v>
      </c>
      <c r="P4565">
        <f t="shared" si="71"/>
        <v>-34369221</v>
      </c>
      <c r="Q4565">
        <v>6.8</v>
      </c>
    </row>
    <row r="4566" spans="1:17" x14ac:dyDescent="0.3">
      <c r="A4566" t="s">
        <v>5935</v>
      </c>
      <c r="B4566">
        <v>148</v>
      </c>
      <c r="C4566">
        <v>24475416</v>
      </c>
      <c r="D4566" t="s">
        <v>3409</v>
      </c>
      <c r="L4566" t="s">
        <v>18117</v>
      </c>
      <c r="M4566" t="s">
        <v>37</v>
      </c>
      <c r="N4566" t="s">
        <v>38</v>
      </c>
      <c r="O4566">
        <v>890000</v>
      </c>
      <c r="P4566">
        <f t="shared" si="71"/>
        <v>23585416</v>
      </c>
      <c r="Q4566">
        <v>8</v>
      </c>
    </row>
    <row r="4567" spans="1:17" x14ac:dyDescent="0.3">
      <c r="A4567" t="s">
        <v>435</v>
      </c>
      <c r="B4567">
        <v>150</v>
      </c>
      <c r="C4567">
        <v>100853835</v>
      </c>
      <c r="D4567" t="s">
        <v>3409</v>
      </c>
      <c r="E4567" t="s">
        <v>24165</v>
      </c>
      <c r="F4567" t="s">
        <v>12332</v>
      </c>
      <c r="G4567" t="s">
        <v>10413</v>
      </c>
      <c r="L4567" t="s">
        <v>2203</v>
      </c>
      <c r="M4567" t="s">
        <v>37</v>
      </c>
      <c r="N4567" t="s">
        <v>38</v>
      </c>
      <c r="O4567">
        <v>90000000</v>
      </c>
      <c r="P4567">
        <f t="shared" si="71"/>
        <v>10853835</v>
      </c>
      <c r="Q4567">
        <v>7.4</v>
      </c>
    </row>
    <row r="4568" spans="1:17" x14ac:dyDescent="0.3">
      <c r="A4568" t="s">
        <v>857</v>
      </c>
      <c r="B4568">
        <v>150</v>
      </c>
      <c r="C4568">
        <v>4414535</v>
      </c>
      <c r="D4568" t="s">
        <v>3409</v>
      </c>
      <c r="L4568" t="s">
        <v>11991</v>
      </c>
      <c r="M4568" t="s">
        <v>37</v>
      </c>
      <c r="N4568" t="s">
        <v>56</v>
      </c>
      <c r="O4568">
        <v>18000000</v>
      </c>
      <c r="P4568">
        <f t="shared" si="71"/>
        <v>-13585465</v>
      </c>
      <c r="Q4568">
        <v>7.8</v>
      </c>
    </row>
    <row r="4569" spans="1:17" x14ac:dyDescent="0.3">
      <c r="A4569" t="s">
        <v>685</v>
      </c>
      <c r="B4569">
        <v>151</v>
      </c>
      <c r="C4569">
        <v>37023395</v>
      </c>
      <c r="D4569" t="s">
        <v>3409</v>
      </c>
      <c r="L4569" t="s">
        <v>3789</v>
      </c>
      <c r="M4569" t="s">
        <v>37</v>
      </c>
      <c r="N4569" t="s">
        <v>38</v>
      </c>
      <c r="O4569">
        <v>63000000</v>
      </c>
      <c r="P4569">
        <f t="shared" si="71"/>
        <v>-25976605</v>
      </c>
      <c r="Q4569">
        <v>8.8000000000000007</v>
      </c>
    </row>
    <row r="4570" spans="1:17" x14ac:dyDescent="0.3">
      <c r="A4570" t="s">
        <v>187</v>
      </c>
      <c r="B4570">
        <v>152</v>
      </c>
      <c r="C4570">
        <v>108638745</v>
      </c>
      <c r="D4570" t="s">
        <v>3409</v>
      </c>
      <c r="E4570" t="s">
        <v>22704</v>
      </c>
      <c r="F4570" t="s">
        <v>24163</v>
      </c>
      <c r="L4570" t="s">
        <v>1962</v>
      </c>
      <c r="M4570" t="s">
        <v>37</v>
      </c>
      <c r="N4570" t="s">
        <v>38</v>
      </c>
      <c r="O4570">
        <v>92000000</v>
      </c>
      <c r="P4570">
        <f t="shared" si="71"/>
        <v>16638745</v>
      </c>
      <c r="Q4570">
        <v>7.7</v>
      </c>
    </row>
    <row r="4571" spans="1:17" x14ac:dyDescent="0.3">
      <c r="A4571" t="s">
        <v>18443</v>
      </c>
      <c r="B4571">
        <v>152</v>
      </c>
      <c r="C4571">
        <v>36000000</v>
      </c>
      <c r="D4571" t="s">
        <v>3409</v>
      </c>
      <c r="E4571" t="s">
        <v>18089</v>
      </c>
      <c r="F4571" t="s">
        <v>19711</v>
      </c>
      <c r="L4571" t="s">
        <v>18446</v>
      </c>
      <c r="M4571" t="s">
        <v>37</v>
      </c>
      <c r="N4571" t="s">
        <v>38</v>
      </c>
      <c r="O4571">
        <v>4000000</v>
      </c>
      <c r="P4571">
        <f t="shared" si="71"/>
        <v>32000000</v>
      </c>
      <c r="Q4571">
        <v>6.7</v>
      </c>
    </row>
    <row r="4572" spans="1:17" x14ac:dyDescent="0.3">
      <c r="A4572" t="s">
        <v>3259</v>
      </c>
      <c r="B4572">
        <v>152</v>
      </c>
      <c r="C4572">
        <v>27796042</v>
      </c>
      <c r="D4572" t="s">
        <v>3409</v>
      </c>
      <c r="E4572" t="s">
        <v>19711</v>
      </c>
      <c r="L4572" t="s">
        <v>3261</v>
      </c>
      <c r="M4572" t="s">
        <v>37</v>
      </c>
      <c r="N4572" t="s">
        <v>38</v>
      </c>
      <c r="O4572">
        <v>72000000</v>
      </c>
      <c r="P4572">
        <f t="shared" si="71"/>
        <v>-44203958</v>
      </c>
      <c r="Q4572">
        <v>6.9</v>
      </c>
    </row>
    <row r="4573" spans="1:17" x14ac:dyDescent="0.3">
      <c r="A4573" t="s">
        <v>14844</v>
      </c>
      <c r="B4573">
        <v>153</v>
      </c>
      <c r="C4573">
        <v>16800000</v>
      </c>
      <c r="D4573" t="s">
        <v>3409</v>
      </c>
      <c r="E4573" t="s">
        <v>18089</v>
      </c>
      <c r="F4573" t="s">
        <v>17378</v>
      </c>
      <c r="L4573" t="s">
        <v>14847</v>
      </c>
      <c r="M4573" t="s">
        <v>37</v>
      </c>
      <c r="N4573" t="s">
        <v>56</v>
      </c>
      <c r="O4573">
        <v>10000000</v>
      </c>
      <c r="P4573">
        <f t="shared" si="71"/>
        <v>6800000</v>
      </c>
      <c r="Q4573">
        <v>7.5</v>
      </c>
    </row>
    <row r="4574" spans="1:17" x14ac:dyDescent="0.3">
      <c r="A4574" t="s">
        <v>389</v>
      </c>
      <c r="B4574">
        <v>154</v>
      </c>
      <c r="C4574">
        <v>94175854</v>
      </c>
      <c r="D4574" t="s">
        <v>3409</v>
      </c>
      <c r="L4574" t="s">
        <v>12689</v>
      </c>
      <c r="M4574" t="s">
        <v>37</v>
      </c>
      <c r="N4574" t="s">
        <v>38</v>
      </c>
      <c r="O4574">
        <v>15000000</v>
      </c>
      <c r="P4574">
        <f t="shared" si="71"/>
        <v>79175854</v>
      </c>
      <c r="Q4574">
        <v>7.8</v>
      </c>
    </row>
    <row r="4575" spans="1:17" x14ac:dyDescent="0.3">
      <c r="A4575" t="s">
        <v>2213</v>
      </c>
      <c r="B4575">
        <v>154</v>
      </c>
      <c r="C4575">
        <v>158348400</v>
      </c>
      <c r="D4575" t="s">
        <v>3409</v>
      </c>
      <c r="E4575" t="s">
        <v>24165</v>
      </c>
      <c r="F4575" t="s">
        <v>10413</v>
      </c>
      <c r="L4575" t="s">
        <v>6070</v>
      </c>
      <c r="M4575" t="s">
        <v>37</v>
      </c>
      <c r="N4575" t="s">
        <v>38</v>
      </c>
      <c r="O4575">
        <v>42000000</v>
      </c>
      <c r="P4575">
        <f t="shared" si="71"/>
        <v>116348400</v>
      </c>
      <c r="Q4575">
        <v>6.8</v>
      </c>
    </row>
    <row r="4576" spans="1:17" hidden="1" x14ac:dyDescent="0.3">
      <c r="A4576" t="s">
        <v>13283</v>
      </c>
      <c r="B4576">
        <v>141</v>
      </c>
      <c r="D4576" t="s">
        <v>13307</v>
      </c>
      <c r="E4576" t="s">
        <v>3409</v>
      </c>
      <c r="F4576" t="s">
        <v>1266</v>
      </c>
      <c r="G4576" t="s">
        <v>22704</v>
      </c>
      <c r="L4576" t="s">
        <v>13286</v>
      </c>
      <c r="M4576" t="s">
        <v>37</v>
      </c>
      <c r="N4576" t="s">
        <v>13289</v>
      </c>
      <c r="P4576">
        <f t="shared" si="71"/>
        <v>0</v>
      </c>
      <c r="Q4576">
        <v>6</v>
      </c>
    </row>
    <row r="4577" spans="1:17" hidden="1" x14ac:dyDescent="0.3">
      <c r="A4577" t="s">
        <v>2156</v>
      </c>
      <c r="B4577">
        <v>141</v>
      </c>
      <c r="D4577" t="s">
        <v>953</v>
      </c>
      <c r="E4577" t="s">
        <v>3409</v>
      </c>
      <c r="F4577" t="s">
        <v>22704</v>
      </c>
      <c r="L4577" t="s">
        <v>2158</v>
      </c>
      <c r="M4577" t="s">
        <v>37</v>
      </c>
      <c r="N4577" t="s">
        <v>38</v>
      </c>
      <c r="P4577">
        <f t="shared" si="71"/>
        <v>0</v>
      </c>
      <c r="Q4577">
        <v>6.1</v>
      </c>
    </row>
    <row r="4578" spans="1:17" x14ac:dyDescent="0.3">
      <c r="A4578" t="s">
        <v>389</v>
      </c>
      <c r="B4578">
        <v>155</v>
      </c>
      <c r="C4578">
        <v>44175394</v>
      </c>
      <c r="D4578" t="s">
        <v>3409</v>
      </c>
      <c r="E4578" t="s">
        <v>22704</v>
      </c>
      <c r="L4578" t="s">
        <v>6520</v>
      </c>
      <c r="M4578" t="s">
        <v>37</v>
      </c>
      <c r="N4578" t="s">
        <v>38</v>
      </c>
      <c r="O4578">
        <v>36000000</v>
      </c>
      <c r="P4578">
        <f t="shared" si="71"/>
        <v>8175394</v>
      </c>
      <c r="Q4578">
        <v>7.2</v>
      </c>
    </row>
    <row r="4579" spans="1:17" x14ac:dyDescent="0.3">
      <c r="A4579" t="s">
        <v>7076</v>
      </c>
      <c r="B4579">
        <v>155</v>
      </c>
      <c r="C4579">
        <v>26384919</v>
      </c>
      <c r="D4579" t="s">
        <v>3409</v>
      </c>
      <c r="L4579" t="s">
        <v>12915</v>
      </c>
      <c r="M4579" t="s">
        <v>37</v>
      </c>
      <c r="N4579" t="s">
        <v>38</v>
      </c>
      <c r="O4579">
        <v>15000000</v>
      </c>
      <c r="P4579">
        <f t="shared" si="71"/>
        <v>11384919</v>
      </c>
      <c r="Q4579">
        <v>7.9</v>
      </c>
    </row>
    <row r="4580" spans="1:17" x14ac:dyDescent="0.3">
      <c r="A4580" t="s">
        <v>760</v>
      </c>
      <c r="B4580">
        <v>156</v>
      </c>
      <c r="C4580">
        <v>75530832</v>
      </c>
      <c r="D4580" t="s">
        <v>3409</v>
      </c>
      <c r="E4580" t="s">
        <v>24167</v>
      </c>
      <c r="L4580" t="s">
        <v>4038</v>
      </c>
      <c r="M4580" t="s">
        <v>37</v>
      </c>
      <c r="N4580" t="s">
        <v>38</v>
      </c>
      <c r="O4580">
        <v>55000000</v>
      </c>
      <c r="P4580">
        <f t="shared" si="71"/>
        <v>20530832</v>
      </c>
      <c r="Q4580">
        <v>6.8</v>
      </c>
    </row>
    <row r="4581" spans="1:17" hidden="1" x14ac:dyDescent="0.3">
      <c r="A4581" t="s">
        <v>17364</v>
      </c>
      <c r="B4581">
        <v>141</v>
      </c>
      <c r="C4581">
        <v>352684</v>
      </c>
      <c r="D4581" t="s">
        <v>1325</v>
      </c>
      <c r="E4581" t="s">
        <v>1671</v>
      </c>
      <c r="L4581" t="s">
        <v>17367</v>
      </c>
      <c r="M4581" t="s">
        <v>5611</v>
      </c>
      <c r="N4581" t="s">
        <v>5612</v>
      </c>
      <c r="P4581">
        <f t="shared" si="71"/>
        <v>352684</v>
      </c>
      <c r="Q4581">
        <v>4.3</v>
      </c>
    </row>
    <row r="4582" spans="1:17" x14ac:dyDescent="0.3">
      <c r="A4582" t="s">
        <v>2271</v>
      </c>
      <c r="B4582">
        <v>157</v>
      </c>
      <c r="C4582">
        <v>95720716</v>
      </c>
      <c r="D4582" t="s">
        <v>3409</v>
      </c>
      <c r="E4582" t="s">
        <v>22704</v>
      </c>
      <c r="F4582" t="s">
        <v>10413</v>
      </c>
      <c r="L4582" t="s">
        <v>4923</v>
      </c>
      <c r="M4582" t="s">
        <v>37</v>
      </c>
      <c r="N4582" t="s">
        <v>38</v>
      </c>
      <c r="O4582">
        <v>40000000</v>
      </c>
      <c r="P4582">
        <f t="shared" si="71"/>
        <v>55720716</v>
      </c>
      <c r="Q4582">
        <v>7.4</v>
      </c>
    </row>
    <row r="4583" spans="1:17" x14ac:dyDescent="0.3">
      <c r="A4583" t="s">
        <v>3664</v>
      </c>
      <c r="B4583">
        <v>158</v>
      </c>
      <c r="C4583">
        <v>148775460</v>
      </c>
      <c r="D4583" t="s">
        <v>3409</v>
      </c>
      <c r="E4583" t="s">
        <v>17378</v>
      </c>
      <c r="F4583" t="s">
        <v>19711</v>
      </c>
      <c r="L4583" t="s">
        <v>3665</v>
      </c>
      <c r="M4583" t="s">
        <v>37</v>
      </c>
      <c r="N4583" t="s">
        <v>38</v>
      </c>
      <c r="O4583">
        <v>61000000</v>
      </c>
      <c r="P4583">
        <f t="shared" si="71"/>
        <v>87775460</v>
      </c>
      <c r="Q4583">
        <v>7.6</v>
      </c>
    </row>
    <row r="4584" spans="1:17" x14ac:dyDescent="0.3">
      <c r="A4584" t="s">
        <v>7076</v>
      </c>
      <c r="B4584">
        <v>158</v>
      </c>
      <c r="C4584">
        <v>40218903</v>
      </c>
      <c r="D4584" t="s">
        <v>3409</v>
      </c>
      <c r="L4584" t="s">
        <v>9563</v>
      </c>
      <c r="M4584" t="s">
        <v>37</v>
      </c>
      <c r="N4584" t="s">
        <v>38</v>
      </c>
      <c r="O4584">
        <v>25000000</v>
      </c>
      <c r="P4584">
        <f t="shared" si="71"/>
        <v>15218903</v>
      </c>
      <c r="Q4584">
        <v>8.1</v>
      </c>
    </row>
    <row r="4585" spans="1:17" hidden="1" x14ac:dyDescent="0.3">
      <c r="A4585" t="s">
        <v>19709</v>
      </c>
      <c r="B4585">
        <v>141</v>
      </c>
      <c r="D4585" t="s">
        <v>19711</v>
      </c>
      <c r="L4585" t="s">
        <v>19713</v>
      </c>
      <c r="M4585" t="s">
        <v>19716</v>
      </c>
      <c r="N4585" t="s">
        <v>268</v>
      </c>
      <c r="O4585">
        <v>3000000</v>
      </c>
      <c r="P4585">
        <f t="shared" si="71"/>
        <v>-3000000</v>
      </c>
      <c r="Q4585">
        <v>6.6</v>
      </c>
    </row>
    <row r="4586" spans="1:17" x14ac:dyDescent="0.3">
      <c r="A4586" t="s">
        <v>3727</v>
      </c>
      <c r="B4586">
        <v>159</v>
      </c>
      <c r="C4586">
        <v>55637680</v>
      </c>
      <c r="D4586" t="s">
        <v>3409</v>
      </c>
      <c r="E4586" t="s">
        <v>24165</v>
      </c>
      <c r="F4586" t="s">
        <v>10413</v>
      </c>
      <c r="L4586" t="s">
        <v>3729</v>
      </c>
      <c r="M4586" t="s">
        <v>37</v>
      </c>
      <c r="N4586" t="s">
        <v>56</v>
      </c>
      <c r="O4586">
        <v>65000000</v>
      </c>
      <c r="P4586">
        <f t="shared" si="71"/>
        <v>-9362320</v>
      </c>
      <c r="Q4586">
        <v>7.3</v>
      </c>
    </row>
    <row r="4587" spans="1:17" hidden="1" x14ac:dyDescent="0.3">
      <c r="A4587" t="s">
        <v>17041</v>
      </c>
      <c r="B4587">
        <v>141</v>
      </c>
      <c r="D4587" t="s">
        <v>3409</v>
      </c>
      <c r="E4587" t="s">
        <v>22704</v>
      </c>
      <c r="F4587" t="s">
        <v>19711</v>
      </c>
      <c r="G4587" t="s">
        <v>24163</v>
      </c>
      <c r="L4587" t="s">
        <v>17778</v>
      </c>
      <c r="M4587" t="s">
        <v>37</v>
      </c>
      <c r="N4587" t="s">
        <v>38</v>
      </c>
      <c r="O4587">
        <v>5000000</v>
      </c>
      <c r="P4587">
        <f t="shared" si="71"/>
        <v>-5000000</v>
      </c>
      <c r="Q4587">
        <v>6.2</v>
      </c>
    </row>
    <row r="4588" spans="1:17" x14ac:dyDescent="0.3">
      <c r="A4588" t="s">
        <v>12582</v>
      </c>
      <c r="B4588">
        <v>161</v>
      </c>
      <c r="C4588">
        <v>336467</v>
      </c>
      <c r="D4588" t="s">
        <v>3409</v>
      </c>
      <c r="E4588" t="s">
        <v>1266</v>
      </c>
      <c r="L4588" t="s">
        <v>12585</v>
      </c>
      <c r="M4588" t="s">
        <v>37</v>
      </c>
      <c r="N4588" t="s">
        <v>1465</v>
      </c>
      <c r="O4588">
        <v>13000000</v>
      </c>
      <c r="P4588">
        <f t="shared" si="71"/>
        <v>-12663533</v>
      </c>
      <c r="Q4588">
        <v>7.3</v>
      </c>
    </row>
    <row r="4589" spans="1:17" x14ac:dyDescent="0.3">
      <c r="A4589" t="s">
        <v>2647</v>
      </c>
      <c r="B4589">
        <v>162</v>
      </c>
      <c r="C4589">
        <v>78651430</v>
      </c>
      <c r="D4589" t="s">
        <v>3409</v>
      </c>
      <c r="E4589" t="s">
        <v>19711</v>
      </c>
      <c r="F4589" t="s">
        <v>24163</v>
      </c>
      <c r="L4589" t="s">
        <v>7308</v>
      </c>
      <c r="M4589" t="s">
        <v>37</v>
      </c>
      <c r="N4589" t="s">
        <v>38</v>
      </c>
      <c r="O4589">
        <v>27000000</v>
      </c>
      <c r="P4589">
        <f t="shared" si="71"/>
        <v>51651430</v>
      </c>
      <c r="Q4589">
        <v>7.4</v>
      </c>
    </row>
    <row r="4590" spans="1:17" x14ac:dyDescent="0.3">
      <c r="A4590" t="s">
        <v>389</v>
      </c>
      <c r="B4590">
        <v>163</v>
      </c>
      <c r="C4590">
        <v>47379090</v>
      </c>
      <c r="D4590" t="s">
        <v>3409</v>
      </c>
      <c r="E4590" t="s">
        <v>22704</v>
      </c>
      <c r="F4590" t="s">
        <v>10413</v>
      </c>
      <c r="L4590" t="s">
        <v>3095</v>
      </c>
      <c r="M4590" t="s">
        <v>37</v>
      </c>
      <c r="N4590" t="s">
        <v>1465</v>
      </c>
      <c r="O4590">
        <v>70000000</v>
      </c>
      <c r="P4590">
        <f t="shared" si="71"/>
        <v>-22620910</v>
      </c>
      <c r="Q4590">
        <v>7.6</v>
      </c>
    </row>
    <row r="4591" spans="1:17" x14ac:dyDescent="0.3">
      <c r="A4591" t="s">
        <v>487</v>
      </c>
      <c r="B4591">
        <v>164</v>
      </c>
      <c r="C4591">
        <v>8373585</v>
      </c>
      <c r="D4591" t="s">
        <v>3409</v>
      </c>
      <c r="L4591" t="s">
        <v>16592</v>
      </c>
      <c r="M4591" t="s">
        <v>37</v>
      </c>
      <c r="N4591" t="s">
        <v>38</v>
      </c>
      <c r="O4591">
        <v>7000000</v>
      </c>
      <c r="P4591">
        <f t="shared" si="71"/>
        <v>1373585</v>
      </c>
      <c r="Q4591">
        <v>7.6</v>
      </c>
    </row>
    <row r="4592" spans="1:17" x14ac:dyDescent="0.3">
      <c r="A4592" t="s">
        <v>9162</v>
      </c>
      <c r="B4592">
        <v>165</v>
      </c>
      <c r="C4592">
        <v>25359200</v>
      </c>
      <c r="D4592" t="s">
        <v>3409</v>
      </c>
      <c r="L4592" t="s">
        <v>18510</v>
      </c>
      <c r="M4592" t="s">
        <v>37</v>
      </c>
      <c r="N4592" t="s">
        <v>38</v>
      </c>
      <c r="O4592">
        <v>4000000</v>
      </c>
      <c r="P4592">
        <f t="shared" si="71"/>
        <v>21359200</v>
      </c>
      <c r="Q4592">
        <v>8</v>
      </c>
    </row>
    <row r="4593" spans="1:17" x14ac:dyDescent="0.3">
      <c r="A4593" t="s">
        <v>1764</v>
      </c>
      <c r="B4593">
        <v>165</v>
      </c>
      <c r="C4593">
        <v>162804648</v>
      </c>
      <c r="D4593" t="s">
        <v>3409</v>
      </c>
      <c r="E4593" t="s">
        <v>15011</v>
      </c>
      <c r="L4593" t="s">
        <v>1766</v>
      </c>
      <c r="M4593" t="s">
        <v>37</v>
      </c>
      <c r="N4593" t="s">
        <v>38</v>
      </c>
      <c r="O4593">
        <v>100000000</v>
      </c>
      <c r="P4593">
        <f t="shared" si="71"/>
        <v>62804648</v>
      </c>
      <c r="Q4593">
        <v>8.5</v>
      </c>
    </row>
    <row r="4594" spans="1:17" hidden="1" x14ac:dyDescent="0.3">
      <c r="A4594" t="s">
        <v>389</v>
      </c>
      <c r="B4594">
        <v>142</v>
      </c>
      <c r="D4594" t="s">
        <v>1325</v>
      </c>
      <c r="E4594" t="s">
        <v>1671</v>
      </c>
      <c r="F4594" t="s">
        <v>24163</v>
      </c>
      <c r="L4594" t="s">
        <v>7960</v>
      </c>
      <c r="M4594" t="s">
        <v>37</v>
      </c>
      <c r="N4594" t="s">
        <v>38</v>
      </c>
      <c r="O4594">
        <v>35000000</v>
      </c>
      <c r="P4594">
        <f t="shared" si="71"/>
        <v>-35000000</v>
      </c>
      <c r="Q4594">
        <v>5.9</v>
      </c>
    </row>
    <row r="4595" spans="1:17" x14ac:dyDescent="0.3">
      <c r="A4595" t="s">
        <v>685</v>
      </c>
      <c r="B4595">
        <v>166</v>
      </c>
      <c r="C4595">
        <v>127490802</v>
      </c>
      <c r="D4595" t="s">
        <v>3409</v>
      </c>
      <c r="E4595" t="s">
        <v>1266</v>
      </c>
      <c r="F4595" t="s">
        <v>19711</v>
      </c>
      <c r="L4595" t="s">
        <v>688</v>
      </c>
      <c r="M4595" t="s">
        <v>37</v>
      </c>
      <c r="N4595" t="s">
        <v>38</v>
      </c>
      <c r="O4595">
        <v>150000000</v>
      </c>
      <c r="P4595">
        <f t="shared" si="71"/>
        <v>-22509198</v>
      </c>
      <c r="Q4595">
        <v>7.8</v>
      </c>
    </row>
    <row r="4596" spans="1:17" x14ac:dyDescent="0.3">
      <c r="A4596" t="s">
        <v>21703</v>
      </c>
      <c r="B4596">
        <v>167</v>
      </c>
      <c r="C4596">
        <v>610991</v>
      </c>
      <c r="D4596" t="s">
        <v>3409</v>
      </c>
      <c r="E4596" t="s">
        <v>19711</v>
      </c>
      <c r="L4596" t="s">
        <v>21705</v>
      </c>
      <c r="M4596" t="s">
        <v>5611</v>
      </c>
      <c r="N4596" t="s">
        <v>5612</v>
      </c>
      <c r="O4596">
        <v>1000000</v>
      </c>
      <c r="P4596">
        <f t="shared" si="71"/>
        <v>-389009</v>
      </c>
      <c r="Q4596">
        <v>6.2</v>
      </c>
    </row>
    <row r="4597" spans="1:17" x14ac:dyDescent="0.3">
      <c r="A4597" t="s">
        <v>12147</v>
      </c>
      <c r="B4597">
        <v>170</v>
      </c>
      <c r="C4597">
        <v>72000000</v>
      </c>
      <c r="D4597" t="s">
        <v>3409</v>
      </c>
      <c r="E4597" t="s">
        <v>18089</v>
      </c>
      <c r="F4597" t="s">
        <v>17378</v>
      </c>
      <c r="G4597" t="s">
        <v>19711</v>
      </c>
      <c r="L4597" t="s">
        <v>12151</v>
      </c>
      <c r="M4597" t="s">
        <v>37</v>
      </c>
      <c r="N4597" t="s">
        <v>38</v>
      </c>
      <c r="O4597">
        <v>17000000</v>
      </c>
      <c r="P4597">
        <f t="shared" si="71"/>
        <v>55000000</v>
      </c>
      <c r="Q4597">
        <v>7.9</v>
      </c>
    </row>
    <row r="4598" spans="1:17" x14ac:dyDescent="0.3">
      <c r="A4598" t="s">
        <v>4041</v>
      </c>
      <c r="B4598">
        <v>170</v>
      </c>
      <c r="C4598">
        <v>75370763</v>
      </c>
      <c r="D4598" t="s">
        <v>3409</v>
      </c>
      <c r="E4598" t="s">
        <v>19711</v>
      </c>
      <c r="F4598" t="s">
        <v>15011</v>
      </c>
      <c r="L4598" t="s">
        <v>4043</v>
      </c>
      <c r="M4598" t="s">
        <v>37</v>
      </c>
      <c r="N4598" t="s">
        <v>38</v>
      </c>
      <c r="O4598">
        <v>60000000</v>
      </c>
      <c r="P4598">
        <f t="shared" si="71"/>
        <v>15370763</v>
      </c>
      <c r="Q4598">
        <v>6.5</v>
      </c>
    </row>
    <row r="4599" spans="1:17" x14ac:dyDescent="0.3">
      <c r="A4599" t="s">
        <v>2728</v>
      </c>
      <c r="B4599">
        <v>172</v>
      </c>
      <c r="C4599">
        <v>22843047</v>
      </c>
      <c r="D4599" t="s">
        <v>3409</v>
      </c>
      <c r="E4599" t="s">
        <v>22704</v>
      </c>
      <c r="F4599" t="s">
        <v>6403</v>
      </c>
      <c r="L4599" t="s">
        <v>4910</v>
      </c>
      <c r="M4599" t="s">
        <v>37</v>
      </c>
      <c r="N4599" t="s">
        <v>38</v>
      </c>
      <c r="O4599">
        <v>55000000</v>
      </c>
      <c r="P4599">
        <f t="shared" si="71"/>
        <v>-32156953</v>
      </c>
      <c r="Q4599">
        <v>5.9</v>
      </c>
    </row>
    <row r="4600" spans="1:17" x14ac:dyDescent="0.3">
      <c r="A4600" t="s">
        <v>1847</v>
      </c>
      <c r="B4600">
        <v>172</v>
      </c>
      <c r="C4600">
        <v>27098580</v>
      </c>
      <c r="D4600" t="s">
        <v>3409</v>
      </c>
      <c r="E4600" t="s">
        <v>12332</v>
      </c>
      <c r="L4600" t="s">
        <v>1850</v>
      </c>
      <c r="M4600" t="s">
        <v>37</v>
      </c>
      <c r="N4600" t="s">
        <v>767</v>
      </c>
      <c r="O4600">
        <v>102000000</v>
      </c>
      <c r="P4600">
        <f t="shared" si="71"/>
        <v>-74901420</v>
      </c>
      <c r="Q4600">
        <v>7.5</v>
      </c>
    </row>
    <row r="4601" spans="1:17" x14ac:dyDescent="0.3">
      <c r="A4601" t="s">
        <v>20069</v>
      </c>
      <c r="B4601">
        <v>172</v>
      </c>
      <c r="C4601">
        <v>23650000</v>
      </c>
      <c r="D4601" t="s">
        <v>3409</v>
      </c>
      <c r="E4601" t="s">
        <v>19711</v>
      </c>
      <c r="F4601" t="s">
        <v>24163</v>
      </c>
      <c r="L4601" t="s">
        <v>20071</v>
      </c>
      <c r="M4601" t="s">
        <v>37</v>
      </c>
      <c r="N4601" t="s">
        <v>38</v>
      </c>
      <c r="O4601">
        <v>2100000</v>
      </c>
      <c r="P4601">
        <f t="shared" si="71"/>
        <v>21550000</v>
      </c>
      <c r="Q4601">
        <v>8.1</v>
      </c>
    </row>
    <row r="4602" spans="1:17" x14ac:dyDescent="0.3">
      <c r="A4602" t="s">
        <v>14327</v>
      </c>
      <c r="B4602">
        <v>172</v>
      </c>
      <c r="C4602">
        <v>2835886</v>
      </c>
      <c r="D4602" t="s">
        <v>3409</v>
      </c>
      <c r="L4602" t="s">
        <v>14330</v>
      </c>
      <c r="M4602" t="s">
        <v>9795</v>
      </c>
      <c r="N4602" t="s">
        <v>7090</v>
      </c>
      <c r="O4602">
        <v>9200000</v>
      </c>
      <c r="P4602">
        <f t="shared" si="71"/>
        <v>-6364114</v>
      </c>
      <c r="Q4602">
        <v>7.7</v>
      </c>
    </row>
    <row r="4603" spans="1:17" x14ac:dyDescent="0.3">
      <c r="A4603" t="s">
        <v>8807</v>
      </c>
      <c r="B4603">
        <v>175</v>
      </c>
      <c r="C4603">
        <v>50800000</v>
      </c>
      <c r="D4603" t="s">
        <v>3409</v>
      </c>
      <c r="E4603" t="s">
        <v>22704</v>
      </c>
      <c r="F4603" t="s">
        <v>24163</v>
      </c>
      <c r="L4603" t="s">
        <v>9260</v>
      </c>
      <c r="M4603" t="s">
        <v>37</v>
      </c>
      <c r="N4603" t="s">
        <v>38</v>
      </c>
      <c r="O4603">
        <v>26000000</v>
      </c>
      <c r="P4603">
        <f t="shared" si="71"/>
        <v>24800000</v>
      </c>
      <c r="Q4603">
        <v>7.4</v>
      </c>
    </row>
    <row r="4604" spans="1:17" x14ac:dyDescent="0.3">
      <c r="A4604" t="s">
        <v>15585</v>
      </c>
      <c r="B4604">
        <v>176</v>
      </c>
      <c r="C4604">
        <v>3047539</v>
      </c>
      <c r="D4604" t="s">
        <v>3409</v>
      </c>
      <c r="E4604" t="s">
        <v>19711</v>
      </c>
      <c r="L4604" t="s">
        <v>15587</v>
      </c>
      <c r="M4604" t="s">
        <v>5611</v>
      </c>
      <c r="N4604" t="s">
        <v>5612</v>
      </c>
      <c r="O4604">
        <v>7217600</v>
      </c>
      <c r="P4604">
        <f t="shared" si="71"/>
        <v>-4170061</v>
      </c>
      <c r="Q4604">
        <v>6.9</v>
      </c>
    </row>
    <row r="4605" spans="1:17" x14ac:dyDescent="0.3">
      <c r="A4605" t="s">
        <v>2429</v>
      </c>
      <c r="B4605">
        <v>178</v>
      </c>
      <c r="C4605">
        <v>44606335</v>
      </c>
      <c r="D4605" t="s">
        <v>3409</v>
      </c>
      <c r="E4605" t="s">
        <v>1266</v>
      </c>
      <c r="F4605" t="s">
        <v>19711</v>
      </c>
      <c r="L4605" t="s">
        <v>2430</v>
      </c>
      <c r="M4605" t="s">
        <v>37</v>
      </c>
      <c r="N4605" t="s">
        <v>38</v>
      </c>
      <c r="O4605">
        <v>90000000</v>
      </c>
      <c r="P4605">
        <f t="shared" si="71"/>
        <v>-45393665</v>
      </c>
      <c r="Q4605">
        <v>7.1</v>
      </c>
    </row>
    <row r="4606" spans="1:17" x14ac:dyDescent="0.3">
      <c r="A4606" t="s">
        <v>6997</v>
      </c>
      <c r="B4606">
        <v>181</v>
      </c>
      <c r="C4606">
        <v>50000000</v>
      </c>
      <c r="D4606" t="s">
        <v>3409</v>
      </c>
      <c r="E4606" t="s">
        <v>18089</v>
      </c>
      <c r="F4606" t="s">
        <v>17378</v>
      </c>
      <c r="G4606" t="s">
        <v>19711</v>
      </c>
      <c r="L4606" t="s">
        <v>15604</v>
      </c>
      <c r="M4606" t="s">
        <v>37</v>
      </c>
      <c r="N4606" t="s">
        <v>38</v>
      </c>
      <c r="O4606">
        <v>9000000</v>
      </c>
      <c r="P4606">
        <f t="shared" si="71"/>
        <v>41000000</v>
      </c>
      <c r="Q4606">
        <v>8</v>
      </c>
    </row>
    <row r="4607" spans="1:17" x14ac:dyDescent="0.3">
      <c r="A4607" t="s">
        <v>13573</v>
      </c>
      <c r="B4607">
        <v>186</v>
      </c>
      <c r="C4607">
        <v>46495</v>
      </c>
      <c r="D4607" t="s">
        <v>3409</v>
      </c>
      <c r="L4607" t="s">
        <v>13574</v>
      </c>
      <c r="M4607" t="s">
        <v>37</v>
      </c>
      <c r="N4607" t="s">
        <v>38</v>
      </c>
      <c r="O4607">
        <v>14000000</v>
      </c>
      <c r="P4607">
        <f t="shared" si="71"/>
        <v>-13953505</v>
      </c>
      <c r="Q4607">
        <v>6.5</v>
      </c>
    </row>
    <row r="4608" spans="1:17" x14ac:dyDescent="0.3">
      <c r="A4608" t="s">
        <v>7076</v>
      </c>
      <c r="B4608">
        <v>188</v>
      </c>
      <c r="C4608">
        <v>22450975</v>
      </c>
      <c r="D4608" t="s">
        <v>3409</v>
      </c>
      <c r="L4608" t="s">
        <v>7130</v>
      </c>
      <c r="M4608" t="s">
        <v>37</v>
      </c>
      <c r="N4608" t="s">
        <v>38</v>
      </c>
      <c r="O4608">
        <v>37000000</v>
      </c>
      <c r="P4608">
        <f t="shared" si="71"/>
        <v>-14549025</v>
      </c>
      <c r="Q4608">
        <v>8</v>
      </c>
    </row>
    <row r="4609" spans="1:17" x14ac:dyDescent="0.3">
      <c r="A4609" t="s">
        <v>15585</v>
      </c>
      <c r="B4609">
        <v>192</v>
      </c>
      <c r="C4609">
        <v>2921738</v>
      </c>
      <c r="D4609" t="s">
        <v>3409</v>
      </c>
      <c r="E4609" t="s">
        <v>17378</v>
      </c>
      <c r="F4609" t="s">
        <v>19711</v>
      </c>
      <c r="L4609" t="s">
        <v>16633</v>
      </c>
      <c r="M4609" t="s">
        <v>5611</v>
      </c>
      <c r="N4609" t="s">
        <v>5612</v>
      </c>
      <c r="O4609">
        <v>7000000</v>
      </c>
      <c r="P4609">
        <f t="shared" si="71"/>
        <v>-4078262</v>
      </c>
      <c r="Q4609">
        <v>7.9</v>
      </c>
    </row>
    <row r="4610" spans="1:17" hidden="1" x14ac:dyDescent="0.3">
      <c r="A4610" t="s">
        <v>65</v>
      </c>
      <c r="B4610">
        <v>142</v>
      </c>
      <c r="D4610" t="s">
        <v>3409</v>
      </c>
      <c r="E4610" t="s">
        <v>19711</v>
      </c>
      <c r="L4610" t="s">
        <v>16237</v>
      </c>
      <c r="M4610" t="s">
        <v>37</v>
      </c>
      <c r="N4610" t="s">
        <v>56</v>
      </c>
      <c r="P4610">
        <f t="shared" ref="P4610:P4673" si="72">+C4610-O4610</f>
        <v>0</v>
      </c>
      <c r="Q4610">
        <v>7.7</v>
      </c>
    </row>
    <row r="4611" spans="1:17" x14ac:dyDescent="0.3">
      <c r="A4611" t="s">
        <v>14704</v>
      </c>
      <c r="B4611">
        <v>193</v>
      </c>
      <c r="C4611">
        <v>3275443</v>
      </c>
      <c r="D4611" t="s">
        <v>3409</v>
      </c>
      <c r="L4611" t="s">
        <v>14707</v>
      </c>
      <c r="M4611" t="s">
        <v>5611</v>
      </c>
      <c r="N4611" t="s">
        <v>5612</v>
      </c>
      <c r="O4611">
        <v>700000000</v>
      </c>
      <c r="P4611">
        <f t="shared" si="72"/>
        <v>-696724557</v>
      </c>
      <c r="Q4611">
        <v>6</v>
      </c>
    </row>
    <row r="4612" spans="1:17" x14ac:dyDescent="0.3">
      <c r="A4612" t="s">
        <v>29</v>
      </c>
      <c r="B4612">
        <v>194</v>
      </c>
      <c r="C4612">
        <v>658672302</v>
      </c>
      <c r="D4612" t="s">
        <v>3409</v>
      </c>
      <c r="E4612" t="s">
        <v>19711</v>
      </c>
      <c r="L4612" t="s">
        <v>216</v>
      </c>
      <c r="M4612" t="s">
        <v>37</v>
      </c>
      <c r="N4612" t="s">
        <v>38</v>
      </c>
      <c r="O4612">
        <v>200000000</v>
      </c>
      <c r="P4612">
        <f t="shared" si="72"/>
        <v>458672302</v>
      </c>
      <c r="Q4612">
        <v>7.7</v>
      </c>
    </row>
    <row r="4613" spans="1:17" x14ac:dyDescent="0.3">
      <c r="A4613" t="s">
        <v>9065</v>
      </c>
      <c r="B4613">
        <v>200</v>
      </c>
      <c r="C4613">
        <v>111722000</v>
      </c>
      <c r="D4613" t="s">
        <v>3409</v>
      </c>
      <c r="E4613" t="s">
        <v>19711</v>
      </c>
      <c r="F4613" t="s">
        <v>24163</v>
      </c>
      <c r="L4613" t="s">
        <v>14493</v>
      </c>
      <c r="M4613" t="s">
        <v>37</v>
      </c>
      <c r="N4613" t="s">
        <v>38</v>
      </c>
      <c r="O4613">
        <v>11000000</v>
      </c>
      <c r="P4613">
        <f t="shared" si="72"/>
        <v>100722000</v>
      </c>
      <c r="Q4613">
        <v>8</v>
      </c>
    </row>
    <row r="4614" spans="1:17" x14ac:dyDescent="0.3">
      <c r="A4614" t="s">
        <v>760</v>
      </c>
      <c r="B4614">
        <v>206</v>
      </c>
      <c r="C4614">
        <v>70405498</v>
      </c>
      <c r="D4614" t="s">
        <v>3409</v>
      </c>
      <c r="E4614" t="s">
        <v>22704</v>
      </c>
      <c r="F4614" t="s">
        <v>10413</v>
      </c>
      <c r="L4614" t="s">
        <v>6378</v>
      </c>
      <c r="M4614" t="s">
        <v>37</v>
      </c>
      <c r="N4614" t="s">
        <v>1465</v>
      </c>
      <c r="O4614">
        <v>40000000</v>
      </c>
      <c r="P4614">
        <f t="shared" si="72"/>
        <v>30405498</v>
      </c>
      <c r="Q4614">
        <v>8</v>
      </c>
    </row>
    <row r="4615" spans="1:17" x14ac:dyDescent="0.3">
      <c r="A4615" t="s">
        <v>4945</v>
      </c>
      <c r="B4615">
        <v>215</v>
      </c>
      <c r="C4615">
        <v>36385763</v>
      </c>
      <c r="D4615" t="s">
        <v>3409</v>
      </c>
      <c r="E4615" t="s">
        <v>24163</v>
      </c>
      <c r="L4615" t="s">
        <v>4946</v>
      </c>
      <c r="M4615" t="s">
        <v>37</v>
      </c>
      <c r="N4615" t="s">
        <v>38</v>
      </c>
      <c r="O4615">
        <v>52000000</v>
      </c>
      <c r="P4615">
        <f t="shared" si="72"/>
        <v>-15614237</v>
      </c>
      <c r="Q4615">
        <v>7.6</v>
      </c>
    </row>
    <row r="4616" spans="1:17" x14ac:dyDescent="0.3">
      <c r="A4616" t="s">
        <v>5935</v>
      </c>
      <c r="B4616">
        <v>220</v>
      </c>
      <c r="C4616">
        <v>15527125</v>
      </c>
      <c r="D4616" t="s">
        <v>3409</v>
      </c>
      <c r="E4616" t="s">
        <v>19711</v>
      </c>
      <c r="F4616" t="s">
        <v>15011</v>
      </c>
      <c r="L4616" t="s">
        <v>5937</v>
      </c>
      <c r="M4616" t="s">
        <v>37</v>
      </c>
      <c r="N4616" t="s">
        <v>38</v>
      </c>
      <c r="O4616">
        <v>57000000</v>
      </c>
      <c r="P4616">
        <f t="shared" si="72"/>
        <v>-41472875</v>
      </c>
      <c r="Q4616">
        <v>5.8</v>
      </c>
    </row>
    <row r="4617" spans="1:17" x14ac:dyDescent="0.3">
      <c r="A4617" t="s">
        <v>18791</v>
      </c>
      <c r="B4617">
        <v>226</v>
      </c>
      <c r="C4617">
        <v>198655278</v>
      </c>
      <c r="D4617" t="s">
        <v>3409</v>
      </c>
      <c r="E4617" t="s">
        <v>22704</v>
      </c>
      <c r="F4617" t="s">
        <v>19711</v>
      </c>
      <c r="G4617" t="s">
        <v>24163</v>
      </c>
      <c r="L4617" t="s">
        <v>18794</v>
      </c>
      <c r="M4617" t="s">
        <v>37</v>
      </c>
      <c r="N4617" t="s">
        <v>38</v>
      </c>
      <c r="O4617">
        <v>3977000</v>
      </c>
      <c r="P4617">
        <f t="shared" si="72"/>
        <v>194678278</v>
      </c>
      <c r="Q4617">
        <v>8.1999999999999993</v>
      </c>
    </row>
    <row r="4618" spans="1:17" x14ac:dyDescent="0.3">
      <c r="A4618" t="s">
        <v>4782</v>
      </c>
      <c r="B4618">
        <v>271</v>
      </c>
      <c r="C4618">
        <v>10769960</v>
      </c>
      <c r="D4618" t="s">
        <v>3409</v>
      </c>
      <c r="E4618" t="s">
        <v>22704</v>
      </c>
      <c r="F4618" t="s">
        <v>24163</v>
      </c>
      <c r="L4618" t="s">
        <v>9903</v>
      </c>
      <c r="M4618" t="s">
        <v>37</v>
      </c>
      <c r="N4618" t="s">
        <v>38</v>
      </c>
      <c r="O4618">
        <v>25000000</v>
      </c>
      <c r="P4618">
        <f t="shared" si="72"/>
        <v>-14230040</v>
      </c>
      <c r="Q4618">
        <v>7.7</v>
      </c>
    </row>
    <row r="4619" spans="1:17" x14ac:dyDescent="0.3">
      <c r="A4619" t="s">
        <v>4782</v>
      </c>
      <c r="B4619">
        <v>280</v>
      </c>
      <c r="C4619">
        <v>12870569</v>
      </c>
      <c r="D4619" t="s">
        <v>3409</v>
      </c>
      <c r="E4619" t="s">
        <v>22704</v>
      </c>
      <c r="F4619" t="s">
        <v>24163</v>
      </c>
      <c r="L4619" t="s">
        <v>4785</v>
      </c>
      <c r="M4619" t="s">
        <v>37</v>
      </c>
      <c r="N4619" t="s">
        <v>38</v>
      </c>
      <c r="O4619">
        <v>56000000</v>
      </c>
      <c r="P4619">
        <f t="shared" si="72"/>
        <v>-43129431</v>
      </c>
      <c r="Q4619">
        <v>6.3</v>
      </c>
    </row>
    <row r="4620" spans="1:17" x14ac:dyDescent="0.3">
      <c r="A4620" t="s">
        <v>4850</v>
      </c>
      <c r="B4620">
        <v>289</v>
      </c>
      <c r="C4620">
        <v>78800000</v>
      </c>
      <c r="D4620" t="s">
        <v>3409</v>
      </c>
      <c r="E4620" t="s">
        <v>24163</v>
      </c>
      <c r="L4620" t="s">
        <v>8029</v>
      </c>
      <c r="M4620" t="s">
        <v>37</v>
      </c>
      <c r="N4620" t="s">
        <v>38</v>
      </c>
      <c r="O4620">
        <v>31500000</v>
      </c>
      <c r="P4620">
        <f t="shared" si="72"/>
        <v>47300000</v>
      </c>
      <c r="Q4620">
        <v>8.5</v>
      </c>
    </row>
    <row r="4621" spans="1:17" x14ac:dyDescent="0.3">
      <c r="A4621" t="s">
        <v>11673</v>
      </c>
      <c r="B4621">
        <v>92</v>
      </c>
      <c r="C4621">
        <v>2119994</v>
      </c>
      <c r="D4621" t="s">
        <v>18089</v>
      </c>
      <c r="E4621" t="s">
        <v>1266</v>
      </c>
      <c r="F4621" t="s">
        <v>12038</v>
      </c>
      <c r="L4621" t="s">
        <v>11677</v>
      </c>
      <c r="M4621" t="s">
        <v>37</v>
      </c>
      <c r="N4621" t="s">
        <v>38</v>
      </c>
      <c r="O4621">
        <v>19000000</v>
      </c>
      <c r="P4621">
        <f t="shared" si="72"/>
        <v>-16880006</v>
      </c>
      <c r="Q4621">
        <v>5.7</v>
      </c>
    </row>
    <row r="4622" spans="1:17" x14ac:dyDescent="0.3">
      <c r="A4622" t="s">
        <v>11835</v>
      </c>
      <c r="B4622">
        <v>103</v>
      </c>
      <c r="C4622">
        <v>10411980</v>
      </c>
      <c r="D4622" t="s">
        <v>18089</v>
      </c>
      <c r="E4622" t="s">
        <v>12038</v>
      </c>
      <c r="F4622" t="s">
        <v>19711</v>
      </c>
      <c r="L4622" t="s">
        <v>13066</v>
      </c>
      <c r="M4622" t="s">
        <v>37</v>
      </c>
      <c r="N4622" t="s">
        <v>38</v>
      </c>
      <c r="O4622">
        <v>15000000</v>
      </c>
      <c r="P4622">
        <f t="shared" si="72"/>
        <v>-4588020</v>
      </c>
      <c r="Q4622">
        <v>5.9</v>
      </c>
    </row>
    <row r="4623" spans="1:17" x14ac:dyDescent="0.3">
      <c r="A4623" t="s">
        <v>389</v>
      </c>
      <c r="B4623">
        <v>120</v>
      </c>
      <c r="C4623">
        <v>434949459</v>
      </c>
      <c r="D4623" t="s">
        <v>18089</v>
      </c>
      <c r="E4623" t="s">
        <v>12332</v>
      </c>
      <c r="L4623" t="s">
        <v>14732</v>
      </c>
      <c r="M4623" t="s">
        <v>37</v>
      </c>
      <c r="N4623" t="s">
        <v>38</v>
      </c>
      <c r="O4623">
        <v>10500000</v>
      </c>
      <c r="P4623">
        <f t="shared" si="72"/>
        <v>424449459</v>
      </c>
      <c r="Q4623">
        <v>7.9</v>
      </c>
    </row>
    <row r="4624" spans="1:17" hidden="1" x14ac:dyDescent="0.3">
      <c r="A4624" t="s">
        <v>24027</v>
      </c>
      <c r="B4624">
        <v>143</v>
      </c>
      <c r="D4624" t="s">
        <v>3409</v>
      </c>
      <c r="E4624" t="s">
        <v>6403</v>
      </c>
      <c r="F4624" t="s">
        <v>10413</v>
      </c>
      <c r="L4624" t="s">
        <v>24030</v>
      </c>
      <c r="M4624" t="s">
        <v>37</v>
      </c>
      <c r="N4624" t="s">
        <v>38</v>
      </c>
      <c r="O4624">
        <v>17350</v>
      </c>
      <c r="P4624">
        <f t="shared" si="72"/>
        <v>-17350</v>
      </c>
      <c r="Q4624">
        <v>3</v>
      </c>
    </row>
    <row r="4625" spans="1:17" x14ac:dyDescent="0.3">
      <c r="A4625" t="s">
        <v>13730</v>
      </c>
      <c r="B4625">
        <v>72</v>
      </c>
      <c r="C4625">
        <v>28501605</v>
      </c>
      <c r="D4625" t="s">
        <v>1266</v>
      </c>
      <c r="E4625" t="s">
        <v>6403</v>
      </c>
      <c r="L4625" t="s">
        <v>13732</v>
      </c>
      <c r="M4625" t="s">
        <v>37</v>
      </c>
      <c r="N4625" t="s">
        <v>38</v>
      </c>
      <c r="O4625">
        <v>13000000</v>
      </c>
      <c r="P4625">
        <f t="shared" si="72"/>
        <v>15501605</v>
      </c>
      <c r="Q4625">
        <v>5.7</v>
      </c>
    </row>
    <row r="4626" spans="1:17" x14ac:dyDescent="0.3">
      <c r="A4626" t="s">
        <v>21541</v>
      </c>
      <c r="B4626">
        <v>86</v>
      </c>
      <c r="C4626">
        <v>14564027</v>
      </c>
      <c r="D4626" t="s">
        <v>1266</v>
      </c>
      <c r="E4626" t="s">
        <v>6403</v>
      </c>
      <c r="L4626" t="s">
        <v>21544</v>
      </c>
      <c r="M4626" t="s">
        <v>37</v>
      </c>
      <c r="N4626" t="s">
        <v>56</v>
      </c>
      <c r="O4626">
        <v>1000000</v>
      </c>
      <c r="P4626">
        <f t="shared" si="72"/>
        <v>13564027</v>
      </c>
      <c r="Q4626">
        <v>7</v>
      </c>
    </row>
    <row r="4627" spans="1:17" x14ac:dyDescent="0.3">
      <c r="A4627" t="s">
        <v>19196</v>
      </c>
      <c r="B4627">
        <v>87</v>
      </c>
      <c r="C4627">
        <v>30000000</v>
      </c>
      <c r="D4627" t="s">
        <v>1266</v>
      </c>
      <c r="E4627" t="s">
        <v>6403</v>
      </c>
      <c r="L4627" t="s">
        <v>19198</v>
      </c>
      <c r="M4627" t="s">
        <v>37</v>
      </c>
      <c r="N4627" t="s">
        <v>38</v>
      </c>
      <c r="O4627">
        <v>2200000</v>
      </c>
      <c r="P4627">
        <f t="shared" si="72"/>
        <v>27800000</v>
      </c>
      <c r="Q4627">
        <v>5.4</v>
      </c>
    </row>
    <row r="4628" spans="1:17" x14ac:dyDescent="0.3">
      <c r="A4628" t="s">
        <v>13468</v>
      </c>
      <c r="B4628">
        <v>87</v>
      </c>
      <c r="C4628">
        <v>33244684</v>
      </c>
      <c r="D4628" t="s">
        <v>1266</v>
      </c>
      <c r="E4628" t="s">
        <v>6403</v>
      </c>
      <c r="L4628" t="s">
        <v>15632</v>
      </c>
      <c r="M4628" t="s">
        <v>37</v>
      </c>
      <c r="N4628" t="s">
        <v>38</v>
      </c>
      <c r="O4628">
        <v>9000000</v>
      </c>
      <c r="P4628">
        <f t="shared" si="72"/>
        <v>24244684</v>
      </c>
      <c r="Q4628">
        <v>6.5</v>
      </c>
    </row>
    <row r="4629" spans="1:17" x14ac:dyDescent="0.3">
      <c r="A4629" t="s">
        <v>2722</v>
      </c>
      <c r="B4629">
        <v>89</v>
      </c>
      <c r="C4629">
        <v>22168359</v>
      </c>
      <c r="D4629" t="s">
        <v>1266</v>
      </c>
      <c r="E4629" t="s">
        <v>6403</v>
      </c>
      <c r="F4629" t="s">
        <v>19711</v>
      </c>
      <c r="G4629" t="s">
        <v>10413</v>
      </c>
      <c r="L4629" t="s">
        <v>17028</v>
      </c>
      <c r="M4629" t="s">
        <v>37</v>
      </c>
      <c r="N4629" t="s">
        <v>38</v>
      </c>
      <c r="O4629">
        <v>8000000</v>
      </c>
      <c r="P4629">
        <f t="shared" si="72"/>
        <v>14168359</v>
      </c>
      <c r="Q4629">
        <v>5.0999999999999996</v>
      </c>
    </row>
    <row r="4630" spans="1:17" x14ac:dyDescent="0.3">
      <c r="A4630" t="s">
        <v>17547</v>
      </c>
      <c r="B4630">
        <v>89</v>
      </c>
      <c r="C4630">
        <v>50820940</v>
      </c>
      <c r="D4630" t="s">
        <v>1266</v>
      </c>
      <c r="E4630" t="s">
        <v>6403</v>
      </c>
      <c r="L4630" t="s">
        <v>17549</v>
      </c>
      <c r="M4630" t="s">
        <v>37</v>
      </c>
      <c r="N4630" t="s">
        <v>38</v>
      </c>
      <c r="O4630">
        <v>5000000</v>
      </c>
      <c r="P4630">
        <f t="shared" si="72"/>
        <v>45820940</v>
      </c>
      <c r="Q4630">
        <v>4.4000000000000004</v>
      </c>
    </row>
    <row r="4631" spans="1:17" hidden="1" x14ac:dyDescent="0.3">
      <c r="A4631" t="s">
        <v>14755</v>
      </c>
      <c r="B4631">
        <v>144</v>
      </c>
      <c r="C4631">
        <v>1165104</v>
      </c>
      <c r="D4631" t="s">
        <v>1671</v>
      </c>
      <c r="L4631" t="s">
        <v>14758</v>
      </c>
      <c r="M4631" t="s">
        <v>5611</v>
      </c>
      <c r="N4631" t="s">
        <v>5612</v>
      </c>
      <c r="P4631">
        <f t="shared" si="72"/>
        <v>1165104</v>
      </c>
      <c r="Q4631">
        <v>5.3</v>
      </c>
    </row>
    <row r="4632" spans="1:17" hidden="1" x14ac:dyDescent="0.3">
      <c r="A4632" t="s">
        <v>19692</v>
      </c>
      <c r="B4632">
        <v>144</v>
      </c>
      <c r="D4632" t="s">
        <v>1671</v>
      </c>
      <c r="E4632" t="s">
        <v>3409</v>
      </c>
      <c r="F4632" t="s">
        <v>19711</v>
      </c>
      <c r="L4632" t="s">
        <v>19694</v>
      </c>
      <c r="M4632" t="s">
        <v>5611</v>
      </c>
      <c r="N4632" t="s">
        <v>5612</v>
      </c>
      <c r="O4632">
        <v>120000000</v>
      </c>
      <c r="P4632">
        <f t="shared" si="72"/>
        <v>-120000000</v>
      </c>
      <c r="Q4632">
        <v>8.1999999999999993</v>
      </c>
    </row>
    <row r="4633" spans="1:17" x14ac:dyDescent="0.3">
      <c r="A4633" t="s">
        <v>5367</v>
      </c>
      <c r="B4633">
        <v>89</v>
      </c>
      <c r="C4633">
        <v>21378000</v>
      </c>
      <c r="D4633" t="s">
        <v>1266</v>
      </c>
      <c r="E4633" t="s">
        <v>6403</v>
      </c>
      <c r="L4633" t="s">
        <v>11832</v>
      </c>
      <c r="M4633" t="s">
        <v>37</v>
      </c>
      <c r="N4633" t="s">
        <v>38</v>
      </c>
      <c r="O4633">
        <v>1000000</v>
      </c>
      <c r="P4633">
        <f t="shared" si="72"/>
        <v>20378000</v>
      </c>
      <c r="Q4633">
        <v>6.8</v>
      </c>
    </row>
    <row r="4634" spans="1:17" x14ac:dyDescent="0.3">
      <c r="A4634" t="s">
        <v>19264</v>
      </c>
      <c r="B4634">
        <v>91</v>
      </c>
      <c r="C4634">
        <v>15935068</v>
      </c>
      <c r="D4634" t="s">
        <v>1266</v>
      </c>
      <c r="E4634" t="s">
        <v>6403</v>
      </c>
      <c r="F4634" t="s">
        <v>10413</v>
      </c>
      <c r="L4634" t="s">
        <v>19266</v>
      </c>
      <c r="M4634" t="s">
        <v>37</v>
      </c>
      <c r="N4634" t="s">
        <v>38</v>
      </c>
      <c r="O4634">
        <v>2500000</v>
      </c>
      <c r="P4634">
        <f t="shared" si="72"/>
        <v>13435068</v>
      </c>
      <c r="Q4634">
        <v>4.3</v>
      </c>
    </row>
    <row r="4635" spans="1:17" x14ac:dyDescent="0.3">
      <c r="A4635" t="s">
        <v>13468</v>
      </c>
      <c r="B4635">
        <v>93</v>
      </c>
      <c r="C4635">
        <v>15171475</v>
      </c>
      <c r="D4635" t="s">
        <v>1266</v>
      </c>
      <c r="E4635" t="s">
        <v>6403</v>
      </c>
      <c r="L4635" t="s">
        <v>13470</v>
      </c>
      <c r="M4635" t="s">
        <v>37</v>
      </c>
      <c r="N4635" t="s">
        <v>38</v>
      </c>
      <c r="O4635">
        <v>8500000</v>
      </c>
      <c r="P4635">
        <f t="shared" si="72"/>
        <v>6671475</v>
      </c>
      <c r="Q4635">
        <v>5.7</v>
      </c>
    </row>
    <row r="4636" spans="1:17" hidden="1" x14ac:dyDescent="0.3">
      <c r="A4636" t="s">
        <v>17194</v>
      </c>
      <c r="B4636">
        <v>144</v>
      </c>
      <c r="D4636" t="s">
        <v>1325</v>
      </c>
      <c r="E4636" t="s">
        <v>953</v>
      </c>
      <c r="F4636" t="s">
        <v>15011</v>
      </c>
      <c r="L4636" t="s">
        <v>17197</v>
      </c>
      <c r="M4636" t="s">
        <v>37</v>
      </c>
      <c r="N4636" t="s">
        <v>38</v>
      </c>
      <c r="O4636">
        <v>6244087</v>
      </c>
      <c r="P4636">
        <f t="shared" si="72"/>
        <v>-6244087</v>
      </c>
      <c r="Q4636">
        <v>8</v>
      </c>
    </row>
    <row r="4637" spans="1:17" x14ac:dyDescent="0.3">
      <c r="A4637" t="s">
        <v>21027</v>
      </c>
      <c r="B4637">
        <v>95</v>
      </c>
      <c r="C4637">
        <v>3478</v>
      </c>
      <c r="D4637" t="s">
        <v>1266</v>
      </c>
      <c r="E4637" t="s">
        <v>6403</v>
      </c>
      <c r="L4637" t="s">
        <v>21029</v>
      </c>
      <c r="M4637" t="s">
        <v>37</v>
      </c>
      <c r="N4637" t="s">
        <v>268</v>
      </c>
      <c r="O4637">
        <v>1500000</v>
      </c>
      <c r="P4637">
        <f t="shared" si="72"/>
        <v>-1496522</v>
      </c>
      <c r="Q4637">
        <v>6.7</v>
      </c>
    </row>
    <row r="4638" spans="1:17" x14ac:dyDescent="0.3">
      <c r="A4638" t="s">
        <v>8378</v>
      </c>
      <c r="B4638">
        <v>95</v>
      </c>
      <c r="C4638">
        <v>42043633</v>
      </c>
      <c r="D4638" t="s">
        <v>1266</v>
      </c>
      <c r="E4638" t="s">
        <v>6403</v>
      </c>
      <c r="F4638" t="s">
        <v>24165</v>
      </c>
      <c r="G4638" t="s">
        <v>10413</v>
      </c>
      <c r="L4638" t="s">
        <v>8379</v>
      </c>
      <c r="M4638" t="s">
        <v>37</v>
      </c>
      <c r="N4638" t="s">
        <v>38</v>
      </c>
      <c r="O4638">
        <v>30000000</v>
      </c>
      <c r="P4638">
        <f t="shared" si="72"/>
        <v>12043633</v>
      </c>
      <c r="Q4638">
        <v>7</v>
      </c>
    </row>
    <row r="4639" spans="1:17" x14ac:dyDescent="0.3">
      <c r="A4639" t="s">
        <v>14789</v>
      </c>
      <c r="B4639">
        <v>97</v>
      </c>
      <c r="C4639">
        <v>52200504</v>
      </c>
      <c r="D4639" t="s">
        <v>1266</v>
      </c>
      <c r="E4639" t="s">
        <v>6403</v>
      </c>
      <c r="F4639" t="s">
        <v>10413</v>
      </c>
      <c r="L4639" t="s">
        <v>14881</v>
      </c>
      <c r="M4639" t="s">
        <v>37</v>
      </c>
      <c r="N4639" t="s">
        <v>268</v>
      </c>
      <c r="O4639">
        <v>10000000</v>
      </c>
      <c r="P4639">
        <f t="shared" si="72"/>
        <v>42200504</v>
      </c>
      <c r="Q4639">
        <v>6.1</v>
      </c>
    </row>
    <row r="4640" spans="1:17" x14ac:dyDescent="0.3">
      <c r="A4640" t="s">
        <v>19384</v>
      </c>
      <c r="B4640">
        <v>98</v>
      </c>
      <c r="C4640">
        <v>3902679</v>
      </c>
      <c r="D4640" t="s">
        <v>1266</v>
      </c>
      <c r="E4640" t="s">
        <v>6403</v>
      </c>
      <c r="L4640" t="s">
        <v>19385</v>
      </c>
      <c r="M4640" t="s">
        <v>37</v>
      </c>
      <c r="N4640" t="s">
        <v>38</v>
      </c>
      <c r="O4640">
        <v>3000000</v>
      </c>
      <c r="P4640">
        <f t="shared" si="72"/>
        <v>902679</v>
      </c>
      <c r="Q4640">
        <v>5.3</v>
      </c>
    </row>
    <row r="4641" spans="1:17" x14ac:dyDescent="0.3">
      <c r="A4641" t="s">
        <v>2066</v>
      </c>
      <c r="B4641">
        <v>99</v>
      </c>
      <c r="C4641">
        <v>49369900</v>
      </c>
      <c r="D4641" t="s">
        <v>1266</v>
      </c>
      <c r="E4641" t="s">
        <v>6403</v>
      </c>
      <c r="F4641" t="s">
        <v>10413</v>
      </c>
      <c r="L4641" t="s">
        <v>13664</v>
      </c>
      <c r="M4641" t="s">
        <v>37</v>
      </c>
      <c r="N4641" t="s">
        <v>38</v>
      </c>
      <c r="O4641">
        <v>7000000</v>
      </c>
      <c r="P4641">
        <f t="shared" si="72"/>
        <v>42369900</v>
      </c>
      <c r="Q4641">
        <v>5.7</v>
      </c>
    </row>
    <row r="4642" spans="1:17" x14ac:dyDescent="0.3">
      <c r="A4642" t="s">
        <v>9753</v>
      </c>
      <c r="B4642">
        <v>99</v>
      </c>
      <c r="C4642">
        <v>24042490</v>
      </c>
      <c r="D4642" t="s">
        <v>1266</v>
      </c>
      <c r="E4642" t="s">
        <v>6403</v>
      </c>
      <c r="F4642" t="s">
        <v>10413</v>
      </c>
      <c r="L4642" t="s">
        <v>9755</v>
      </c>
      <c r="M4642" t="s">
        <v>37</v>
      </c>
      <c r="N4642" t="s">
        <v>38</v>
      </c>
      <c r="O4642">
        <v>25000000</v>
      </c>
      <c r="P4642">
        <f t="shared" si="72"/>
        <v>-957510</v>
      </c>
      <c r="Q4642">
        <v>5.6</v>
      </c>
    </row>
    <row r="4643" spans="1:17" hidden="1" x14ac:dyDescent="0.3">
      <c r="A4643" t="s">
        <v>9036</v>
      </c>
      <c r="B4643">
        <v>145</v>
      </c>
      <c r="D4643" t="s">
        <v>953</v>
      </c>
      <c r="E4643" t="s">
        <v>3409</v>
      </c>
      <c r="F4643" t="s">
        <v>22704</v>
      </c>
      <c r="G4643" t="s">
        <v>19711</v>
      </c>
      <c r="H4643" t="s">
        <v>10413</v>
      </c>
      <c r="I4643" t="s">
        <v>24163</v>
      </c>
      <c r="L4643" t="s">
        <v>9039</v>
      </c>
      <c r="M4643" t="s">
        <v>2778</v>
      </c>
      <c r="N4643" t="s">
        <v>3571</v>
      </c>
      <c r="O4643">
        <v>24000000</v>
      </c>
      <c r="P4643">
        <f t="shared" si="72"/>
        <v>-24000000</v>
      </c>
      <c r="Q4643">
        <v>6.1</v>
      </c>
    </row>
    <row r="4644" spans="1:17" hidden="1" x14ac:dyDescent="0.3">
      <c r="A4644" t="s">
        <v>6997</v>
      </c>
      <c r="B4644">
        <v>145</v>
      </c>
      <c r="D4644" t="s">
        <v>3409</v>
      </c>
      <c r="L4644" t="s">
        <v>14572</v>
      </c>
      <c r="M4644" t="s">
        <v>37</v>
      </c>
      <c r="N4644" t="s">
        <v>38</v>
      </c>
      <c r="O4644">
        <v>11000000</v>
      </c>
      <c r="P4644">
        <f t="shared" si="72"/>
        <v>-11000000</v>
      </c>
      <c r="Q4644">
        <v>6.4</v>
      </c>
    </row>
    <row r="4645" spans="1:17" x14ac:dyDescent="0.3">
      <c r="A4645" t="s">
        <v>12717</v>
      </c>
      <c r="B4645">
        <v>100</v>
      </c>
      <c r="C4645">
        <v>71588220</v>
      </c>
      <c r="D4645" t="s">
        <v>1266</v>
      </c>
      <c r="E4645" t="s">
        <v>6403</v>
      </c>
      <c r="L4645" t="s">
        <v>12719</v>
      </c>
      <c r="M4645" t="s">
        <v>37</v>
      </c>
      <c r="N4645" t="s">
        <v>268</v>
      </c>
      <c r="O4645">
        <v>20000000</v>
      </c>
      <c r="P4645">
        <f t="shared" si="72"/>
        <v>51588220</v>
      </c>
      <c r="Q4645">
        <v>6.2</v>
      </c>
    </row>
    <row r="4646" spans="1:17" x14ac:dyDescent="0.3">
      <c r="A4646" t="s">
        <v>6148</v>
      </c>
      <c r="B4646">
        <v>100</v>
      </c>
      <c r="C4646">
        <v>37652565</v>
      </c>
      <c r="D4646" t="s">
        <v>1266</v>
      </c>
      <c r="E4646" t="s">
        <v>6403</v>
      </c>
      <c r="F4646" t="s">
        <v>24165</v>
      </c>
      <c r="G4646" t="s">
        <v>10413</v>
      </c>
      <c r="L4646" t="s">
        <v>6149</v>
      </c>
      <c r="M4646" t="s">
        <v>37</v>
      </c>
      <c r="N4646" t="s">
        <v>38</v>
      </c>
      <c r="O4646">
        <v>42000000</v>
      </c>
      <c r="P4646">
        <f t="shared" si="72"/>
        <v>-4347435</v>
      </c>
      <c r="Q4646">
        <v>5.4</v>
      </c>
    </row>
    <row r="4647" spans="1:17" x14ac:dyDescent="0.3">
      <c r="A4647" t="s">
        <v>17592</v>
      </c>
      <c r="B4647">
        <v>101</v>
      </c>
      <c r="C4647">
        <v>32453345</v>
      </c>
      <c r="D4647" t="s">
        <v>1266</v>
      </c>
      <c r="E4647" t="s">
        <v>6403</v>
      </c>
      <c r="F4647" t="s">
        <v>10413</v>
      </c>
      <c r="L4647" t="s">
        <v>17595</v>
      </c>
      <c r="M4647" t="s">
        <v>37</v>
      </c>
      <c r="N4647" t="s">
        <v>38</v>
      </c>
      <c r="O4647">
        <v>5000000</v>
      </c>
      <c r="P4647">
        <f t="shared" si="72"/>
        <v>27453345</v>
      </c>
      <c r="Q4647">
        <v>5</v>
      </c>
    </row>
    <row r="4648" spans="1:17" x14ac:dyDescent="0.3">
      <c r="A4648" t="s">
        <v>14319</v>
      </c>
      <c r="B4648">
        <v>101</v>
      </c>
      <c r="C4648">
        <v>2060953</v>
      </c>
      <c r="D4648" t="s">
        <v>1266</v>
      </c>
      <c r="E4648" t="s">
        <v>6403</v>
      </c>
      <c r="F4648" t="s">
        <v>10413</v>
      </c>
      <c r="L4648" t="s">
        <v>14320</v>
      </c>
      <c r="M4648" t="s">
        <v>37</v>
      </c>
      <c r="N4648" t="s">
        <v>5560</v>
      </c>
      <c r="O4648">
        <v>12000000</v>
      </c>
      <c r="P4648">
        <f t="shared" si="72"/>
        <v>-9939047</v>
      </c>
      <c r="Q4648">
        <v>7.1</v>
      </c>
    </row>
    <row r="4649" spans="1:17" hidden="1" x14ac:dyDescent="0.3">
      <c r="A4649" t="s">
        <v>8662</v>
      </c>
      <c r="B4649">
        <v>145</v>
      </c>
      <c r="D4649" t="s">
        <v>15011</v>
      </c>
      <c r="L4649" t="s">
        <v>17843</v>
      </c>
      <c r="M4649" t="s">
        <v>37</v>
      </c>
      <c r="N4649" t="s">
        <v>7090</v>
      </c>
      <c r="O4649">
        <v>5000000</v>
      </c>
      <c r="P4649">
        <f t="shared" si="72"/>
        <v>-5000000</v>
      </c>
      <c r="Q4649">
        <v>8.6</v>
      </c>
    </row>
    <row r="4650" spans="1:17" x14ac:dyDescent="0.3">
      <c r="A4650" t="s">
        <v>3563</v>
      </c>
      <c r="B4650">
        <v>101</v>
      </c>
      <c r="C4650">
        <v>96471845</v>
      </c>
      <c r="D4650" t="s">
        <v>1266</v>
      </c>
      <c r="E4650" t="s">
        <v>6403</v>
      </c>
      <c r="F4650" t="s">
        <v>10413</v>
      </c>
      <c r="L4650" t="s">
        <v>12139</v>
      </c>
      <c r="M4650" t="s">
        <v>37</v>
      </c>
      <c r="N4650" t="s">
        <v>38</v>
      </c>
      <c r="O4650">
        <v>17000000</v>
      </c>
      <c r="P4650">
        <f t="shared" si="72"/>
        <v>79471845</v>
      </c>
      <c r="Q4650">
        <v>7.6</v>
      </c>
    </row>
    <row r="4651" spans="1:17" x14ac:dyDescent="0.3">
      <c r="A4651" t="s">
        <v>2843</v>
      </c>
      <c r="B4651">
        <v>101</v>
      </c>
      <c r="C4651">
        <v>29500000</v>
      </c>
      <c r="D4651" t="s">
        <v>1266</v>
      </c>
      <c r="E4651" t="s">
        <v>6403</v>
      </c>
      <c r="F4651" t="s">
        <v>12332</v>
      </c>
      <c r="L4651" t="s">
        <v>14908</v>
      </c>
      <c r="M4651" t="s">
        <v>37</v>
      </c>
      <c r="N4651" t="s">
        <v>38</v>
      </c>
      <c r="O4651">
        <v>10000000</v>
      </c>
      <c r="P4651">
        <f t="shared" si="72"/>
        <v>19500000</v>
      </c>
      <c r="Q4651">
        <v>6.5</v>
      </c>
    </row>
    <row r="4652" spans="1:17" x14ac:dyDescent="0.3">
      <c r="A4652" t="s">
        <v>332</v>
      </c>
      <c r="B4652">
        <v>103</v>
      </c>
      <c r="C4652">
        <v>53991137</v>
      </c>
      <c r="D4652" t="s">
        <v>1266</v>
      </c>
      <c r="E4652" t="s">
        <v>6403</v>
      </c>
      <c r="F4652" t="s">
        <v>24165</v>
      </c>
      <c r="G4652" t="s">
        <v>10413</v>
      </c>
      <c r="L4652" t="s">
        <v>20928</v>
      </c>
      <c r="M4652" t="s">
        <v>37</v>
      </c>
      <c r="N4652" t="s">
        <v>38</v>
      </c>
      <c r="O4652">
        <v>1500000</v>
      </c>
      <c r="P4652">
        <f t="shared" si="72"/>
        <v>52491137</v>
      </c>
      <c r="Q4652">
        <v>6.8</v>
      </c>
    </row>
    <row r="4653" spans="1:17" x14ac:dyDescent="0.3">
      <c r="A4653" t="s">
        <v>13140</v>
      </c>
      <c r="B4653">
        <v>103</v>
      </c>
      <c r="C4653">
        <v>57469179</v>
      </c>
      <c r="D4653" t="s">
        <v>1266</v>
      </c>
      <c r="E4653" t="s">
        <v>6403</v>
      </c>
      <c r="L4653" t="s">
        <v>14458</v>
      </c>
      <c r="M4653" t="s">
        <v>37</v>
      </c>
      <c r="N4653" t="s">
        <v>38</v>
      </c>
      <c r="O4653">
        <v>11500000</v>
      </c>
      <c r="P4653">
        <f t="shared" si="72"/>
        <v>45969179</v>
      </c>
      <c r="Q4653">
        <v>6.6</v>
      </c>
    </row>
    <row r="4654" spans="1:17" hidden="1" x14ac:dyDescent="0.3">
      <c r="A4654" t="s">
        <v>18897</v>
      </c>
      <c r="B4654">
        <v>146</v>
      </c>
      <c r="D4654" t="s">
        <v>3409</v>
      </c>
      <c r="L4654" t="s">
        <v>19294</v>
      </c>
      <c r="M4654" t="s">
        <v>37</v>
      </c>
      <c r="N4654" t="s">
        <v>38</v>
      </c>
      <c r="O4654">
        <v>3000000</v>
      </c>
      <c r="P4654">
        <f t="shared" si="72"/>
        <v>-3000000</v>
      </c>
      <c r="Q4654">
        <v>7.9</v>
      </c>
    </row>
    <row r="4655" spans="1:17" x14ac:dyDescent="0.3">
      <c r="A4655" t="s">
        <v>13258</v>
      </c>
      <c r="B4655">
        <v>103</v>
      </c>
      <c r="C4655">
        <v>73548</v>
      </c>
      <c r="D4655" t="s">
        <v>1266</v>
      </c>
      <c r="E4655" t="s">
        <v>6403</v>
      </c>
      <c r="F4655" t="s">
        <v>24165</v>
      </c>
      <c r="L4655" t="s">
        <v>13259</v>
      </c>
      <c r="M4655" t="s">
        <v>37</v>
      </c>
      <c r="N4655" t="s">
        <v>38</v>
      </c>
      <c r="O4655">
        <v>15000000</v>
      </c>
      <c r="P4655">
        <f t="shared" si="72"/>
        <v>-14926452</v>
      </c>
      <c r="Q4655">
        <v>6.1</v>
      </c>
    </row>
    <row r="4656" spans="1:17" x14ac:dyDescent="0.3">
      <c r="A4656" t="s">
        <v>2156</v>
      </c>
      <c r="B4656">
        <v>104</v>
      </c>
      <c r="C4656">
        <v>1487477</v>
      </c>
      <c r="D4656" t="s">
        <v>1266</v>
      </c>
      <c r="E4656" t="s">
        <v>10413</v>
      </c>
      <c r="L4656" t="s">
        <v>18412</v>
      </c>
      <c r="M4656" t="s">
        <v>5641</v>
      </c>
      <c r="N4656" t="s">
        <v>7170</v>
      </c>
      <c r="O4656">
        <v>4200000</v>
      </c>
      <c r="P4656">
        <f t="shared" si="72"/>
        <v>-2712523</v>
      </c>
      <c r="Q4656">
        <v>6.5</v>
      </c>
    </row>
    <row r="4657" spans="1:17" x14ac:dyDescent="0.3">
      <c r="A4657" t="s">
        <v>255</v>
      </c>
      <c r="B4657">
        <v>105</v>
      </c>
      <c r="C4657">
        <v>56362352</v>
      </c>
      <c r="D4657" t="s">
        <v>1266</v>
      </c>
      <c r="E4657" t="s">
        <v>19711</v>
      </c>
      <c r="L4657" t="s">
        <v>10735</v>
      </c>
      <c r="M4657" t="s">
        <v>37</v>
      </c>
      <c r="N4657" t="s">
        <v>38</v>
      </c>
      <c r="O4657">
        <v>20000000</v>
      </c>
      <c r="P4657">
        <f t="shared" si="72"/>
        <v>36362352</v>
      </c>
      <c r="Q4657">
        <v>7.9</v>
      </c>
    </row>
    <row r="4658" spans="1:17" x14ac:dyDescent="0.3">
      <c r="A4658" t="s">
        <v>332</v>
      </c>
      <c r="B4658">
        <v>106</v>
      </c>
      <c r="C4658">
        <v>83574831</v>
      </c>
      <c r="D4658" t="s">
        <v>1266</v>
      </c>
      <c r="E4658" t="s">
        <v>6403</v>
      </c>
      <c r="F4658" t="s">
        <v>10413</v>
      </c>
      <c r="L4658" t="s">
        <v>17522</v>
      </c>
      <c r="M4658" t="s">
        <v>37</v>
      </c>
      <c r="N4658" t="s">
        <v>38</v>
      </c>
      <c r="O4658">
        <v>5000000</v>
      </c>
      <c r="P4658">
        <f t="shared" si="72"/>
        <v>78574831</v>
      </c>
      <c r="Q4658">
        <v>6.6</v>
      </c>
    </row>
    <row r="4659" spans="1:17" x14ac:dyDescent="0.3">
      <c r="A4659" t="s">
        <v>6308</v>
      </c>
      <c r="B4659">
        <v>107</v>
      </c>
      <c r="C4659">
        <v>18090181</v>
      </c>
      <c r="D4659" t="s">
        <v>1266</v>
      </c>
      <c r="E4659" t="s">
        <v>6403</v>
      </c>
      <c r="F4659" t="s">
        <v>24165</v>
      </c>
      <c r="G4659" t="s">
        <v>10413</v>
      </c>
      <c r="L4659" t="s">
        <v>16059</v>
      </c>
      <c r="M4659" t="s">
        <v>37</v>
      </c>
      <c r="N4659" t="s">
        <v>38</v>
      </c>
      <c r="O4659">
        <v>8000000</v>
      </c>
      <c r="P4659">
        <f t="shared" si="72"/>
        <v>10090181</v>
      </c>
      <c r="Q4659">
        <v>6.4</v>
      </c>
    </row>
    <row r="4660" spans="1:17" x14ac:dyDescent="0.3">
      <c r="A4660" t="s">
        <v>1605</v>
      </c>
      <c r="B4660">
        <v>113</v>
      </c>
      <c r="C4660">
        <v>91188905</v>
      </c>
      <c r="D4660" t="s">
        <v>1266</v>
      </c>
      <c r="E4660" t="s">
        <v>6403</v>
      </c>
      <c r="F4660" t="s">
        <v>24165</v>
      </c>
      <c r="G4660" t="s">
        <v>10413</v>
      </c>
      <c r="L4660" t="s">
        <v>2665</v>
      </c>
      <c r="M4660" t="s">
        <v>37</v>
      </c>
      <c r="N4660" t="s">
        <v>38</v>
      </c>
      <c r="O4660">
        <v>80000000</v>
      </c>
      <c r="P4660">
        <f t="shared" si="72"/>
        <v>11188905</v>
      </c>
      <c r="Q4660">
        <v>4.9000000000000004</v>
      </c>
    </row>
    <row r="4661" spans="1:17" x14ac:dyDescent="0.3">
      <c r="A4661" t="s">
        <v>3523</v>
      </c>
      <c r="B4661">
        <v>114</v>
      </c>
      <c r="C4661">
        <v>71975611</v>
      </c>
      <c r="D4661" t="s">
        <v>1266</v>
      </c>
      <c r="E4661" t="s">
        <v>6403</v>
      </c>
      <c r="L4661" t="s">
        <v>10321</v>
      </c>
      <c r="M4661" t="s">
        <v>37</v>
      </c>
      <c r="N4661" t="s">
        <v>38</v>
      </c>
      <c r="O4661">
        <v>25000000</v>
      </c>
      <c r="P4661">
        <f t="shared" si="72"/>
        <v>46975611</v>
      </c>
      <c r="Q4661">
        <v>6.8</v>
      </c>
    </row>
    <row r="4662" spans="1:17" hidden="1" x14ac:dyDescent="0.3">
      <c r="A4662" t="s">
        <v>3727</v>
      </c>
      <c r="B4662">
        <v>146</v>
      </c>
      <c r="D4662" t="s">
        <v>3409</v>
      </c>
      <c r="E4662" t="s">
        <v>6403</v>
      </c>
      <c r="L4662" t="s">
        <v>11577</v>
      </c>
      <c r="M4662" t="s">
        <v>37</v>
      </c>
      <c r="N4662" t="s">
        <v>38</v>
      </c>
      <c r="O4662">
        <v>19000000</v>
      </c>
      <c r="P4662">
        <f t="shared" si="72"/>
        <v>-19000000</v>
      </c>
      <c r="Q4662">
        <v>8.4</v>
      </c>
    </row>
    <row r="4663" spans="1:17" x14ac:dyDescent="0.3">
      <c r="A4663" t="s">
        <v>18136</v>
      </c>
      <c r="B4663">
        <v>118</v>
      </c>
      <c r="C4663">
        <v>1705139</v>
      </c>
      <c r="D4663" t="s">
        <v>1266</v>
      </c>
      <c r="E4663" t="s">
        <v>6403</v>
      </c>
      <c r="F4663" t="s">
        <v>24165</v>
      </c>
      <c r="G4663" t="s">
        <v>10413</v>
      </c>
      <c r="L4663" t="s">
        <v>18137</v>
      </c>
      <c r="M4663" t="s">
        <v>37</v>
      </c>
      <c r="N4663" t="s">
        <v>38</v>
      </c>
      <c r="O4663">
        <v>4700000</v>
      </c>
      <c r="P4663">
        <f t="shared" si="72"/>
        <v>-2994861</v>
      </c>
      <c r="Q4663">
        <v>6.7</v>
      </c>
    </row>
    <row r="4664" spans="1:17" x14ac:dyDescent="0.3">
      <c r="A4664" t="s">
        <v>7404</v>
      </c>
      <c r="B4664">
        <v>120</v>
      </c>
      <c r="C4664">
        <v>76600000</v>
      </c>
      <c r="D4664" t="s">
        <v>1266</v>
      </c>
      <c r="E4664" t="s">
        <v>6403</v>
      </c>
      <c r="L4664" t="s">
        <v>7408</v>
      </c>
      <c r="M4664" t="s">
        <v>37</v>
      </c>
      <c r="N4664" t="s">
        <v>38</v>
      </c>
      <c r="O4664">
        <v>10700000</v>
      </c>
      <c r="P4664">
        <f t="shared" si="72"/>
        <v>65900000</v>
      </c>
      <c r="Q4664">
        <v>7.4</v>
      </c>
    </row>
    <row r="4665" spans="1:17" x14ac:dyDescent="0.3">
      <c r="A4665" t="s">
        <v>4370</v>
      </c>
      <c r="B4665">
        <v>130</v>
      </c>
      <c r="C4665">
        <v>31165421</v>
      </c>
      <c r="D4665" t="s">
        <v>1266</v>
      </c>
      <c r="E4665" t="s">
        <v>6403</v>
      </c>
      <c r="F4665" t="s">
        <v>24165</v>
      </c>
      <c r="G4665" t="s">
        <v>19711</v>
      </c>
      <c r="L4665" t="s">
        <v>4373</v>
      </c>
      <c r="M4665" t="s">
        <v>37</v>
      </c>
      <c r="N4665" t="s">
        <v>38</v>
      </c>
      <c r="O4665">
        <v>60000000</v>
      </c>
      <c r="P4665">
        <f t="shared" si="72"/>
        <v>-28834579</v>
      </c>
      <c r="Q4665">
        <v>6</v>
      </c>
    </row>
    <row r="4666" spans="1:17" x14ac:dyDescent="0.3">
      <c r="A4666" t="s">
        <v>3347</v>
      </c>
      <c r="B4666">
        <v>141</v>
      </c>
      <c r="C4666">
        <v>100614858</v>
      </c>
      <c r="D4666" t="s">
        <v>1266</v>
      </c>
      <c r="E4666" t="s">
        <v>24165</v>
      </c>
      <c r="F4666" t="s">
        <v>19711</v>
      </c>
      <c r="G4666" t="s">
        <v>12332</v>
      </c>
      <c r="H4666" t="s">
        <v>10413</v>
      </c>
      <c r="L4666" t="s">
        <v>3349</v>
      </c>
      <c r="M4666" t="s">
        <v>37</v>
      </c>
      <c r="N4666" t="s">
        <v>38</v>
      </c>
      <c r="O4666">
        <v>68000000</v>
      </c>
      <c r="P4666">
        <f t="shared" si="72"/>
        <v>32614858</v>
      </c>
      <c r="Q4666">
        <v>6.9</v>
      </c>
    </row>
    <row r="4667" spans="1:17" x14ac:dyDescent="0.3">
      <c r="A4667" t="s">
        <v>4850</v>
      </c>
      <c r="B4667">
        <v>155</v>
      </c>
      <c r="C4667">
        <v>82522790</v>
      </c>
      <c r="D4667" t="s">
        <v>1266</v>
      </c>
      <c r="E4667" t="s">
        <v>6403</v>
      </c>
      <c r="F4667" t="s">
        <v>19711</v>
      </c>
      <c r="L4667" t="s">
        <v>6323</v>
      </c>
      <c r="M4667" t="s">
        <v>37</v>
      </c>
      <c r="N4667" t="s">
        <v>38</v>
      </c>
      <c r="O4667">
        <v>40000000</v>
      </c>
      <c r="P4667">
        <f t="shared" si="72"/>
        <v>42522790</v>
      </c>
      <c r="Q4667">
        <v>7.5</v>
      </c>
    </row>
    <row r="4668" spans="1:17" x14ac:dyDescent="0.3">
      <c r="A4668" t="s">
        <v>19773</v>
      </c>
      <c r="B4668">
        <v>66</v>
      </c>
      <c r="C4668">
        <v>38108</v>
      </c>
      <c r="D4668" t="s">
        <v>6403</v>
      </c>
      <c r="E4668" t="s">
        <v>24165</v>
      </c>
      <c r="F4668" t="s">
        <v>12332</v>
      </c>
      <c r="G4668" t="s">
        <v>10413</v>
      </c>
      <c r="L4668" t="s">
        <v>19775</v>
      </c>
      <c r="M4668" t="s">
        <v>2778</v>
      </c>
      <c r="N4668" t="s">
        <v>3571</v>
      </c>
      <c r="O4668">
        <v>2600000</v>
      </c>
      <c r="P4668">
        <f t="shared" si="72"/>
        <v>-2561892</v>
      </c>
      <c r="Q4668">
        <v>7.2</v>
      </c>
    </row>
    <row r="4669" spans="1:17" x14ac:dyDescent="0.3">
      <c r="A4669" t="s">
        <v>10983</v>
      </c>
      <c r="B4669">
        <v>75</v>
      </c>
      <c r="C4669">
        <v>23078294</v>
      </c>
      <c r="D4669" t="s">
        <v>6403</v>
      </c>
      <c r="E4669" t="s">
        <v>10413</v>
      </c>
      <c r="L4669" t="s">
        <v>10984</v>
      </c>
      <c r="M4669" t="s">
        <v>37</v>
      </c>
      <c r="N4669" t="s">
        <v>38</v>
      </c>
      <c r="O4669">
        <v>9000000</v>
      </c>
      <c r="P4669">
        <f t="shared" si="72"/>
        <v>14078294</v>
      </c>
      <c r="Q4669">
        <v>5.0999999999999996</v>
      </c>
    </row>
    <row r="4670" spans="1:17" x14ac:dyDescent="0.3">
      <c r="A4670" t="s">
        <v>14108</v>
      </c>
      <c r="B4670">
        <v>80</v>
      </c>
      <c r="C4670">
        <v>33583175</v>
      </c>
      <c r="D4670" t="s">
        <v>6403</v>
      </c>
      <c r="E4670" t="s">
        <v>24165</v>
      </c>
      <c r="F4670" t="s">
        <v>10413</v>
      </c>
      <c r="L4670" t="s">
        <v>14873</v>
      </c>
      <c r="M4670" t="s">
        <v>37</v>
      </c>
      <c r="N4670" t="s">
        <v>38</v>
      </c>
      <c r="O4670">
        <v>10000000</v>
      </c>
      <c r="P4670">
        <f t="shared" si="72"/>
        <v>23583175</v>
      </c>
      <c r="Q4670">
        <v>6.3</v>
      </c>
    </row>
    <row r="4671" spans="1:17" x14ac:dyDescent="0.3">
      <c r="A4671" t="s">
        <v>17538</v>
      </c>
      <c r="B4671">
        <v>81</v>
      </c>
      <c r="C4671">
        <v>56536016</v>
      </c>
      <c r="D4671" t="s">
        <v>6403</v>
      </c>
      <c r="L4671" t="s">
        <v>17540</v>
      </c>
      <c r="M4671" t="s">
        <v>37</v>
      </c>
      <c r="N4671" t="s">
        <v>38</v>
      </c>
      <c r="O4671">
        <v>4900000</v>
      </c>
      <c r="P4671">
        <f t="shared" si="72"/>
        <v>51636016</v>
      </c>
      <c r="Q4671">
        <v>6.9</v>
      </c>
    </row>
    <row r="4672" spans="1:17" x14ac:dyDescent="0.3">
      <c r="A4672" t="s">
        <v>22385</v>
      </c>
      <c r="B4672">
        <v>81</v>
      </c>
      <c r="C4672">
        <v>140530114</v>
      </c>
      <c r="D4672" t="s">
        <v>6403</v>
      </c>
      <c r="L4672" t="s">
        <v>22388</v>
      </c>
      <c r="M4672" t="s">
        <v>37</v>
      </c>
      <c r="N4672" t="s">
        <v>38</v>
      </c>
      <c r="O4672">
        <v>60000</v>
      </c>
      <c r="P4672">
        <f t="shared" si="72"/>
        <v>140470114</v>
      </c>
      <c r="Q4672">
        <v>6.4</v>
      </c>
    </row>
    <row r="4673" spans="1:17" hidden="1" x14ac:dyDescent="0.3">
      <c r="A4673" t="s">
        <v>19016</v>
      </c>
      <c r="B4673">
        <v>148</v>
      </c>
      <c r="D4673" t="s">
        <v>1325</v>
      </c>
      <c r="E4673" t="s">
        <v>11526</v>
      </c>
      <c r="F4673" t="s">
        <v>24164</v>
      </c>
      <c r="G4673" t="s">
        <v>12332</v>
      </c>
      <c r="H4673" t="s">
        <v>10413</v>
      </c>
      <c r="L4673" t="s">
        <v>19018</v>
      </c>
      <c r="M4673" t="s">
        <v>37</v>
      </c>
      <c r="N4673" t="s">
        <v>38</v>
      </c>
      <c r="O4673">
        <v>3500000</v>
      </c>
      <c r="P4673">
        <f t="shared" si="72"/>
        <v>-3500000</v>
      </c>
      <c r="Q4673">
        <v>8.4</v>
      </c>
    </row>
    <row r="4674" spans="1:17" hidden="1" x14ac:dyDescent="0.3">
      <c r="A4674" t="s">
        <v>1133</v>
      </c>
      <c r="B4674">
        <v>148</v>
      </c>
      <c r="C4674">
        <v>5100937</v>
      </c>
      <c r="D4674" t="s">
        <v>3409</v>
      </c>
      <c r="L4674" t="s">
        <v>7735</v>
      </c>
      <c r="M4674" t="s">
        <v>2778</v>
      </c>
      <c r="N4674" t="s">
        <v>2913</v>
      </c>
      <c r="P4674">
        <f t="shared" ref="P4674:P4737" si="73">+C4674-O4674</f>
        <v>5100937</v>
      </c>
      <c r="Q4674">
        <v>7.5</v>
      </c>
    </row>
    <row r="4675" spans="1:17" x14ac:dyDescent="0.3">
      <c r="A4675" t="s">
        <v>23686</v>
      </c>
      <c r="B4675">
        <v>81</v>
      </c>
      <c r="C4675">
        <v>22757819</v>
      </c>
      <c r="D4675" t="s">
        <v>6403</v>
      </c>
      <c r="E4675" t="s">
        <v>10413</v>
      </c>
      <c r="L4675" t="s">
        <v>23689</v>
      </c>
      <c r="M4675" t="s">
        <v>37</v>
      </c>
      <c r="N4675" t="s">
        <v>38</v>
      </c>
      <c r="O4675">
        <v>100000</v>
      </c>
      <c r="P4675">
        <f t="shared" si="73"/>
        <v>22657819</v>
      </c>
      <c r="Q4675">
        <v>4.2</v>
      </c>
    </row>
    <row r="4676" spans="1:17" x14ac:dyDescent="0.3">
      <c r="A4676" t="s">
        <v>22887</v>
      </c>
      <c r="B4676">
        <v>82</v>
      </c>
      <c r="C4676">
        <v>126387</v>
      </c>
      <c r="D4676" t="s">
        <v>6403</v>
      </c>
      <c r="L4676" t="s">
        <v>22890</v>
      </c>
      <c r="M4676" t="s">
        <v>9795</v>
      </c>
      <c r="N4676" t="s">
        <v>7090</v>
      </c>
      <c r="O4676">
        <v>400000</v>
      </c>
      <c r="P4676">
        <f t="shared" si="73"/>
        <v>-273613</v>
      </c>
      <c r="Q4676">
        <v>6.9</v>
      </c>
    </row>
    <row r="4677" spans="1:17" x14ac:dyDescent="0.3">
      <c r="A4677" t="s">
        <v>5861</v>
      </c>
      <c r="B4677">
        <v>82</v>
      </c>
      <c r="C4677">
        <v>66466372</v>
      </c>
      <c r="D4677" t="s">
        <v>6403</v>
      </c>
      <c r="L4677" t="s">
        <v>6405</v>
      </c>
      <c r="M4677" t="s">
        <v>37</v>
      </c>
      <c r="N4677" t="s">
        <v>38</v>
      </c>
      <c r="O4677">
        <v>40000000</v>
      </c>
      <c r="P4677">
        <f t="shared" si="73"/>
        <v>26466372</v>
      </c>
      <c r="Q4677">
        <v>5.2</v>
      </c>
    </row>
    <row r="4678" spans="1:17" x14ac:dyDescent="0.3">
      <c r="A4678" t="s">
        <v>12337</v>
      </c>
      <c r="B4678">
        <v>83</v>
      </c>
      <c r="C4678">
        <v>4930798</v>
      </c>
      <c r="D4678" t="s">
        <v>6403</v>
      </c>
      <c r="E4678" t="s">
        <v>10413</v>
      </c>
      <c r="L4678" t="s">
        <v>12340</v>
      </c>
      <c r="M4678" t="s">
        <v>37</v>
      </c>
      <c r="N4678" t="s">
        <v>38</v>
      </c>
      <c r="O4678">
        <v>17000000</v>
      </c>
      <c r="P4678">
        <f t="shared" si="73"/>
        <v>-12069202</v>
      </c>
      <c r="Q4678">
        <v>4.0999999999999996</v>
      </c>
    </row>
    <row r="4679" spans="1:17" x14ac:dyDescent="0.3">
      <c r="A4679" t="s">
        <v>10983</v>
      </c>
      <c r="B4679">
        <v>83</v>
      </c>
      <c r="C4679">
        <v>53245055</v>
      </c>
      <c r="D4679" t="s">
        <v>6403</v>
      </c>
      <c r="L4679" t="s">
        <v>21575</v>
      </c>
      <c r="M4679" t="s">
        <v>37</v>
      </c>
      <c r="N4679" t="s">
        <v>38</v>
      </c>
      <c r="O4679">
        <v>1000000</v>
      </c>
      <c r="P4679">
        <f t="shared" si="73"/>
        <v>52245055</v>
      </c>
      <c r="Q4679">
        <v>4.2</v>
      </c>
    </row>
    <row r="4680" spans="1:17" x14ac:dyDescent="0.3">
      <c r="A4680" t="s">
        <v>17605</v>
      </c>
      <c r="B4680">
        <v>83</v>
      </c>
      <c r="C4680">
        <v>25799043</v>
      </c>
      <c r="D4680" t="s">
        <v>6403</v>
      </c>
      <c r="E4680" t="s">
        <v>12332</v>
      </c>
      <c r="F4680" t="s">
        <v>10413</v>
      </c>
      <c r="L4680" t="s">
        <v>17606</v>
      </c>
      <c r="M4680" t="s">
        <v>37</v>
      </c>
      <c r="N4680" t="s">
        <v>38</v>
      </c>
      <c r="O4680">
        <v>3300000</v>
      </c>
      <c r="P4680">
        <f t="shared" si="73"/>
        <v>22499043</v>
      </c>
      <c r="Q4680">
        <v>5.2</v>
      </c>
    </row>
    <row r="4681" spans="1:17" x14ac:dyDescent="0.3">
      <c r="A4681" t="s">
        <v>876</v>
      </c>
      <c r="B4681">
        <v>83</v>
      </c>
      <c r="C4681">
        <v>39511038</v>
      </c>
      <c r="D4681" t="s">
        <v>6403</v>
      </c>
      <c r="L4681" t="s">
        <v>12411</v>
      </c>
      <c r="M4681" t="s">
        <v>37</v>
      </c>
      <c r="N4681" t="s">
        <v>38</v>
      </c>
      <c r="O4681">
        <v>16000000</v>
      </c>
      <c r="P4681">
        <f t="shared" si="73"/>
        <v>23511038</v>
      </c>
      <c r="Q4681">
        <v>5.9</v>
      </c>
    </row>
    <row r="4682" spans="1:17" x14ac:dyDescent="0.3">
      <c r="A4682" t="s">
        <v>21520</v>
      </c>
      <c r="B4682">
        <v>83</v>
      </c>
      <c r="C4682">
        <v>31537320</v>
      </c>
      <c r="D4682" t="s">
        <v>6403</v>
      </c>
      <c r="E4682" t="s">
        <v>24165</v>
      </c>
      <c r="F4682" t="s">
        <v>10413</v>
      </c>
      <c r="L4682" t="s">
        <v>21522</v>
      </c>
      <c r="M4682" t="s">
        <v>37</v>
      </c>
      <c r="N4682" t="s">
        <v>38</v>
      </c>
      <c r="O4682">
        <v>1000000</v>
      </c>
      <c r="P4682">
        <f t="shared" si="73"/>
        <v>30537320</v>
      </c>
      <c r="Q4682">
        <v>5.7</v>
      </c>
    </row>
    <row r="4683" spans="1:17" x14ac:dyDescent="0.3">
      <c r="A4683" t="s">
        <v>12954</v>
      </c>
      <c r="B4683">
        <v>84</v>
      </c>
      <c r="C4683">
        <v>17411331</v>
      </c>
      <c r="D4683" t="s">
        <v>6403</v>
      </c>
      <c r="E4683" t="s">
        <v>24165</v>
      </c>
      <c r="F4683" t="s">
        <v>12332</v>
      </c>
      <c r="G4683" t="s">
        <v>10413</v>
      </c>
      <c r="L4683" t="s">
        <v>12955</v>
      </c>
      <c r="M4683" t="s">
        <v>37</v>
      </c>
      <c r="N4683" t="s">
        <v>370</v>
      </c>
      <c r="O4683">
        <v>15000000</v>
      </c>
      <c r="P4683">
        <f t="shared" si="73"/>
        <v>2411331</v>
      </c>
      <c r="Q4683">
        <v>5.5</v>
      </c>
    </row>
    <row r="4684" spans="1:17" x14ac:dyDescent="0.3">
      <c r="A4684" t="s">
        <v>18017</v>
      </c>
      <c r="B4684">
        <v>84</v>
      </c>
      <c r="C4684">
        <v>107917283</v>
      </c>
      <c r="D4684" t="s">
        <v>6403</v>
      </c>
      <c r="L4684" t="s">
        <v>22838</v>
      </c>
      <c r="M4684" t="s">
        <v>37</v>
      </c>
      <c r="N4684" t="s">
        <v>38</v>
      </c>
      <c r="O4684">
        <v>15000</v>
      </c>
      <c r="P4684">
        <f t="shared" si="73"/>
        <v>107902283</v>
      </c>
      <c r="Q4684">
        <v>6.3</v>
      </c>
    </row>
    <row r="4685" spans="1:17" x14ac:dyDescent="0.3">
      <c r="A4685" t="s">
        <v>15006</v>
      </c>
      <c r="B4685">
        <v>84</v>
      </c>
      <c r="C4685">
        <v>15417771</v>
      </c>
      <c r="D4685" t="s">
        <v>6403</v>
      </c>
      <c r="E4685" t="s">
        <v>10413</v>
      </c>
      <c r="L4685" t="s">
        <v>15008</v>
      </c>
      <c r="M4685" t="s">
        <v>37</v>
      </c>
      <c r="N4685" t="s">
        <v>38</v>
      </c>
      <c r="O4685">
        <v>12600000</v>
      </c>
      <c r="P4685">
        <f t="shared" si="73"/>
        <v>2817771</v>
      </c>
      <c r="Q4685">
        <v>6.1</v>
      </c>
    </row>
    <row r="4686" spans="1:17" hidden="1" x14ac:dyDescent="0.3">
      <c r="A4686" t="s">
        <v>17251</v>
      </c>
      <c r="B4686">
        <v>149</v>
      </c>
      <c r="D4686" t="s">
        <v>3409</v>
      </c>
      <c r="L4686" t="s">
        <v>18905</v>
      </c>
      <c r="M4686" t="s">
        <v>37</v>
      </c>
      <c r="N4686" t="s">
        <v>38</v>
      </c>
      <c r="O4686">
        <v>3500000</v>
      </c>
      <c r="P4686">
        <f t="shared" si="73"/>
        <v>-3500000</v>
      </c>
      <c r="Q4686">
        <v>7.6</v>
      </c>
    </row>
    <row r="4687" spans="1:17" x14ac:dyDescent="0.3">
      <c r="A4687" t="s">
        <v>14719</v>
      </c>
      <c r="B4687">
        <v>85</v>
      </c>
      <c r="C4687">
        <v>27024</v>
      </c>
      <c r="D4687" t="s">
        <v>6403</v>
      </c>
      <c r="L4687" t="s">
        <v>17373</v>
      </c>
      <c r="M4687" t="s">
        <v>2778</v>
      </c>
      <c r="N4687" t="s">
        <v>3571</v>
      </c>
      <c r="O4687">
        <v>5600000</v>
      </c>
      <c r="P4687">
        <f t="shared" si="73"/>
        <v>-5572976</v>
      </c>
      <c r="Q4687">
        <v>6.6</v>
      </c>
    </row>
    <row r="4688" spans="1:17" x14ac:dyDescent="0.3">
      <c r="A4688" t="s">
        <v>14799</v>
      </c>
      <c r="B4688">
        <v>85</v>
      </c>
      <c r="C4688">
        <v>64423650</v>
      </c>
      <c r="D4688" t="s">
        <v>6403</v>
      </c>
      <c r="E4688" t="s">
        <v>12332</v>
      </c>
      <c r="F4688" t="s">
        <v>10413</v>
      </c>
      <c r="L4688" t="s">
        <v>19205</v>
      </c>
      <c r="M4688" t="s">
        <v>37</v>
      </c>
      <c r="N4688" t="s">
        <v>38</v>
      </c>
      <c r="O4688">
        <v>3000000</v>
      </c>
      <c r="P4688">
        <f t="shared" si="73"/>
        <v>61423650</v>
      </c>
      <c r="Q4688">
        <v>5.7</v>
      </c>
    </row>
    <row r="4689" spans="1:17" x14ac:dyDescent="0.3">
      <c r="A4689" t="s">
        <v>17755</v>
      </c>
      <c r="B4689">
        <v>86</v>
      </c>
      <c r="C4689">
        <v>17683670</v>
      </c>
      <c r="D4689" t="s">
        <v>6403</v>
      </c>
      <c r="E4689" t="s">
        <v>24165</v>
      </c>
      <c r="F4689" t="s">
        <v>12332</v>
      </c>
      <c r="G4689" t="s">
        <v>10413</v>
      </c>
      <c r="L4689" t="s">
        <v>17757</v>
      </c>
      <c r="M4689" t="s">
        <v>37</v>
      </c>
      <c r="N4689" t="s">
        <v>38</v>
      </c>
      <c r="O4689">
        <v>5000000</v>
      </c>
      <c r="P4689">
        <f t="shared" si="73"/>
        <v>12683670</v>
      </c>
      <c r="Q4689">
        <v>5.2</v>
      </c>
    </row>
    <row r="4690" spans="1:17" x14ac:dyDescent="0.3">
      <c r="A4690" t="s">
        <v>21537</v>
      </c>
      <c r="B4690">
        <v>86</v>
      </c>
      <c r="C4690">
        <v>18112929</v>
      </c>
      <c r="D4690" t="s">
        <v>6403</v>
      </c>
      <c r="E4690" t="s">
        <v>24165</v>
      </c>
      <c r="F4690" t="s">
        <v>12332</v>
      </c>
      <c r="G4690" t="s">
        <v>10413</v>
      </c>
      <c r="L4690" t="s">
        <v>21538</v>
      </c>
      <c r="M4690" t="s">
        <v>37</v>
      </c>
      <c r="N4690" t="s">
        <v>38</v>
      </c>
      <c r="O4690">
        <v>1000000</v>
      </c>
      <c r="P4690">
        <f t="shared" si="73"/>
        <v>17112929</v>
      </c>
      <c r="Q4690">
        <v>5</v>
      </c>
    </row>
    <row r="4691" spans="1:17" x14ac:dyDescent="0.3">
      <c r="A4691" t="s">
        <v>5495</v>
      </c>
      <c r="B4691">
        <v>86</v>
      </c>
      <c r="C4691">
        <v>54098051</v>
      </c>
      <c r="D4691" t="s">
        <v>6403</v>
      </c>
      <c r="L4691" t="s">
        <v>9500</v>
      </c>
      <c r="M4691" t="s">
        <v>37</v>
      </c>
      <c r="N4691" t="s">
        <v>767</v>
      </c>
      <c r="O4691">
        <v>25000000</v>
      </c>
      <c r="P4691">
        <f t="shared" si="73"/>
        <v>29098051</v>
      </c>
      <c r="Q4691">
        <v>5.8</v>
      </c>
    </row>
    <row r="4692" spans="1:17" x14ac:dyDescent="0.3">
      <c r="A4692" t="s">
        <v>19241</v>
      </c>
      <c r="B4692">
        <v>86</v>
      </c>
      <c r="C4692">
        <v>19472057</v>
      </c>
      <c r="D4692" t="s">
        <v>6403</v>
      </c>
      <c r="E4692" t="s">
        <v>10413</v>
      </c>
      <c r="L4692" t="s">
        <v>19243</v>
      </c>
      <c r="M4692" t="s">
        <v>37</v>
      </c>
      <c r="N4692" t="s">
        <v>38</v>
      </c>
      <c r="O4692">
        <v>3000000</v>
      </c>
      <c r="P4692">
        <f t="shared" si="73"/>
        <v>16472057</v>
      </c>
      <c r="Q4692">
        <v>5.9</v>
      </c>
    </row>
    <row r="4693" spans="1:17" x14ac:dyDescent="0.3">
      <c r="A4693" t="s">
        <v>7064</v>
      </c>
      <c r="B4693">
        <v>87</v>
      </c>
      <c r="C4693">
        <v>19100000</v>
      </c>
      <c r="D4693" t="s">
        <v>6403</v>
      </c>
      <c r="E4693" t="s">
        <v>24165</v>
      </c>
      <c r="F4693" t="s">
        <v>10413</v>
      </c>
      <c r="L4693" t="s">
        <v>21232</v>
      </c>
      <c r="M4693" t="s">
        <v>37</v>
      </c>
      <c r="N4693" t="s">
        <v>38</v>
      </c>
      <c r="O4693">
        <v>1250000</v>
      </c>
      <c r="P4693">
        <f t="shared" si="73"/>
        <v>17850000</v>
      </c>
      <c r="Q4693">
        <v>6.1</v>
      </c>
    </row>
    <row r="4694" spans="1:17" x14ac:dyDescent="0.3">
      <c r="A4694" t="s">
        <v>10931</v>
      </c>
      <c r="B4694">
        <v>87</v>
      </c>
      <c r="C4694">
        <v>26876529</v>
      </c>
      <c r="D4694" t="s">
        <v>6403</v>
      </c>
      <c r="E4694" t="s">
        <v>24165</v>
      </c>
      <c r="L4694" t="s">
        <v>10933</v>
      </c>
      <c r="M4694" t="s">
        <v>37</v>
      </c>
      <c r="N4694" t="s">
        <v>677</v>
      </c>
      <c r="O4694">
        <v>27000000</v>
      </c>
      <c r="P4694">
        <f t="shared" si="73"/>
        <v>-123471</v>
      </c>
      <c r="Q4694">
        <v>3.9</v>
      </c>
    </row>
    <row r="4695" spans="1:17" hidden="1" x14ac:dyDescent="0.3">
      <c r="A4695" t="s">
        <v>21495</v>
      </c>
      <c r="B4695">
        <v>150</v>
      </c>
      <c r="D4695" t="s">
        <v>1671</v>
      </c>
      <c r="E4695" t="s">
        <v>3409</v>
      </c>
      <c r="L4695" t="s">
        <v>21497</v>
      </c>
      <c r="M4695" t="s">
        <v>5611</v>
      </c>
      <c r="N4695" t="s">
        <v>5612</v>
      </c>
      <c r="P4695">
        <f t="shared" si="73"/>
        <v>0</v>
      </c>
      <c r="Q4695">
        <v>7.5</v>
      </c>
    </row>
    <row r="4696" spans="1:17" x14ac:dyDescent="0.3">
      <c r="A4696" t="s">
        <v>1783</v>
      </c>
      <c r="B4696">
        <v>87</v>
      </c>
      <c r="C4696">
        <v>47860214</v>
      </c>
      <c r="D4696" t="s">
        <v>6403</v>
      </c>
      <c r="E4696" t="s">
        <v>10413</v>
      </c>
      <c r="L4696" t="s">
        <v>12754</v>
      </c>
      <c r="M4696" t="s">
        <v>37</v>
      </c>
      <c r="N4696" t="s">
        <v>38</v>
      </c>
      <c r="O4696">
        <v>15000000</v>
      </c>
      <c r="P4696">
        <f t="shared" si="73"/>
        <v>32860214</v>
      </c>
      <c r="Q4696">
        <v>5</v>
      </c>
    </row>
    <row r="4697" spans="1:17" x14ac:dyDescent="0.3">
      <c r="A4697" t="s">
        <v>19511</v>
      </c>
      <c r="B4697">
        <v>88</v>
      </c>
      <c r="C4697">
        <v>143000</v>
      </c>
      <c r="D4697" t="s">
        <v>6403</v>
      </c>
      <c r="E4697" t="s">
        <v>10413</v>
      </c>
      <c r="L4697" t="s">
        <v>19513</v>
      </c>
      <c r="M4697" t="s">
        <v>37</v>
      </c>
      <c r="N4697" t="s">
        <v>38</v>
      </c>
      <c r="O4697">
        <v>5000000</v>
      </c>
      <c r="P4697">
        <f t="shared" si="73"/>
        <v>-4857000</v>
      </c>
      <c r="Q4697">
        <v>4.0999999999999996</v>
      </c>
    </row>
    <row r="4698" spans="1:17" x14ac:dyDescent="0.3">
      <c r="A4698" t="s">
        <v>19673</v>
      </c>
      <c r="B4698">
        <v>88</v>
      </c>
      <c r="C4698">
        <v>19170001</v>
      </c>
      <c r="D4698" t="s">
        <v>6403</v>
      </c>
      <c r="L4698" t="s">
        <v>19675</v>
      </c>
      <c r="M4698" t="s">
        <v>37</v>
      </c>
      <c r="N4698" t="s">
        <v>38</v>
      </c>
      <c r="O4698">
        <v>2800000</v>
      </c>
      <c r="P4698">
        <f t="shared" si="73"/>
        <v>16370001</v>
      </c>
      <c r="Q4698">
        <v>5.3</v>
      </c>
    </row>
    <row r="4699" spans="1:17" x14ac:dyDescent="0.3">
      <c r="A4699" t="s">
        <v>9639</v>
      </c>
      <c r="B4699">
        <v>88</v>
      </c>
      <c r="C4699">
        <v>17768000</v>
      </c>
      <c r="D4699" t="s">
        <v>6403</v>
      </c>
      <c r="E4699" t="s">
        <v>10413</v>
      </c>
      <c r="L4699" t="s">
        <v>17736</v>
      </c>
      <c r="M4699" t="s">
        <v>37</v>
      </c>
      <c r="N4699" t="s">
        <v>38</v>
      </c>
      <c r="O4699">
        <v>5000000</v>
      </c>
      <c r="P4699">
        <f t="shared" si="73"/>
        <v>12768000</v>
      </c>
      <c r="Q4699">
        <v>5.9</v>
      </c>
    </row>
    <row r="4700" spans="1:17" x14ac:dyDescent="0.3">
      <c r="A4700" t="s">
        <v>7404</v>
      </c>
      <c r="B4700">
        <v>88</v>
      </c>
      <c r="C4700">
        <v>30859000</v>
      </c>
      <c r="D4700" t="s">
        <v>6403</v>
      </c>
      <c r="E4700" t="s">
        <v>10413</v>
      </c>
      <c r="L4700" t="s">
        <v>15596</v>
      </c>
      <c r="M4700" t="s">
        <v>37</v>
      </c>
      <c r="N4700" t="s">
        <v>38</v>
      </c>
      <c r="O4700">
        <v>83532</v>
      </c>
      <c r="P4700">
        <f t="shared" si="73"/>
        <v>30775468</v>
      </c>
      <c r="Q4700">
        <v>7.5</v>
      </c>
    </row>
    <row r="4701" spans="1:17" x14ac:dyDescent="0.3">
      <c r="A4701" t="s">
        <v>17740</v>
      </c>
      <c r="B4701">
        <v>89</v>
      </c>
      <c r="C4701">
        <v>12947763</v>
      </c>
      <c r="D4701" t="s">
        <v>6403</v>
      </c>
      <c r="E4701" t="s">
        <v>24165</v>
      </c>
      <c r="L4701" t="s">
        <v>17742</v>
      </c>
      <c r="M4701" t="s">
        <v>37</v>
      </c>
      <c r="N4701" t="s">
        <v>38</v>
      </c>
      <c r="O4701">
        <v>5000000</v>
      </c>
      <c r="P4701">
        <f t="shared" si="73"/>
        <v>7947763</v>
      </c>
      <c r="Q4701">
        <v>6.2</v>
      </c>
    </row>
    <row r="4702" spans="1:17" x14ac:dyDescent="0.3">
      <c r="A4702" t="s">
        <v>16533</v>
      </c>
      <c r="B4702">
        <v>89</v>
      </c>
      <c r="C4702">
        <v>15818967</v>
      </c>
      <c r="D4702" t="s">
        <v>6403</v>
      </c>
      <c r="E4702" t="s">
        <v>24165</v>
      </c>
      <c r="L4702" t="s">
        <v>16535</v>
      </c>
      <c r="M4702" t="s">
        <v>37</v>
      </c>
      <c r="N4702" t="s">
        <v>38</v>
      </c>
      <c r="O4702">
        <v>7000000</v>
      </c>
      <c r="P4702">
        <f t="shared" si="73"/>
        <v>8818967</v>
      </c>
      <c r="Q4702">
        <v>4</v>
      </c>
    </row>
    <row r="4703" spans="1:17" x14ac:dyDescent="0.3">
      <c r="A4703" t="s">
        <v>7480</v>
      </c>
      <c r="B4703">
        <v>89</v>
      </c>
      <c r="C4703">
        <v>3645438</v>
      </c>
      <c r="D4703" t="s">
        <v>6403</v>
      </c>
      <c r="L4703" t="s">
        <v>19644</v>
      </c>
      <c r="M4703" t="s">
        <v>1464</v>
      </c>
      <c r="N4703" t="s">
        <v>1465</v>
      </c>
      <c r="O4703">
        <v>2200000</v>
      </c>
      <c r="P4703">
        <f t="shared" si="73"/>
        <v>1445438</v>
      </c>
      <c r="Q4703">
        <v>6.8</v>
      </c>
    </row>
    <row r="4704" spans="1:17" x14ac:dyDescent="0.3">
      <c r="A4704" t="s">
        <v>22955</v>
      </c>
      <c r="B4704">
        <v>89</v>
      </c>
      <c r="C4704">
        <v>12843</v>
      </c>
      <c r="D4704" t="s">
        <v>6403</v>
      </c>
      <c r="E4704" t="s">
        <v>10413</v>
      </c>
      <c r="L4704" t="s">
        <v>22958</v>
      </c>
      <c r="M4704" t="s">
        <v>37</v>
      </c>
      <c r="N4704" t="s">
        <v>1465</v>
      </c>
      <c r="O4704">
        <v>6000000</v>
      </c>
      <c r="P4704">
        <f t="shared" si="73"/>
        <v>-5987157</v>
      </c>
      <c r="Q4704">
        <v>6.1</v>
      </c>
    </row>
    <row r="4705" spans="1:17" x14ac:dyDescent="0.3">
      <c r="A4705" t="s">
        <v>10918</v>
      </c>
      <c r="B4705">
        <v>89</v>
      </c>
      <c r="C4705">
        <v>43818159</v>
      </c>
      <c r="D4705" t="s">
        <v>6403</v>
      </c>
      <c r="E4705" t="s">
        <v>24165</v>
      </c>
      <c r="L4705" t="s">
        <v>11785</v>
      </c>
      <c r="M4705" t="s">
        <v>37</v>
      </c>
      <c r="N4705" t="s">
        <v>38</v>
      </c>
      <c r="O4705">
        <v>20000000</v>
      </c>
      <c r="P4705">
        <f t="shared" si="73"/>
        <v>23818159</v>
      </c>
      <c r="Q4705">
        <v>3.9</v>
      </c>
    </row>
    <row r="4706" spans="1:17" hidden="1" x14ac:dyDescent="0.3">
      <c r="A4706" t="s">
        <v>17041</v>
      </c>
      <c r="B4706">
        <v>151</v>
      </c>
      <c r="D4706" t="s">
        <v>3409</v>
      </c>
      <c r="E4706" t="s">
        <v>19711</v>
      </c>
      <c r="F4706" t="s">
        <v>24163</v>
      </c>
      <c r="L4706" t="s">
        <v>23321</v>
      </c>
      <c r="M4706" t="s">
        <v>65</v>
      </c>
      <c r="N4706" t="s">
        <v>38</v>
      </c>
      <c r="O4706">
        <v>245000</v>
      </c>
      <c r="P4706">
        <f t="shared" si="73"/>
        <v>-245000</v>
      </c>
      <c r="Q4706">
        <v>8.3000000000000007</v>
      </c>
    </row>
    <row r="4707" spans="1:17" x14ac:dyDescent="0.3">
      <c r="A4707" t="s">
        <v>14108</v>
      </c>
      <c r="B4707">
        <v>89</v>
      </c>
      <c r="C4707">
        <v>31691811</v>
      </c>
      <c r="D4707" t="s">
        <v>6403</v>
      </c>
      <c r="E4707" t="s">
        <v>12332</v>
      </c>
      <c r="F4707" t="s">
        <v>10413</v>
      </c>
      <c r="L4707" t="s">
        <v>14109</v>
      </c>
      <c r="M4707" t="s">
        <v>37</v>
      </c>
      <c r="N4707" t="s">
        <v>38</v>
      </c>
      <c r="O4707">
        <v>12000000</v>
      </c>
      <c r="P4707">
        <f t="shared" si="73"/>
        <v>19691811</v>
      </c>
      <c r="Q4707">
        <v>6</v>
      </c>
    </row>
    <row r="4708" spans="1:17" x14ac:dyDescent="0.3">
      <c r="A4708" t="s">
        <v>12928</v>
      </c>
      <c r="B4708">
        <v>89</v>
      </c>
      <c r="C4708">
        <v>20801344</v>
      </c>
      <c r="D4708" t="s">
        <v>6403</v>
      </c>
      <c r="L4708" t="s">
        <v>12929</v>
      </c>
      <c r="M4708" t="s">
        <v>37</v>
      </c>
      <c r="N4708" t="s">
        <v>38</v>
      </c>
      <c r="O4708">
        <v>15000000</v>
      </c>
      <c r="P4708">
        <f t="shared" si="73"/>
        <v>5801344</v>
      </c>
      <c r="Q4708">
        <v>5.0999999999999996</v>
      </c>
    </row>
    <row r="4709" spans="1:17" x14ac:dyDescent="0.3">
      <c r="A4709" t="s">
        <v>12236</v>
      </c>
      <c r="B4709">
        <v>89</v>
      </c>
      <c r="C4709">
        <v>12693621</v>
      </c>
      <c r="D4709" t="s">
        <v>6403</v>
      </c>
      <c r="E4709" t="s">
        <v>24165</v>
      </c>
      <c r="F4709" t="s">
        <v>10413</v>
      </c>
      <c r="L4709" t="s">
        <v>12237</v>
      </c>
      <c r="M4709" t="s">
        <v>37</v>
      </c>
      <c r="N4709" t="s">
        <v>38</v>
      </c>
      <c r="O4709">
        <v>17000000</v>
      </c>
      <c r="P4709">
        <f t="shared" si="73"/>
        <v>-4306379</v>
      </c>
      <c r="Q4709">
        <v>4.8</v>
      </c>
    </row>
    <row r="4710" spans="1:17" x14ac:dyDescent="0.3">
      <c r="A4710" t="s">
        <v>5861</v>
      </c>
      <c r="B4710">
        <v>90</v>
      </c>
      <c r="C4710">
        <v>46455802</v>
      </c>
      <c r="D4710" t="s">
        <v>6403</v>
      </c>
      <c r="E4710" t="s">
        <v>10413</v>
      </c>
      <c r="L4710" t="s">
        <v>9271</v>
      </c>
      <c r="M4710" t="s">
        <v>37</v>
      </c>
      <c r="N4710" t="s">
        <v>38</v>
      </c>
      <c r="O4710">
        <v>26000000</v>
      </c>
      <c r="P4710">
        <f t="shared" si="73"/>
        <v>20455802</v>
      </c>
      <c r="Q4710">
        <v>6.2</v>
      </c>
    </row>
    <row r="4711" spans="1:17" hidden="1" x14ac:dyDescent="0.3">
      <c r="A4711" t="s">
        <v>7744</v>
      </c>
      <c r="B4711">
        <v>152</v>
      </c>
      <c r="C4711">
        <v>23807</v>
      </c>
      <c r="D4711" t="s">
        <v>68</v>
      </c>
      <c r="L4711" t="s">
        <v>17261</v>
      </c>
      <c r="M4711" t="s">
        <v>37</v>
      </c>
      <c r="N4711" t="s">
        <v>38</v>
      </c>
      <c r="P4711">
        <f t="shared" si="73"/>
        <v>23807</v>
      </c>
      <c r="Q4711">
        <v>8.3000000000000007</v>
      </c>
    </row>
    <row r="4712" spans="1:17" hidden="1" x14ac:dyDescent="0.3">
      <c r="A4712" t="s">
        <v>3727</v>
      </c>
      <c r="B4712">
        <v>152</v>
      </c>
      <c r="D4712" t="s">
        <v>24164</v>
      </c>
      <c r="E4712" t="s">
        <v>3409</v>
      </c>
      <c r="F4712" t="s">
        <v>19711</v>
      </c>
      <c r="L4712" t="s">
        <v>4826</v>
      </c>
      <c r="M4712" t="s">
        <v>37</v>
      </c>
      <c r="N4712" t="s">
        <v>56</v>
      </c>
      <c r="O4712">
        <v>2000000</v>
      </c>
      <c r="P4712">
        <f t="shared" si="73"/>
        <v>-2000000</v>
      </c>
      <c r="Q4712">
        <v>7.7</v>
      </c>
    </row>
    <row r="4713" spans="1:17" x14ac:dyDescent="0.3">
      <c r="A4713" t="s">
        <v>9610</v>
      </c>
      <c r="B4713">
        <v>90</v>
      </c>
      <c r="C4713">
        <v>37470017</v>
      </c>
      <c r="D4713" t="s">
        <v>6403</v>
      </c>
      <c r="E4713" t="s">
        <v>24165</v>
      </c>
      <c r="L4713" t="s">
        <v>14836</v>
      </c>
      <c r="M4713" t="s">
        <v>37</v>
      </c>
      <c r="N4713" t="s">
        <v>767</v>
      </c>
      <c r="O4713">
        <v>10000000</v>
      </c>
      <c r="P4713">
        <f t="shared" si="73"/>
        <v>27470017</v>
      </c>
      <c r="Q4713">
        <v>6.1</v>
      </c>
    </row>
    <row r="4714" spans="1:17" x14ac:dyDescent="0.3">
      <c r="A4714" t="s">
        <v>12184</v>
      </c>
      <c r="B4714">
        <v>90</v>
      </c>
      <c r="C4714">
        <v>45670855</v>
      </c>
      <c r="D4714" t="s">
        <v>6403</v>
      </c>
      <c r="E4714" t="s">
        <v>24165</v>
      </c>
      <c r="L4714" t="s">
        <v>12185</v>
      </c>
      <c r="M4714" t="s">
        <v>37</v>
      </c>
      <c r="N4714" t="s">
        <v>268</v>
      </c>
      <c r="O4714">
        <v>20000000</v>
      </c>
      <c r="P4714">
        <f t="shared" si="73"/>
        <v>25670855</v>
      </c>
      <c r="Q4714">
        <v>5.6</v>
      </c>
    </row>
    <row r="4715" spans="1:17" x14ac:dyDescent="0.3">
      <c r="A4715" t="s">
        <v>5861</v>
      </c>
      <c r="B4715">
        <v>90</v>
      </c>
      <c r="C4715">
        <v>18860403</v>
      </c>
      <c r="D4715" t="s">
        <v>6403</v>
      </c>
      <c r="E4715" t="s">
        <v>10413</v>
      </c>
      <c r="L4715" t="s">
        <v>9848</v>
      </c>
      <c r="M4715" t="s">
        <v>37</v>
      </c>
      <c r="N4715" t="s">
        <v>38</v>
      </c>
      <c r="O4715">
        <v>25000000</v>
      </c>
      <c r="P4715">
        <f t="shared" si="73"/>
        <v>-6139597</v>
      </c>
      <c r="Q4715">
        <v>4</v>
      </c>
    </row>
    <row r="4716" spans="1:17" x14ac:dyDescent="0.3">
      <c r="A4716" t="s">
        <v>16019</v>
      </c>
      <c r="B4716">
        <v>90</v>
      </c>
      <c r="C4716">
        <v>25926543</v>
      </c>
      <c r="D4716" t="s">
        <v>6403</v>
      </c>
      <c r="E4716" t="s">
        <v>24165</v>
      </c>
      <c r="F4716" t="s">
        <v>10413</v>
      </c>
      <c r="L4716" t="s">
        <v>16022</v>
      </c>
      <c r="M4716" t="s">
        <v>37</v>
      </c>
      <c r="N4716" t="s">
        <v>38</v>
      </c>
      <c r="O4716">
        <v>8000000</v>
      </c>
      <c r="P4716">
        <f t="shared" si="73"/>
        <v>17926543</v>
      </c>
      <c r="Q4716">
        <v>5.2</v>
      </c>
    </row>
    <row r="4717" spans="1:17" x14ac:dyDescent="0.3">
      <c r="A4717" t="s">
        <v>2495</v>
      </c>
      <c r="B4717">
        <v>90</v>
      </c>
      <c r="C4717">
        <v>101055</v>
      </c>
      <c r="D4717" t="s">
        <v>6403</v>
      </c>
      <c r="L4717" t="s">
        <v>18425</v>
      </c>
      <c r="M4717" t="s">
        <v>37</v>
      </c>
      <c r="N4717" t="s">
        <v>38</v>
      </c>
      <c r="O4717">
        <v>4000000</v>
      </c>
      <c r="P4717">
        <f t="shared" si="73"/>
        <v>-3898945</v>
      </c>
      <c r="Q4717">
        <v>5</v>
      </c>
    </row>
    <row r="4718" spans="1:17" x14ac:dyDescent="0.3">
      <c r="A4718" t="s">
        <v>17820</v>
      </c>
      <c r="B4718">
        <v>90</v>
      </c>
      <c r="C4718">
        <v>6755271</v>
      </c>
      <c r="D4718" t="s">
        <v>6403</v>
      </c>
      <c r="E4718" t="s">
        <v>10413</v>
      </c>
      <c r="L4718" t="s">
        <v>17821</v>
      </c>
      <c r="M4718" t="s">
        <v>37</v>
      </c>
      <c r="N4718" t="s">
        <v>38</v>
      </c>
      <c r="O4718">
        <v>5000000</v>
      </c>
      <c r="P4718">
        <f t="shared" si="73"/>
        <v>1755271</v>
      </c>
      <c r="Q4718">
        <v>5.3</v>
      </c>
    </row>
    <row r="4719" spans="1:17" x14ac:dyDescent="0.3">
      <c r="A4719" t="s">
        <v>11926</v>
      </c>
      <c r="B4719">
        <v>91</v>
      </c>
      <c r="C4719">
        <v>16298046</v>
      </c>
      <c r="D4719" t="s">
        <v>6403</v>
      </c>
      <c r="E4719" t="s">
        <v>24165</v>
      </c>
      <c r="F4719" t="s">
        <v>10413</v>
      </c>
      <c r="L4719" t="s">
        <v>13444</v>
      </c>
      <c r="M4719" t="s">
        <v>37</v>
      </c>
      <c r="N4719" t="s">
        <v>56</v>
      </c>
      <c r="O4719">
        <v>14000000</v>
      </c>
      <c r="P4719">
        <f t="shared" si="73"/>
        <v>2298046</v>
      </c>
      <c r="Q4719">
        <v>5</v>
      </c>
    </row>
    <row r="4720" spans="1:17" x14ac:dyDescent="0.3">
      <c r="A4720" t="s">
        <v>16895</v>
      </c>
      <c r="B4720">
        <v>91</v>
      </c>
      <c r="C4720">
        <v>10149779</v>
      </c>
      <c r="D4720" t="s">
        <v>6403</v>
      </c>
      <c r="E4720" t="s">
        <v>12332</v>
      </c>
      <c r="F4720" t="s">
        <v>10413</v>
      </c>
      <c r="L4720" t="s">
        <v>16896</v>
      </c>
      <c r="M4720" t="s">
        <v>37</v>
      </c>
      <c r="N4720" t="s">
        <v>38</v>
      </c>
      <c r="O4720">
        <v>6500000</v>
      </c>
      <c r="P4720">
        <f t="shared" si="73"/>
        <v>3649779</v>
      </c>
      <c r="Q4720">
        <v>3.6</v>
      </c>
    </row>
    <row r="4721" spans="1:17" x14ac:dyDescent="0.3">
      <c r="A4721" t="s">
        <v>7064</v>
      </c>
      <c r="B4721">
        <v>91</v>
      </c>
      <c r="C4721">
        <v>36200000</v>
      </c>
      <c r="D4721" t="s">
        <v>6403</v>
      </c>
      <c r="E4721" t="s">
        <v>10413</v>
      </c>
      <c r="L4721" t="s">
        <v>20017</v>
      </c>
      <c r="M4721" t="s">
        <v>37</v>
      </c>
      <c r="N4721" t="s">
        <v>38</v>
      </c>
      <c r="O4721">
        <v>4000000</v>
      </c>
      <c r="P4721">
        <f t="shared" si="73"/>
        <v>32200000</v>
      </c>
      <c r="Q4721">
        <v>5.7</v>
      </c>
    </row>
    <row r="4722" spans="1:17" x14ac:dyDescent="0.3">
      <c r="A4722" t="s">
        <v>10903</v>
      </c>
      <c r="B4722">
        <v>91</v>
      </c>
      <c r="C4722">
        <v>30079316</v>
      </c>
      <c r="D4722" t="s">
        <v>6403</v>
      </c>
      <c r="L4722" t="s">
        <v>10905</v>
      </c>
      <c r="M4722" t="s">
        <v>37</v>
      </c>
      <c r="N4722" t="s">
        <v>38</v>
      </c>
      <c r="O4722">
        <v>35000000</v>
      </c>
      <c r="P4722">
        <f t="shared" si="73"/>
        <v>-4920684</v>
      </c>
      <c r="Q4722">
        <v>5.5</v>
      </c>
    </row>
    <row r="4723" spans="1:17" x14ac:dyDescent="0.3">
      <c r="A4723" t="s">
        <v>4356</v>
      </c>
      <c r="B4723">
        <v>91</v>
      </c>
      <c r="C4723">
        <v>14218868</v>
      </c>
      <c r="D4723" t="s">
        <v>6403</v>
      </c>
      <c r="E4723" t="s">
        <v>12332</v>
      </c>
      <c r="F4723" t="s">
        <v>10413</v>
      </c>
      <c r="L4723" t="s">
        <v>4359</v>
      </c>
      <c r="M4723" t="s">
        <v>37</v>
      </c>
      <c r="N4723" t="s">
        <v>38</v>
      </c>
      <c r="O4723">
        <v>65000000</v>
      </c>
      <c r="P4723">
        <f t="shared" si="73"/>
        <v>-50781132</v>
      </c>
      <c r="Q4723">
        <v>4.8</v>
      </c>
    </row>
    <row r="4724" spans="1:17" hidden="1" x14ac:dyDescent="0.3">
      <c r="A4724" t="s">
        <v>11517</v>
      </c>
      <c r="B4724">
        <v>153</v>
      </c>
      <c r="D4724" t="s">
        <v>13307</v>
      </c>
      <c r="E4724" t="s">
        <v>3409</v>
      </c>
      <c r="F4724" t="s">
        <v>22704</v>
      </c>
      <c r="L4724" t="s">
        <v>11520</v>
      </c>
      <c r="M4724" t="s">
        <v>37</v>
      </c>
      <c r="N4724" t="s">
        <v>5612</v>
      </c>
      <c r="P4724">
        <f t="shared" si="73"/>
        <v>0</v>
      </c>
      <c r="Q4724">
        <v>7</v>
      </c>
    </row>
    <row r="4725" spans="1:17" x14ac:dyDescent="0.3">
      <c r="A4725" t="s">
        <v>2843</v>
      </c>
      <c r="B4725">
        <v>91</v>
      </c>
      <c r="C4725">
        <v>17986000</v>
      </c>
      <c r="D4725" t="s">
        <v>6403</v>
      </c>
      <c r="L4725" t="s">
        <v>21529</v>
      </c>
      <c r="M4725" t="s">
        <v>37</v>
      </c>
      <c r="N4725" t="s">
        <v>38</v>
      </c>
      <c r="O4725">
        <v>1000000</v>
      </c>
      <c r="P4725">
        <f t="shared" si="73"/>
        <v>16986000</v>
      </c>
      <c r="Q4725">
        <v>6.6</v>
      </c>
    </row>
    <row r="4726" spans="1:17" x14ac:dyDescent="0.3">
      <c r="A4726" t="s">
        <v>4531</v>
      </c>
      <c r="B4726">
        <v>91</v>
      </c>
      <c r="C4726">
        <v>1712111</v>
      </c>
      <c r="D4726" t="s">
        <v>6403</v>
      </c>
      <c r="E4726" t="s">
        <v>10413</v>
      </c>
      <c r="L4726" t="s">
        <v>13874</v>
      </c>
      <c r="M4726" t="s">
        <v>37</v>
      </c>
      <c r="N4726" t="s">
        <v>38</v>
      </c>
      <c r="O4726">
        <v>8495000</v>
      </c>
      <c r="P4726">
        <f t="shared" si="73"/>
        <v>-6782889</v>
      </c>
      <c r="Q4726">
        <v>4.5</v>
      </c>
    </row>
    <row r="4727" spans="1:17" x14ac:dyDescent="0.3">
      <c r="A4727" t="s">
        <v>10903</v>
      </c>
      <c r="B4727">
        <v>91</v>
      </c>
      <c r="C4727">
        <v>41867960</v>
      </c>
      <c r="D4727" t="s">
        <v>6403</v>
      </c>
      <c r="L4727" t="s">
        <v>11571</v>
      </c>
      <c r="M4727" t="s">
        <v>37</v>
      </c>
      <c r="N4727" t="s">
        <v>38</v>
      </c>
      <c r="O4727">
        <v>20000000</v>
      </c>
      <c r="P4727">
        <f t="shared" si="73"/>
        <v>21867960</v>
      </c>
      <c r="Q4727">
        <v>5.5</v>
      </c>
    </row>
    <row r="4728" spans="1:17" x14ac:dyDescent="0.3">
      <c r="A4728" t="s">
        <v>5239</v>
      </c>
      <c r="B4728">
        <v>92</v>
      </c>
      <c r="C4728">
        <v>42575718</v>
      </c>
      <c r="D4728" t="s">
        <v>6403</v>
      </c>
      <c r="L4728" t="s">
        <v>6585</v>
      </c>
      <c r="M4728" t="s">
        <v>37</v>
      </c>
      <c r="N4728" t="s">
        <v>38</v>
      </c>
      <c r="O4728">
        <v>40000000</v>
      </c>
      <c r="P4728">
        <f t="shared" si="73"/>
        <v>2575718</v>
      </c>
      <c r="Q4728">
        <v>5.9</v>
      </c>
    </row>
    <row r="4729" spans="1:17" x14ac:dyDescent="0.3">
      <c r="A4729" t="s">
        <v>20021</v>
      </c>
      <c r="B4729">
        <v>92</v>
      </c>
      <c r="C4729">
        <v>21300000</v>
      </c>
      <c r="D4729" t="s">
        <v>6403</v>
      </c>
      <c r="E4729" t="s">
        <v>24165</v>
      </c>
      <c r="F4729" t="s">
        <v>10413</v>
      </c>
      <c r="L4729" t="s">
        <v>20024</v>
      </c>
      <c r="M4729" t="s">
        <v>37</v>
      </c>
      <c r="N4729" t="s">
        <v>38</v>
      </c>
      <c r="O4729">
        <v>2200000</v>
      </c>
      <c r="P4729">
        <f t="shared" si="73"/>
        <v>19100000</v>
      </c>
      <c r="Q4729">
        <v>4.7</v>
      </c>
    </row>
    <row r="4730" spans="1:17" hidden="1" x14ac:dyDescent="0.3">
      <c r="A4730" t="s">
        <v>12255</v>
      </c>
      <c r="B4730">
        <v>154</v>
      </c>
      <c r="D4730" t="s">
        <v>1325</v>
      </c>
      <c r="E4730" t="s">
        <v>953</v>
      </c>
      <c r="F4730" t="s">
        <v>3409</v>
      </c>
      <c r="G4730" t="s">
        <v>22704</v>
      </c>
      <c r="H4730" t="s">
        <v>24163</v>
      </c>
      <c r="L4730" t="s">
        <v>12258</v>
      </c>
      <c r="M4730" t="s">
        <v>37</v>
      </c>
      <c r="N4730" t="s">
        <v>38</v>
      </c>
      <c r="O4730">
        <v>9000000</v>
      </c>
      <c r="P4730">
        <f t="shared" si="73"/>
        <v>-9000000</v>
      </c>
      <c r="Q4730">
        <v>6.8</v>
      </c>
    </row>
    <row r="4731" spans="1:17" x14ac:dyDescent="0.3">
      <c r="A4731" t="s">
        <v>12184</v>
      </c>
      <c r="B4731">
        <v>92</v>
      </c>
      <c r="C4731">
        <v>27669413</v>
      </c>
      <c r="D4731" t="s">
        <v>6403</v>
      </c>
      <c r="E4731" t="s">
        <v>24165</v>
      </c>
      <c r="L4731" t="s">
        <v>14551</v>
      </c>
      <c r="M4731" t="s">
        <v>37</v>
      </c>
      <c r="N4731" t="s">
        <v>268</v>
      </c>
      <c r="O4731">
        <v>11000000</v>
      </c>
      <c r="P4731">
        <f t="shared" si="73"/>
        <v>16669413</v>
      </c>
      <c r="Q4731">
        <v>6</v>
      </c>
    </row>
    <row r="4732" spans="1:17" x14ac:dyDescent="0.3">
      <c r="A4732" t="s">
        <v>7926</v>
      </c>
      <c r="B4732">
        <v>92</v>
      </c>
      <c r="C4732">
        <v>34334256</v>
      </c>
      <c r="D4732" t="s">
        <v>6403</v>
      </c>
      <c r="E4732" t="s">
        <v>10413</v>
      </c>
      <c r="L4732" t="s">
        <v>10875</v>
      </c>
      <c r="M4732" t="s">
        <v>37</v>
      </c>
      <c r="N4732" t="s">
        <v>38</v>
      </c>
      <c r="O4732">
        <v>11000000</v>
      </c>
      <c r="P4732">
        <f t="shared" si="73"/>
        <v>23334256</v>
      </c>
      <c r="Q4732">
        <v>4.8</v>
      </c>
    </row>
    <row r="4733" spans="1:17" x14ac:dyDescent="0.3">
      <c r="A4733" t="s">
        <v>14112</v>
      </c>
      <c r="B4733">
        <v>92</v>
      </c>
      <c r="C4733">
        <v>31397498</v>
      </c>
      <c r="D4733" t="s">
        <v>6403</v>
      </c>
      <c r="E4733" t="s">
        <v>24165</v>
      </c>
      <c r="L4733" t="s">
        <v>14113</v>
      </c>
      <c r="M4733" t="s">
        <v>37</v>
      </c>
      <c r="N4733" t="s">
        <v>38</v>
      </c>
      <c r="O4733">
        <v>12000000</v>
      </c>
      <c r="P4733">
        <f t="shared" si="73"/>
        <v>19397498</v>
      </c>
      <c r="Q4733">
        <v>5.4</v>
      </c>
    </row>
    <row r="4734" spans="1:17" x14ac:dyDescent="0.3">
      <c r="A4734" t="s">
        <v>9921</v>
      </c>
      <c r="B4734">
        <v>92</v>
      </c>
      <c r="C4734">
        <v>49122319</v>
      </c>
      <c r="D4734" t="s">
        <v>6403</v>
      </c>
      <c r="E4734" t="s">
        <v>10413</v>
      </c>
      <c r="L4734" t="s">
        <v>9923</v>
      </c>
      <c r="M4734" t="s">
        <v>37</v>
      </c>
      <c r="N4734" t="s">
        <v>38</v>
      </c>
      <c r="O4734">
        <v>14000000</v>
      </c>
      <c r="P4734">
        <f t="shared" si="73"/>
        <v>35122319</v>
      </c>
      <c r="Q4734">
        <v>5.9</v>
      </c>
    </row>
    <row r="4735" spans="1:17" hidden="1" x14ac:dyDescent="0.3">
      <c r="A4735" t="s">
        <v>2440</v>
      </c>
      <c r="B4735">
        <v>154</v>
      </c>
      <c r="D4735" t="s">
        <v>1671</v>
      </c>
      <c r="E4735" t="s">
        <v>3409</v>
      </c>
      <c r="F4735" t="s">
        <v>12038</v>
      </c>
      <c r="G4735" t="s">
        <v>17378</v>
      </c>
      <c r="H4735" t="s">
        <v>19711</v>
      </c>
      <c r="L4735" t="s">
        <v>11285</v>
      </c>
      <c r="M4735" t="s">
        <v>37</v>
      </c>
      <c r="N4735" t="s">
        <v>38</v>
      </c>
      <c r="O4735">
        <v>20000000</v>
      </c>
      <c r="P4735">
        <f t="shared" si="73"/>
        <v>-20000000</v>
      </c>
      <c r="Q4735">
        <v>7</v>
      </c>
    </row>
    <row r="4736" spans="1:17" x14ac:dyDescent="0.3">
      <c r="A4736" t="s">
        <v>18917</v>
      </c>
      <c r="B4736">
        <v>92</v>
      </c>
      <c r="C4736">
        <v>25138292</v>
      </c>
      <c r="D4736" t="s">
        <v>6403</v>
      </c>
      <c r="E4736" t="s">
        <v>24165</v>
      </c>
      <c r="L4736" t="s">
        <v>18919</v>
      </c>
      <c r="M4736" t="s">
        <v>37</v>
      </c>
      <c r="N4736" t="s">
        <v>38</v>
      </c>
      <c r="O4736">
        <v>3500000</v>
      </c>
      <c r="P4736">
        <f t="shared" si="73"/>
        <v>21638292</v>
      </c>
      <c r="Q4736">
        <v>6.8</v>
      </c>
    </row>
    <row r="4737" spans="1:17" x14ac:dyDescent="0.3">
      <c r="A4737" t="s">
        <v>14108</v>
      </c>
      <c r="B4737">
        <v>93</v>
      </c>
      <c r="C4737">
        <v>21197315</v>
      </c>
      <c r="D4737" t="s">
        <v>6403</v>
      </c>
      <c r="E4737" t="s">
        <v>24165</v>
      </c>
      <c r="F4737" t="s">
        <v>10413</v>
      </c>
      <c r="L4737" t="s">
        <v>17672</v>
      </c>
      <c r="M4737" t="s">
        <v>37</v>
      </c>
      <c r="N4737" t="s">
        <v>38</v>
      </c>
      <c r="O4737">
        <v>5000000</v>
      </c>
      <c r="P4737">
        <f t="shared" si="73"/>
        <v>16197315</v>
      </c>
      <c r="Q4737">
        <v>6.1</v>
      </c>
    </row>
    <row r="4738" spans="1:17" x14ac:dyDescent="0.3">
      <c r="A4738" t="s">
        <v>17712</v>
      </c>
      <c r="B4738">
        <v>93</v>
      </c>
      <c r="C4738">
        <v>15126948</v>
      </c>
      <c r="D4738" t="s">
        <v>6403</v>
      </c>
      <c r="E4738" t="s">
        <v>10413</v>
      </c>
      <c r="L4738" t="s">
        <v>17714</v>
      </c>
      <c r="M4738" t="s">
        <v>37</v>
      </c>
      <c r="N4738" t="s">
        <v>38</v>
      </c>
      <c r="O4738">
        <v>5000000</v>
      </c>
      <c r="P4738">
        <f t="shared" ref="P4738:P4801" si="74">+C4738-O4738</f>
        <v>10126948</v>
      </c>
      <c r="Q4738">
        <v>4.9000000000000004</v>
      </c>
    </row>
    <row r="4739" spans="1:17" x14ac:dyDescent="0.3">
      <c r="A4739" t="s">
        <v>16339</v>
      </c>
      <c r="B4739">
        <v>93</v>
      </c>
      <c r="C4739">
        <v>47277326</v>
      </c>
      <c r="D4739" t="s">
        <v>6403</v>
      </c>
      <c r="L4739" t="s">
        <v>18126</v>
      </c>
      <c r="M4739" t="s">
        <v>37</v>
      </c>
      <c r="N4739" t="s">
        <v>38</v>
      </c>
      <c r="O4739">
        <v>4800000</v>
      </c>
      <c r="P4739">
        <f t="shared" si="74"/>
        <v>42477326</v>
      </c>
      <c r="Q4739">
        <v>5.9</v>
      </c>
    </row>
    <row r="4740" spans="1:17" x14ac:dyDescent="0.3">
      <c r="A4740" t="s">
        <v>6788</v>
      </c>
      <c r="B4740">
        <v>93</v>
      </c>
      <c r="C4740">
        <v>40846082</v>
      </c>
      <c r="D4740" t="s">
        <v>6403</v>
      </c>
      <c r="E4740" t="s">
        <v>24165</v>
      </c>
      <c r="F4740" t="s">
        <v>10413</v>
      </c>
      <c r="L4740" t="s">
        <v>11585</v>
      </c>
      <c r="M4740" t="s">
        <v>37</v>
      </c>
      <c r="N4740" t="s">
        <v>38</v>
      </c>
      <c r="O4740">
        <v>19000000</v>
      </c>
      <c r="P4740">
        <f t="shared" si="74"/>
        <v>21846082</v>
      </c>
      <c r="Q4740">
        <v>5.6</v>
      </c>
    </row>
    <row r="4741" spans="1:17" x14ac:dyDescent="0.3">
      <c r="A4741" t="s">
        <v>15224</v>
      </c>
      <c r="B4741">
        <v>93</v>
      </c>
      <c r="C4741">
        <v>26583369</v>
      </c>
      <c r="D4741" t="s">
        <v>6403</v>
      </c>
      <c r="E4741" t="s">
        <v>24165</v>
      </c>
      <c r="F4741" t="s">
        <v>10413</v>
      </c>
      <c r="L4741" t="s">
        <v>15227</v>
      </c>
      <c r="M4741" t="s">
        <v>37</v>
      </c>
      <c r="N4741" t="s">
        <v>38</v>
      </c>
      <c r="O4741">
        <v>10000000</v>
      </c>
      <c r="P4741">
        <f t="shared" si="74"/>
        <v>16583369</v>
      </c>
      <c r="Q4741">
        <v>4.8</v>
      </c>
    </row>
    <row r="4742" spans="1:17" x14ac:dyDescent="0.3">
      <c r="A4742" t="s">
        <v>9807</v>
      </c>
      <c r="B4742">
        <v>93</v>
      </c>
      <c r="C4742">
        <v>17427926</v>
      </c>
      <c r="D4742" t="s">
        <v>6403</v>
      </c>
      <c r="L4742" t="s">
        <v>9809</v>
      </c>
      <c r="M4742" t="s">
        <v>37</v>
      </c>
      <c r="N4742" t="s">
        <v>38</v>
      </c>
      <c r="O4742">
        <v>8000000</v>
      </c>
      <c r="P4742">
        <f t="shared" si="74"/>
        <v>9427926</v>
      </c>
      <c r="Q4742">
        <v>5.9</v>
      </c>
    </row>
    <row r="4743" spans="1:17" x14ac:dyDescent="0.3">
      <c r="A4743" t="s">
        <v>5367</v>
      </c>
      <c r="B4743">
        <v>93</v>
      </c>
      <c r="C4743">
        <v>13008928</v>
      </c>
      <c r="D4743" t="s">
        <v>6403</v>
      </c>
      <c r="E4743" t="s">
        <v>12332</v>
      </c>
      <c r="F4743" t="s">
        <v>10413</v>
      </c>
      <c r="L4743" t="s">
        <v>18486</v>
      </c>
      <c r="M4743" t="s">
        <v>37</v>
      </c>
      <c r="N4743" t="s">
        <v>38</v>
      </c>
      <c r="O4743">
        <v>4000000</v>
      </c>
      <c r="P4743">
        <f t="shared" si="74"/>
        <v>9008928</v>
      </c>
      <c r="Q4743">
        <v>7.3</v>
      </c>
    </row>
    <row r="4744" spans="1:17" x14ac:dyDescent="0.3">
      <c r="A4744" t="s">
        <v>4408</v>
      </c>
      <c r="B4744">
        <v>94</v>
      </c>
      <c r="C4744">
        <v>5132655</v>
      </c>
      <c r="D4744" t="s">
        <v>6403</v>
      </c>
      <c r="E4744" t="s">
        <v>12332</v>
      </c>
      <c r="L4744" t="s">
        <v>11348</v>
      </c>
      <c r="M4744" t="s">
        <v>37</v>
      </c>
      <c r="N4744" t="s">
        <v>268</v>
      </c>
      <c r="O4744">
        <v>20000000</v>
      </c>
      <c r="P4744">
        <f t="shared" si="74"/>
        <v>-14867345</v>
      </c>
      <c r="Q4744">
        <v>2.2999999999999998</v>
      </c>
    </row>
    <row r="4745" spans="1:17" x14ac:dyDescent="0.3">
      <c r="A4745" t="s">
        <v>11318</v>
      </c>
      <c r="B4745">
        <v>94</v>
      </c>
      <c r="C4745">
        <v>16235293</v>
      </c>
      <c r="D4745" t="s">
        <v>6403</v>
      </c>
      <c r="L4745" t="s">
        <v>15665</v>
      </c>
      <c r="M4745" t="s">
        <v>37</v>
      </c>
      <c r="N4745" t="s">
        <v>38</v>
      </c>
      <c r="O4745">
        <v>9000000</v>
      </c>
      <c r="P4745">
        <f t="shared" si="74"/>
        <v>7235293</v>
      </c>
      <c r="Q4745">
        <v>4.5</v>
      </c>
    </row>
    <row r="4746" spans="1:17" hidden="1" x14ac:dyDescent="0.3">
      <c r="A4746" t="s">
        <v>20696</v>
      </c>
      <c r="B4746">
        <v>155</v>
      </c>
      <c r="D4746" t="s">
        <v>1671</v>
      </c>
      <c r="E4746" t="s">
        <v>19711</v>
      </c>
      <c r="L4746" t="s">
        <v>20699</v>
      </c>
      <c r="M4746" t="s">
        <v>20702</v>
      </c>
      <c r="N4746" t="s">
        <v>5612</v>
      </c>
      <c r="O4746">
        <v>150000000</v>
      </c>
      <c r="P4746">
        <f t="shared" si="74"/>
        <v>-150000000</v>
      </c>
      <c r="Q4746">
        <v>5.0999999999999996</v>
      </c>
    </row>
    <row r="4747" spans="1:17" x14ac:dyDescent="0.3">
      <c r="A4747" t="s">
        <v>16339</v>
      </c>
      <c r="B4747">
        <v>94</v>
      </c>
      <c r="C4747">
        <v>17544812</v>
      </c>
      <c r="D4747" t="s">
        <v>6403</v>
      </c>
      <c r="L4747" t="s">
        <v>16340</v>
      </c>
      <c r="M4747" t="s">
        <v>37</v>
      </c>
      <c r="N4747" t="s">
        <v>38</v>
      </c>
      <c r="O4747">
        <v>10000000</v>
      </c>
      <c r="P4747">
        <f t="shared" si="74"/>
        <v>7544812</v>
      </c>
      <c r="Q4747">
        <v>5.4</v>
      </c>
    </row>
    <row r="4748" spans="1:17" x14ac:dyDescent="0.3">
      <c r="A4748" t="s">
        <v>11012</v>
      </c>
      <c r="B4748">
        <v>94</v>
      </c>
      <c r="C4748">
        <v>104007828</v>
      </c>
      <c r="D4748" t="s">
        <v>6403</v>
      </c>
      <c r="L4748" t="s">
        <v>17544</v>
      </c>
      <c r="M4748" t="s">
        <v>37</v>
      </c>
      <c r="N4748" t="s">
        <v>38</v>
      </c>
      <c r="O4748">
        <v>5000000</v>
      </c>
      <c r="P4748">
        <f t="shared" si="74"/>
        <v>99007828</v>
      </c>
      <c r="Q4748">
        <v>5.8</v>
      </c>
    </row>
    <row r="4749" spans="1:17" hidden="1" x14ac:dyDescent="0.3">
      <c r="A4749" t="s">
        <v>7716</v>
      </c>
      <c r="B4749">
        <v>156</v>
      </c>
      <c r="D4749" t="s">
        <v>13307</v>
      </c>
      <c r="E4749" t="s">
        <v>3409</v>
      </c>
      <c r="F4749" t="s">
        <v>22704</v>
      </c>
      <c r="G4749" t="s">
        <v>24163</v>
      </c>
      <c r="L4749" t="s">
        <v>7717</v>
      </c>
      <c r="M4749" t="s">
        <v>37</v>
      </c>
      <c r="N4749" t="s">
        <v>7720</v>
      </c>
      <c r="O4749">
        <v>35000000</v>
      </c>
      <c r="P4749">
        <f t="shared" si="74"/>
        <v>-35000000</v>
      </c>
      <c r="Q4749">
        <v>8.4</v>
      </c>
    </row>
    <row r="4750" spans="1:17" x14ac:dyDescent="0.3">
      <c r="A4750" t="s">
        <v>912</v>
      </c>
      <c r="B4750">
        <v>94</v>
      </c>
      <c r="C4750">
        <v>65069140</v>
      </c>
      <c r="D4750" t="s">
        <v>6403</v>
      </c>
      <c r="E4750" t="s">
        <v>10413</v>
      </c>
      <c r="L4750" t="s">
        <v>17998</v>
      </c>
      <c r="M4750" t="s">
        <v>37</v>
      </c>
      <c r="N4750" t="s">
        <v>38</v>
      </c>
      <c r="O4750">
        <v>5000000</v>
      </c>
      <c r="P4750">
        <f t="shared" si="74"/>
        <v>60069140</v>
      </c>
      <c r="Q4750">
        <v>6.2</v>
      </c>
    </row>
    <row r="4751" spans="1:17" x14ac:dyDescent="0.3">
      <c r="A4751" t="s">
        <v>2495</v>
      </c>
      <c r="B4751">
        <v>95</v>
      </c>
      <c r="C4751">
        <v>952620</v>
      </c>
      <c r="D4751" t="s">
        <v>6403</v>
      </c>
      <c r="L4751" t="s">
        <v>19688</v>
      </c>
      <c r="M4751" t="s">
        <v>37</v>
      </c>
      <c r="N4751" t="s">
        <v>38</v>
      </c>
      <c r="O4751">
        <v>2000000</v>
      </c>
      <c r="P4751">
        <f t="shared" si="74"/>
        <v>-1047380</v>
      </c>
      <c r="Q4751">
        <v>5.7</v>
      </c>
    </row>
    <row r="4752" spans="1:17" x14ac:dyDescent="0.3">
      <c r="A4752" t="s">
        <v>14787</v>
      </c>
      <c r="B4752">
        <v>95</v>
      </c>
      <c r="C4752">
        <v>87025093</v>
      </c>
      <c r="D4752" t="s">
        <v>6403</v>
      </c>
      <c r="E4752" t="s">
        <v>24165</v>
      </c>
      <c r="L4752" t="s">
        <v>17525</v>
      </c>
      <c r="M4752" t="s">
        <v>37</v>
      </c>
      <c r="N4752" t="s">
        <v>38</v>
      </c>
      <c r="O4752">
        <v>4000000</v>
      </c>
      <c r="P4752">
        <f t="shared" si="74"/>
        <v>83025093</v>
      </c>
      <c r="Q4752">
        <v>6.6</v>
      </c>
    </row>
    <row r="4753" spans="1:17" hidden="1" x14ac:dyDescent="0.3">
      <c r="A4753" t="s">
        <v>15730</v>
      </c>
      <c r="B4753">
        <v>156</v>
      </c>
      <c r="C4753">
        <v>770629</v>
      </c>
      <c r="D4753" t="s">
        <v>1266</v>
      </c>
      <c r="E4753" t="s">
        <v>6403</v>
      </c>
      <c r="F4753" t="s">
        <v>24165</v>
      </c>
      <c r="G4753" t="s">
        <v>10413</v>
      </c>
      <c r="L4753" t="s">
        <v>15733</v>
      </c>
      <c r="M4753" t="s">
        <v>12700</v>
      </c>
      <c r="N4753" t="s">
        <v>5694</v>
      </c>
      <c r="P4753">
        <f t="shared" si="74"/>
        <v>770629</v>
      </c>
      <c r="Q4753">
        <v>7.7</v>
      </c>
    </row>
    <row r="4754" spans="1:17" x14ac:dyDescent="0.3">
      <c r="A4754" t="s">
        <v>14680</v>
      </c>
      <c r="B4754">
        <v>95</v>
      </c>
      <c r="C4754">
        <v>56729973</v>
      </c>
      <c r="D4754" t="s">
        <v>6403</v>
      </c>
      <c r="E4754" t="s">
        <v>24165</v>
      </c>
      <c r="L4754" t="s">
        <v>14681</v>
      </c>
      <c r="M4754" t="s">
        <v>37</v>
      </c>
      <c r="N4754" t="s">
        <v>38</v>
      </c>
      <c r="O4754">
        <v>10800000</v>
      </c>
      <c r="P4754">
        <f t="shared" si="74"/>
        <v>45929973</v>
      </c>
      <c r="Q4754">
        <v>5.8</v>
      </c>
    </row>
    <row r="4755" spans="1:17" hidden="1" x14ac:dyDescent="0.3">
      <c r="A4755" t="s">
        <v>17463</v>
      </c>
      <c r="B4755">
        <v>157</v>
      </c>
      <c r="C4755">
        <v>2197331</v>
      </c>
      <c r="D4755" t="s">
        <v>1671</v>
      </c>
      <c r="E4755" t="s">
        <v>3409</v>
      </c>
      <c r="F4755" t="s">
        <v>22704</v>
      </c>
      <c r="G4755" t="s">
        <v>19711</v>
      </c>
      <c r="L4755" t="s">
        <v>17465</v>
      </c>
      <c r="M4755" t="s">
        <v>5611</v>
      </c>
      <c r="N4755" t="s">
        <v>5612</v>
      </c>
      <c r="P4755">
        <f t="shared" si="74"/>
        <v>2197331</v>
      </c>
      <c r="Q4755">
        <v>8.4</v>
      </c>
    </row>
    <row r="4756" spans="1:17" x14ac:dyDescent="0.3">
      <c r="A4756" t="s">
        <v>21808</v>
      </c>
      <c r="B4756">
        <v>95</v>
      </c>
      <c r="C4756">
        <v>100659</v>
      </c>
      <c r="D4756" t="s">
        <v>6403</v>
      </c>
      <c r="L4756" t="s">
        <v>21810</v>
      </c>
      <c r="M4756" t="s">
        <v>37</v>
      </c>
      <c r="N4756" t="s">
        <v>38</v>
      </c>
      <c r="O4756">
        <v>900000</v>
      </c>
      <c r="P4756">
        <f t="shared" si="74"/>
        <v>-799341</v>
      </c>
      <c r="Q4756">
        <v>6.4</v>
      </c>
    </row>
    <row r="4757" spans="1:17" x14ac:dyDescent="0.3">
      <c r="A4757" t="s">
        <v>876</v>
      </c>
      <c r="B4757">
        <v>96</v>
      </c>
      <c r="C4757">
        <v>32131483</v>
      </c>
      <c r="D4757" t="s">
        <v>6403</v>
      </c>
      <c r="E4757" t="s">
        <v>24165</v>
      </c>
      <c r="F4757" t="s">
        <v>10413</v>
      </c>
      <c r="L4757" t="s">
        <v>16475</v>
      </c>
      <c r="M4757" t="s">
        <v>37</v>
      </c>
      <c r="N4757" t="s">
        <v>38</v>
      </c>
      <c r="O4757">
        <v>11000000</v>
      </c>
      <c r="P4757">
        <f t="shared" si="74"/>
        <v>21131483</v>
      </c>
      <c r="Q4757">
        <v>4.9000000000000004</v>
      </c>
    </row>
    <row r="4758" spans="1:17" x14ac:dyDescent="0.3">
      <c r="A4758" t="s">
        <v>12262</v>
      </c>
      <c r="B4758">
        <v>96</v>
      </c>
      <c r="C4758">
        <v>54239856</v>
      </c>
      <c r="D4758" t="s">
        <v>6403</v>
      </c>
      <c r="L4758" t="s">
        <v>12264</v>
      </c>
      <c r="M4758" t="s">
        <v>37</v>
      </c>
      <c r="N4758" t="s">
        <v>38</v>
      </c>
      <c r="O4758">
        <v>17000000</v>
      </c>
      <c r="P4758">
        <f t="shared" si="74"/>
        <v>37239856</v>
      </c>
      <c r="Q4758">
        <v>6.5</v>
      </c>
    </row>
    <row r="4759" spans="1:17" x14ac:dyDescent="0.3">
      <c r="A4759" t="s">
        <v>17089</v>
      </c>
      <c r="B4759">
        <v>96</v>
      </c>
      <c r="C4759">
        <v>11642254</v>
      </c>
      <c r="D4759" t="s">
        <v>6403</v>
      </c>
      <c r="E4759" t="s">
        <v>10413</v>
      </c>
      <c r="L4759" t="s">
        <v>17091</v>
      </c>
      <c r="M4759" t="s">
        <v>37</v>
      </c>
      <c r="N4759" t="s">
        <v>38</v>
      </c>
      <c r="O4759">
        <v>3000000</v>
      </c>
      <c r="P4759">
        <f t="shared" si="74"/>
        <v>8642254</v>
      </c>
      <c r="Q4759">
        <v>5.2</v>
      </c>
    </row>
    <row r="4760" spans="1:17" hidden="1" x14ac:dyDescent="0.3">
      <c r="A4760" t="s">
        <v>10887</v>
      </c>
      <c r="B4760">
        <v>158</v>
      </c>
      <c r="D4760" t="s">
        <v>1671</v>
      </c>
      <c r="E4760" t="s">
        <v>3409</v>
      </c>
      <c r="F4760" t="s">
        <v>17378</v>
      </c>
      <c r="G4760" t="s">
        <v>19711</v>
      </c>
      <c r="H4760" t="s">
        <v>15011</v>
      </c>
      <c r="L4760" t="s">
        <v>10890</v>
      </c>
      <c r="M4760" t="s">
        <v>37</v>
      </c>
      <c r="N4760" t="s">
        <v>38</v>
      </c>
      <c r="O4760">
        <v>20000000</v>
      </c>
      <c r="P4760">
        <f t="shared" si="74"/>
        <v>-20000000</v>
      </c>
      <c r="Q4760">
        <v>6.7</v>
      </c>
    </row>
    <row r="4761" spans="1:17" x14ac:dyDescent="0.3">
      <c r="A4761" t="s">
        <v>11012</v>
      </c>
      <c r="B4761">
        <v>96</v>
      </c>
      <c r="C4761">
        <v>53884821</v>
      </c>
      <c r="D4761" t="s">
        <v>6403</v>
      </c>
      <c r="L4761" t="s">
        <v>17566</v>
      </c>
      <c r="M4761" t="s">
        <v>37</v>
      </c>
      <c r="N4761" t="s">
        <v>38</v>
      </c>
      <c r="O4761">
        <v>5000000</v>
      </c>
      <c r="P4761">
        <f t="shared" si="74"/>
        <v>48884821</v>
      </c>
      <c r="Q4761">
        <v>4.5999999999999996</v>
      </c>
    </row>
    <row r="4762" spans="1:17" x14ac:dyDescent="0.3">
      <c r="A4762" t="s">
        <v>14787</v>
      </c>
      <c r="B4762">
        <v>96</v>
      </c>
      <c r="C4762">
        <v>63270259</v>
      </c>
      <c r="D4762" t="s">
        <v>6403</v>
      </c>
      <c r="E4762" t="s">
        <v>24165</v>
      </c>
      <c r="L4762" t="s">
        <v>14806</v>
      </c>
      <c r="M4762" t="s">
        <v>37</v>
      </c>
      <c r="N4762" t="s">
        <v>38</v>
      </c>
      <c r="O4762">
        <v>10000000</v>
      </c>
      <c r="P4762">
        <f t="shared" si="74"/>
        <v>53270259</v>
      </c>
      <c r="Q4762">
        <v>5.9</v>
      </c>
    </row>
    <row r="4763" spans="1:17" x14ac:dyDescent="0.3">
      <c r="A4763" t="s">
        <v>13404</v>
      </c>
      <c r="B4763">
        <v>96</v>
      </c>
      <c r="C4763">
        <v>20384136</v>
      </c>
      <c r="D4763" t="s">
        <v>6403</v>
      </c>
      <c r="E4763" t="s">
        <v>24165</v>
      </c>
      <c r="F4763" t="s">
        <v>10413</v>
      </c>
      <c r="L4763" t="s">
        <v>14950</v>
      </c>
      <c r="M4763" t="s">
        <v>37</v>
      </c>
      <c r="N4763" t="s">
        <v>38</v>
      </c>
      <c r="O4763">
        <v>10000000</v>
      </c>
      <c r="P4763">
        <f t="shared" si="74"/>
        <v>10384136</v>
      </c>
      <c r="Q4763">
        <v>4.7</v>
      </c>
    </row>
    <row r="4764" spans="1:17" x14ac:dyDescent="0.3">
      <c r="A4764" t="s">
        <v>14965</v>
      </c>
      <c r="B4764">
        <v>97</v>
      </c>
      <c r="C4764">
        <v>32600000</v>
      </c>
      <c r="D4764" t="s">
        <v>6403</v>
      </c>
      <c r="E4764" t="s">
        <v>10413</v>
      </c>
      <c r="L4764" t="s">
        <v>19746</v>
      </c>
      <c r="M4764" t="s">
        <v>37</v>
      </c>
      <c r="N4764" t="s">
        <v>38</v>
      </c>
      <c r="O4764">
        <v>1800000</v>
      </c>
      <c r="P4764">
        <f t="shared" si="74"/>
        <v>30800000</v>
      </c>
      <c r="Q4764">
        <v>5.9</v>
      </c>
    </row>
    <row r="4765" spans="1:17" x14ac:dyDescent="0.3">
      <c r="A4765" t="s">
        <v>22508</v>
      </c>
      <c r="B4765">
        <v>97</v>
      </c>
      <c r="C4765">
        <v>17000000</v>
      </c>
      <c r="D4765" t="s">
        <v>6403</v>
      </c>
      <c r="E4765" t="s">
        <v>12332</v>
      </c>
      <c r="L4765" t="s">
        <v>22510</v>
      </c>
      <c r="M4765" t="s">
        <v>37</v>
      </c>
      <c r="N4765" t="s">
        <v>38</v>
      </c>
      <c r="O4765">
        <v>500000</v>
      </c>
      <c r="P4765">
        <f t="shared" si="74"/>
        <v>16500000</v>
      </c>
      <c r="Q4765">
        <v>5.9</v>
      </c>
    </row>
    <row r="4766" spans="1:17" x14ac:dyDescent="0.3">
      <c r="A4766" t="s">
        <v>2495</v>
      </c>
      <c r="B4766">
        <v>97</v>
      </c>
      <c r="C4766">
        <v>20433940</v>
      </c>
      <c r="D4766" t="s">
        <v>6403</v>
      </c>
      <c r="L4766" t="s">
        <v>11698</v>
      </c>
      <c r="M4766" t="s">
        <v>37</v>
      </c>
      <c r="N4766" t="s">
        <v>268</v>
      </c>
      <c r="O4766">
        <v>15000000</v>
      </c>
      <c r="P4766">
        <f t="shared" si="74"/>
        <v>5433940</v>
      </c>
      <c r="Q4766">
        <v>6.2</v>
      </c>
    </row>
    <row r="4767" spans="1:17" hidden="1" x14ac:dyDescent="0.3">
      <c r="A4767" t="s">
        <v>20634</v>
      </c>
      <c r="B4767">
        <v>160</v>
      </c>
      <c r="C4767">
        <v>95236</v>
      </c>
      <c r="D4767" t="s">
        <v>3409</v>
      </c>
      <c r="E4767" t="s">
        <v>17378</v>
      </c>
      <c r="L4767" t="s">
        <v>20635</v>
      </c>
      <c r="M4767" t="s">
        <v>5611</v>
      </c>
      <c r="N4767" t="s">
        <v>5612</v>
      </c>
      <c r="P4767">
        <f t="shared" si="74"/>
        <v>95236</v>
      </c>
      <c r="Q4767">
        <v>6.4</v>
      </c>
    </row>
    <row r="4768" spans="1:17" x14ac:dyDescent="0.3">
      <c r="A4768" t="s">
        <v>14940</v>
      </c>
      <c r="B4768">
        <v>97</v>
      </c>
      <c r="C4768">
        <v>27736779</v>
      </c>
      <c r="D4768" t="s">
        <v>6403</v>
      </c>
      <c r="E4768" t="s">
        <v>24165</v>
      </c>
      <c r="F4768" t="s">
        <v>10413</v>
      </c>
      <c r="L4768" t="s">
        <v>14942</v>
      </c>
      <c r="M4768" t="s">
        <v>37</v>
      </c>
      <c r="N4768" t="s">
        <v>38</v>
      </c>
      <c r="O4768">
        <v>10000000</v>
      </c>
      <c r="P4768">
        <f t="shared" si="74"/>
        <v>17736779</v>
      </c>
      <c r="Q4768">
        <v>5.2</v>
      </c>
    </row>
    <row r="4769" spans="1:17" x14ac:dyDescent="0.3">
      <c r="A4769" t="s">
        <v>10983</v>
      </c>
      <c r="B4769">
        <v>97</v>
      </c>
      <c r="C4769">
        <v>35794166</v>
      </c>
      <c r="D4769" t="s">
        <v>6403</v>
      </c>
      <c r="E4769" t="s">
        <v>24165</v>
      </c>
      <c r="F4769" t="s">
        <v>10413</v>
      </c>
      <c r="L4769" t="s">
        <v>14869</v>
      </c>
      <c r="M4769" t="s">
        <v>37</v>
      </c>
      <c r="N4769" t="s">
        <v>38</v>
      </c>
      <c r="O4769">
        <v>10000000</v>
      </c>
      <c r="P4769">
        <f t="shared" si="74"/>
        <v>25794166</v>
      </c>
      <c r="Q4769">
        <v>6</v>
      </c>
    </row>
    <row r="4770" spans="1:17" x14ac:dyDescent="0.3">
      <c r="A4770" t="s">
        <v>12932</v>
      </c>
      <c r="B4770">
        <v>97</v>
      </c>
      <c r="C4770">
        <v>21468807</v>
      </c>
      <c r="D4770" t="s">
        <v>6403</v>
      </c>
      <c r="E4770" t="s">
        <v>24165</v>
      </c>
      <c r="F4770" t="s">
        <v>10413</v>
      </c>
      <c r="L4770" t="s">
        <v>12934</v>
      </c>
      <c r="M4770" t="s">
        <v>37</v>
      </c>
      <c r="N4770" t="s">
        <v>38</v>
      </c>
      <c r="O4770">
        <v>14000000</v>
      </c>
      <c r="P4770">
        <f t="shared" si="74"/>
        <v>7468807</v>
      </c>
      <c r="Q4770">
        <v>4.0999999999999996</v>
      </c>
    </row>
    <row r="4771" spans="1:17" x14ac:dyDescent="0.3">
      <c r="A4771" t="s">
        <v>5495</v>
      </c>
      <c r="B4771">
        <v>98</v>
      </c>
      <c r="C4771">
        <v>53302314</v>
      </c>
      <c r="D4771" t="s">
        <v>6403</v>
      </c>
      <c r="E4771" t="s">
        <v>10413</v>
      </c>
      <c r="L4771" t="s">
        <v>10215</v>
      </c>
      <c r="M4771" t="s">
        <v>37</v>
      </c>
      <c r="N4771" t="s">
        <v>38</v>
      </c>
      <c r="O4771">
        <v>23000000</v>
      </c>
      <c r="P4771">
        <f t="shared" si="74"/>
        <v>30302314</v>
      </c>
      <c r="Q4771">
        <v>6.7</v>
      </c>
    </row>
    <row r="4772" spans="1:17" x14ac:dyDescent="0.3">
      <c r="A4772" t="s">
        <v>5896</v>
      </c>
      <c r="B4772">
        <v>98</v>
      </c>
      <c r="C4772">
        <v>59588068</v>
      </c>
      <c r="D4772" t="s">
        <v>6403</v>
      </c>
      <c r="E4772" t="s">
        <v>24165</v>
      </c>
      <c r="F4772" t="s">
        <v>10413</v>
      </c>
      <c r="L4772" t="s">
        <v>6516</v>
      </c>
      <c r="M4772" t="s">
        <v>37</v>
      </c>
      <c r="N4772" t="s">
        <v>38</v>
      </c>
      <c r="O4772">
        <v>40000000</v>
      </c>
      <c r="P4772">
        <f t="shared" si="74"/>
        <v>19588068</v>
      </c>
      <c r="Q4772">
        <v>5.8</v>
      </c>
    </row>
    <row r="4773" spans="1:17" hidden="1" x14ac:dyDescent="0.3">
      <c r="A4773" t="s">
        <v>15924</v>
      </c>
      <c r="B4773">
        <v>160</v>
      </c>
      <c r="C4773">
        <v>3827466</v>
      </c>
      <c r="D4773" t="s">
        <v>1671</v>
      </c>
      <c r="E4773" t="s">
        <v>3409</v>
      </c>
      <c r="F4773" t="s">
        <v>17378</v>
      </c>
      <c r="G4773" t="s">
        <v>19711</v>
      </c>
      <c r="L4773" t="s">
        <v>15927</v>
      </c>
      <c r="M4773" t="s">
        <v>5611</v>
      </c>
      <c r="N4773" t="s">
        <v>5612</v>
      </c>
      <c r="P4773">
        <f t="shared" si="74"/>
        <v>3827466</v>
      </c>
      <c r="Q4773">
        <v>6.9</v>
      </c>
    </row>
    <row r="4774" spans="1:17" x14ac:dyDescent="0.3">
      <c r="A4774" t="s">
        <v>19811</v>
      </c>
      <c r="B4774">
        <v>98</v>
      </c>
      <c r="C4774">
        <v>14400000</v>
      </c>
      <c r="D4774" t="s">
        <v>6403</v>
      </c>
      <c r="E4774" t="s">
        <v>24165</v>
      </c>
      <c r="F4774" t="s">
        <v>12332</v>
      </c>
      <c r="L4774" t="s">
        <v>19812</v>
      </c>
      <c r="M4774" t="s">
        <v>37</v>
      </c>
      <c r="N4774" t="s">
        <v>38</v>
      </c>
      <c r="O4774">
        <v>2500000</v>
      </c>
      <c r="P4774">
        <f t="shared" si="74"/>
        <v>11900000</v>
      </c>
      <c r="Q4774">
        <v>4.5999999999999996</v>
      </c>
    </row>
    <row r="4775" spans="1:17" x14ac:dyDescent="0.3">
      <c r="A4775" t="s">
        <v>19180</v>
      </c>
      <c r="B4775">
        <v>98</v>
      </c>
      <c r="C4775">
        <v>84749884</v>
      </c>
      <c r="D4775" t="s">
        <v>6403</v>
      </c>
      <c r="L4775" t="s">
        <v>19181</v>
      </c>
      <c r="M4775" t="s">
        <v>37</v>
      </c>
      <c r="N4775" t="s">
        <v>38</v>
      </c>
      <c r="O4775">
        <v>3000000</v>
      </c>
      <c r="P4775">
        <f t="shared" si="74"/>
        <v>81749884</v>
      </c>
      <c r="Q4775">
        <v>5.7</v>
      </c>
    </row>
    <row r="4776" spans="1:17" x14ac:dyDescent="0.3">
      <c r="A4776" t="s">
        <v>15529</v>
      </c>
      <c r="B4776">
        <v>98</v>
      </c>
      <c r="C4776">
        <v>14114488</v>
      </c>
      <c r="D4776" t="s">
        <v>6403</v>
      </c>
      <c r="E4776" t="s">
        <v>10413</v>
      </c>
      <c r="L4776" t="s">
        <v>15530</v>
      </c>
      <c r="M4776" t="s">
        <v>37</v>
      </c>
      <c r="N4776" t="s">
        <v>38</v>
      </c>
      <c r="O4776">
        <v>10500000</v>
      </c>
      <c r="P4776">
        <f t="shared" si="74"/>
        <v>3614488</v>
      </c>
      <c r="Q4776">
        <v>4.5</v>
      </c>
    </row>
    <row r="4777" spans="1:17" x14ac:dyDescent="0.3">
      <c r="A4777" t="s">
        <v>10819</v>
      </c>
      <c r="B4777">
        <v>98</v>
      </c>
      <c r="C4777">
        <v>110175871</v>
      </c>
      <c r="D4777" t="s">
        <v>6403</v>
      </c>
      <c r="E4777" t="s">
        <v>24165</v>
      </c>
      <c r="F4777" t="s">
        <v>10413</v>
      </c>
      <c r="L4777" t="s">
        <v>14827</v>
      </c>
      <c r="M4777" t="s">
        <v>37</v>
      </c>
      <c r="N4777" t="s">
        <v>38</v>
      </c>
      <c r="O4777">
        <v>10000000</v>
      </c>
      <c r="P4777">
        <f t="shared" si="74"/>
        <v>100175871</v>
      </c>
      <c r="Q4777">
        <v>5.9</v>
      </c>
    </row>
    <row r="4778" spans="1:17" x14ac:dyDescent="0.3">
      <c r="A4778" t="s">
        <v>14714</v>
      </c>
      <c r="B4778">
        <v>98</v>
      </c>
      <c r="C4778">
        <v>23838</v>
      </c>
      <c r="D4778" t="s">
        <v>6403</v>
      </c>
      <c r="E4778" t="s">
        <v>12332</v>
      </c>
      <c r="F4778" t="s">
        <v>10413</v>
      </c>
      <c r="L4778" t="s">
        <v>14715</v>
      </c>
      <c r="M4778" t="s">
        <v>37</v>
      </c>
      <c r="N4778" t="s">
        <v>56</v>
      </c>
      <c r="O4778">
        <v>7000000</v>
      </c>
      <c r="P4778">
        <f t="shared" si="74"/>
        <v>-6976162</v>
      </c>
      <c r="Q4778">
        <v>5.5</v>
      </c>
    </row>
    <row r="4779" spans="1:17" x14ac:dyDescent="0.3">
      <c r="A4779" t="s">
        <v>20280</v>
      </c>
      <c r="B4779">
        <v>98</v>
      </c>
      <c r="C4779">
        <v>7369373</v>
      </c>
      <c r="D4779" t="s">
        <v>6403</v>
      </c>
      <c r="E4779" t="s">
        <v>24165</v>
      </c>
      <c r="F4779" t="s">
        <v>10413</v>
      </c>
      <c r="L4779" t="s">
        <v>20282</v>
      </c>
      <c r="M4779" t="s">
        <v>37</v>
      </c>
      <c r="N4779" t="s">
        <v>56</v>
      </c>
      <c r="O4779">
        <v>2000000</v>
      </c>
      <c r="P4779">
        <f t="shared" si="74"/>
        <v>5369373</v>
      </c>
      <c r="Q4779">
        <v>5.7</v>
      </c>
    </row>
    <row r="4780" spans="1:17" x14ac:dyDescent="0.3">
      <c r="A4780" t="s">
        <v>8410</v>
      </c>
      <c r="B4780">
        <v>99</v>
      </c>
      <c r="C4780">
        <v>84263837</v>
      </c>
      <c r="D4780" t="s">
        <v>6403</v>
      </c>
      <c r="E4780" t="s">
        <v>24165</v>
      </c>
      <c r="L4780" t="s">
        <v>16843</v>
      </c>
      <c r="M4780" t="s">
        <v>37</v>
      </c>
      <c r="N4780" t="s">
        <v>38</v>
      </c>
      <c r="O4780">
        <v>6500000</v>
      </c>
      <c r="P4780">
        <f t="shared" si="74"/>
        <v>77763837</v>
      </c>
      <c r="Q4780">
        <v>5.4</v>
      </c>
    </row>
    <row r="4781" spans="1:17" x14ac:dyDescent="0.3">
      <c r="A4781" t="s">
        <v>79</v>
      </c>
      <c r="B4781">
        <v>99</v>
      </c>
      <c r="C4781">
        <v>42057340</v>
      </c>
      <c r="D4781" t="s">
        <v>6403</v>
      </c>
      <c r="E4781" t="s">
        <v>10413</v>
      </c>
      <c r="L4781" t="s">
        <v>8348</v>
      </c>
      <c r="M4781" t="s">
        <v>37</v>
      </c>
      <c r="N4781" t="s">
        <v>38</v>
      </c>
      <c r="O4781">
        <v>30000000</v>
      </c>
      <c r="P4781">
        <f t="shared" si="74"/>
        <v>12057340</v>
      </c>
      <c r="Q4781">
        <v>6.6</v>
      </c>
    </row>
    <row r="4782" spans="1:17" x14ac:dyDescent="0.3">
      <c r="A4782" t="s">
        <v>4831</v>
      </c>
      <c r="B4782">
        <v>99</v>
      </c>
      <c r="C4782">
        <v>72219395</v>
      </c>
      <c r="D4782" t="s">
        <v>6403</v>
      </c>
      <c r="E4782" t="s">
        <v>24165</v>
      </c>
      <c r="F4782" t="s">
        <v>10413</v>
      </c>
      <c r="L4782" t="s">
        <v>12155</v>
      </c>
      <c r="M4782" t="s">
        <v>37</v>
      </c>
      <c r="N4782" t="s">
        <v>38</v>
      </c>
      <c r="O4782">
        <v>17000000</v>
      </c>
      <c r="P4782">
        <f t="shared" si="74"/>
        <v>55219395</v>
      </c>
      <c r="Q4782">
        <v>5.6</v>
      </c>
    </row>
    <row r="4783" spans="1:17" x14ac:dyDescent="0.3">
      <c r="A4783" t="s">
        <v>4401</v>
      </c>
      <c r="B4783">
        <v>99</v>
      </c>
      <c r="C4783">
        <v>21133087</v>
      </c>
      <c r="D4783" t="s">
        <v>6403</v>
      </c>
      <c r="E4783" t="s">
        <v>24165</v>
      </c>
      <c r="F4783" t="s">
        <v>10413</v>
      </c>
      <c r="L4783" t="s">
        <v>14157</v>
      </c>
      <c r="M4783" t="s">
        <v>37</v>
      </c>
      <c r="N4783" t="s">
        <v>38</v>
      </c>
      <c r="O4783">
        <v>12000000</v>
      </c>
      <c r="P4783">
        <f t="shared" si="74"/>
        <v>9133087</v>
      </c>
      <c r="Q4783">
        <v>7</v>
      </c>
    </row>
    <row r="4784" spans="1:17" x14ac:dyDescent="0.3">
      <c r="A4784" t="s">
        <v>4712</v>
      </c>
      <c r="B4784">
        <v>99</v>
      </c>
      <c r="C4784">
        <v>27663982</v>
      </c>
      <c r="D4784" t="s">
        <v>6403</v>
      </c>
      <c r="E4784" t="s">
        <v>12332</v>
      </c>
      <c r="F4784" t="s">
        <v>10413</v>
      </c>
      <c r="L4784" t="s">
        <v>6658</v>
      </c>
      <c r="M4784" t="s">
        <v>37</v>
      </c>
      <c r="N4784" t="s">
        <v>38</v>
      </c>
      <c r="O4784">
        <v>40000000</v>
      </c>
      <c r="P4784">
        <f t="shared" si="74"/>
        <v>-12336018</v>
      </c>
      <c r="Q4784">
        <v>4.4000000000000004</v>
      </c>
    </row>
    <row r="4785" spans="1:17" x14ac:dyDescent="0.3">
      <c r="A4785" t="s">
        <v>2722</v>
      </c>
      <c r="B4785">
        <v>99</v>
      </c>
      <c r="C4785">
        <v>25117498</v>
      </c>
      <c r="D4785" t="s">
        <v>6403</v>
      </c>
      <c r="E4785" t="s">
        <v>10413</v>
      </c>
      <c r="L4785" t="s">
        <v>6676</v>
      </c>
      <c r="M4785" t="s">
        <v>37</v>
      </c>
      <c r="N4785" t="s">
        <v>38</v>
      </c>
      <c r="O4785">
        <v>40000000</v>
      </c>
      <c r="P4785">
        <f t="shared" si="74"/>
        <v>-14882502</v>
      </c>
      <c r="Q4785">
        <v>5.7</v>
      </c>
    </row>
    <row r="4786" spans="1:17" x14ac:dyDescent="0.3">
      <c r="A4786" t="s">
        <v>13404</v>
      </c>
      <c r="B4786">
        <v>99</v>
      </c>
      <c r="C4786">
        <v>38048637</v>
      </c>
      <c r="D4786" t="s">
        <v>6403</v>
      </c>
      <c r="E4786" t="s">
        <v>24165</v>
      </c>
      <c r="F4786" t="s">
        <v>10413</v>
      </c>
      <c r="L4786" t="s">
        <v>13405</v>
      </c>
      <c r="M4786" t="s">
        <v>37</v>
      </c>
      <c r="N4786" t="s">
        <v>38</v>
      </c>
      <c r="O4786">
        <v>14000000</v>
      </c>
      <c r="P4786">
        <f t="shared" si="74"/>
        <v>24048637</v>
      </c>
      <c r="Q4786">
        <v>5.5</v>
      </c>
    </row>
    <row r="4787" spans="1:17" x14ac:dyDescent="0.3">
      <c r="A4787" t="s">
        <v>7858</v>
      </c>
      <c r="B4787">
        <v>100</v>
      </c>
      <c r="C4787">
        <v>39989008</v>
      </c>
      <c r="D4787" t="s">
        <v>6403</v>
      </c>
      <c r="E4787" t="s">
        <v>24165</v>
      </c>
      <c r="L4787" t="s">
        <v>10111</v>
      </c>
      <c r="M4787" t="s">
        <v>37</v>
      </c>
      <c r="N4787" t="s">
        <v>38</v>
      </c>
      <c r="O4787">
        <v>24000000</v>
      </c>
      <c r="P4787">
        <f t="shared" si="74"/>
        <v>15989008</v>
      </c>
      <c r="Q4787">
        <v>4.5999999999999996</v>
      </c>
    </row>
    <row r="4788" spans="1:17" x14ac:dyDescent="0.3">
      <c r="A4788" t="s">
        <v>7404</v>
      </c>
      <c r="B4788">
        <v>100</v>
      </c>
      <c r="C4788">
        <v>4884663</v>
      </c>
      <c r="D4788" t="s">
        <v>6403</v>
      </c>
      <c r="E4788" t="s">
        <v>12332</v>
      </c>
      <c r="L4788" t="s">
        <v>14577</v>
      </c>
      <c r="M4788" t="s">
        <v>37</v>
      </c>
      <c r="N4788" t="s">
        <v>38</v>
      </c>
      <c r="O4788">
        <v>12000000</v>
      </c>
      <c r="P4788">
        <f t="shared" si="74"/>
        <v>-7115337</v>
      </c>
      <c r="Q4788">
        <v>5.5</v>
      </c>
    </row>
    <row r="4789" spans="1:17" x14ac:dyDescent="0.3">
      <c r="A4789" t="s">
        <v>20139</v>
      </c>
      <c r="B4789">
        <v>100</v>
      </c>
      <c r="C4789">
        <v>14673301</v>
      </c>
      <c r="D4789" t="s">
        <v>6403</v>
      </c>
      <c r="E4789" t="s">
        <v>24165</v>
      </c>
      <c r="L4789" t="s">
        <v>20142</v>
      </c>
      <c r="M4789" t="s">
        <v>37</v>
      </c>
      <c r="N4789" t="s">
        <v>38</v>
      </c>
      <c r="O4789">
        <v>2000000</v>
      </c>
      <c r="P4789">
        <f t="shared" si="74"/>
        <v>12673301</v>
      </c>
      <c r="Q4789">
        <v>6.9</v>
      </c>
    </row>
    <row r="4790" spans="1:17" x14ac:dyDescent="0.3">
      <c r="A4790" t="s">
        <v>13181</v>
      </c>
      <c r="B4790">
        <v>100</v>
      </c>
      <c r="C4790">
        <v>373967</v>
      </c>
      <c r="D4790" t="s">
        <v>6403</v>
      </c>
      <c r="E4790" t="s">
        <v>24165</v>
      </c>
      <c r="L4790" t="s">
        <v>20979</v>
      </c>
      <c r="M4790" t="s">
        <v>37</v>
      </c>
      <c r="N4790" t="s">
        <v>38</v>
      </c>
      <c r="O4790">
        <v>1500000</v>
      </c>
      <c r="P4790">
        <f t="shared" si="74"/>
        <v>-1126033</v>
      </c>
      <c r="Q4790">
        <v>6.5</v>
      </c>
    </row>
    <row r="4791" spans="1:17" x14ac:dyDescent="0.3">
      <c r="A4791" t="s">
        <v>6308</v>
      </c>
      <c r="B4791">
        <v>101</v>
      </c>
      <c r="C4791">
        <v>26505000</v>
      </c>
      <c r="D4791" t="s">
        <v>6403</v>
      </c>
      <c r="L4791" t="s">
        <v>7330</v>
      </c>
      <c r="M4791" t="s">
        <v>37</v>
      </c>
      <c r="N4791" t="s">
        <v>38</v>
      </c>
      <c r="O4791">
        <v>1800000</v>
      </c>
      <c r="P4791">
        <f t="shared" si="74"/>
        <v>24705000</v>
      </c>
      <c r="Q4791">
        <v>7.5</v>
      </c>
    </row>
    <row r="4792" spans="1:17" x14ac:dyDescent="0.3">
      <c r="A4792" t="s">
        <v>5367</v>
      </c>
      <c r="B4792">
        <v>101</v>
      </c>
      <c r="C4792">
        <v>47000000</v>
      </c>
      <c r="D4792" t="s">
        <v>6403</v>
      </c>
      <c r="E4792" t="s">
        <v>10413</v>
      </c>
      <c r="L4792" t="s">
        <v>12170</v>
      </c>
      <c r="M4792" t="s">
        <v>37</v>
      </c>
      <c r="N4792" t="s">
        <v>38</v>
      </c>
      <c r="O4792">
        <v>300000</v>
      </c>
      <c r="P4792">
        <f t="shared" si="74"/>
        <v>46700000</v>
      </c>
      <c r="Q4792">
        <v>7.9</v>
      </c>
    </row>
    <row r="4793" spans="1:17" hidden="1" x14ac:dyDescent="0.3">
      <c r="A4793" t="s">
        <v>18731</v>
      </c>
      <c r="B4793">
        <v>168</v>
      </c>
      <c r="D4793" t="s">
        <v>3409</v>
      </c>
      <c r="E4793" t="s">
        <v>18089</v>
      </c>
      <c r="F4793" t="s">
        <v>22704</v>
      </c>
      <c r="G4793" t="s">
        <v>17378</v>
      </c>
      <c r="L4793" t="s">
        <v>18733</v>
      </c>
      <c r="M4793" t="s">
        <v>37</v>
      </c>
      <c r="N4793" t="s">
        <v>38</v>
      </c>
      <c r="O4793">
        <v>4000000</v>
      </c>
      <c r="P4793">
        <f t="shared" si="74"/>
        <v>-4000000</v>
      </c>
      <c r="Q4793">
        <v>7.6</v>
      </c>
    </row>
    <row r="4794" spans="1:17" hidden="1" x14ac:dyDescent="0.3">
      <c r="A4794" t="s">
        <v>15258</v>
      </c>
      <c r="B4794">
        <v>168</v>
      </c>
      <c r="D4794" t="s">
        <v>1325</v>
      </c>
      <c r="E4794" t="s">
        <v>953</v>
      </c>
      <c r="F4794" t="s">
        <v>19711</v>
      </c>
      <c r="G4794" t="s">
        <v>12332</v>
      </c>
      <c r="L4794" t="s">
        <v>15261</v>
      </c>
      <c r="M4794" t="s">
        <v>5611</v>
      </c>
      <c r="N4794" t="s">
        <v>5612</v>
      </c>
      <c r="O4794">
        <v>10000000</v>
      </c>
      <c r="P4794">
        <f t="shared" si="74"/>
        <v>-10000000</v>
      </c>
      <c r="Q4794">
        <v>6.3</v>
      </c>
    </row>
    <row r="4795" spans="1:17" x14ac:dyDescent="0.3">
      <c r="A4795" t="s">
        <v>5486</v>
      </c>
      <c r="B4795">
        <v>101</v>
      </c>
      <c r="C4795">
        <v>51527787</v>
      </c>
      <c r="D4795" t="s">
        <v>6403</v>
      </c>
      <c r="E4795" t="s">
        <v>10413</v>
      </c>
      <c r="L4795" t="s">
        <v>13387</v>
      </c>
      <c r="M4795" t="s">
        <v>37</v>
      </c>
      <c r="N4795" t="s">
        <v>38</v>
      </c>
      <c r="O4795">
        <v>15000000</v>
      </c>
      <c r="P4795">
        <f t="shared" si="74"/>
        <v>36527787</v>
      </c>
      <c r="Q4795">
        <v>5.5</v>
      </c>
    </row>
    <row r="4796" spans="1:17" x14ac:dyDescent="0.3">
      <c r="A4796" t="s">
        <v>13944</v>
      </c>
      <c r="B4796">
        <v>101</v>
      </c>
      <c r="C4796">
        <v>11956207</v>
      </c>
      <c r="D4796" t="s">
        <v>6403</v>
      </c>
      <c r="E4796" t="s">
        <v>24165</v>
      </c>
      <c r="L4796" t="s">
        <v>13947</v>
      </c>
      <c r="M4796" t="s">
        <v>37</v>
      </c>
      <c r="N4796" t="s">
        <v>38</v>
      </c>
      <c r="O4796">
        <v>16000000</v>
      </c>
      <c r="P4796">
        <f t="shared" si="74"/>
        <v>-4043793</v>
      </c>
      <c r="Q4796">
        <v>5.0999999999999996</v>
      </c>
    </row>
    <row r="4797" spans="1:17" x14ac:dyDescent="0.3">
      <c r="A4797" t="s">
        <v>1076</v>
      </c>
      <c r="B4797">
        <v>101</v>
      </c>
      <c r="C4797">
        <v>39103378</v>
      </c>
      <c r="D4797" t="s">
        <v>6403</v>
      </c>
      <c r="E4797" t="s">
        <v>10413</v>
      </c>
      <c r="L4797" t="s">
        <v>11624</v>
      </c>
      <c r="M4797" t="s">
        <v>37</v>
      </c>
      <c r="N4797" t="s">
        <v>38</v>
      </c>
      <c r="O4797">
        <v>20000000</v>
      </c>
      <c r="P4797">
        <f t="shared" si="74"/>
        <v>19103378</v>
      </c>
      <c r="Q4797">
        <v>6.5</v>
      </c>
    </row>
    <row r="4798" spans="1:17" x14ac:dyDescent="0.3">
      <c r="A4798" t="s">
        <v>21808</v>
      </c>
      <c r="B4798">
        <v>101</v>
      </c>
      <c r="C4798">
        <v>77501</v>
      </c>
      <c r="D4798" t="s">
        <v>6403</v>
      </c>
      <c r="L4798" t="s">
        <v>22257</v>
      </c>
      <c r="M4798" t="s">
        <v>37</v>
      </c>
      <c r="N4798" t="s">
        <v>38</v>
      </c>
      <c r="O4798">
        <v>750000</v>
      </c>
      <c r="P4798">
        <f t="shared" si="74"/>
        <v>-672499</v>
      </c>
      <c r="Q4798">
        <v>5.5</v>
      </c>
    </row>
    <row r="4799" spans="1:17" x14ac:dyDescent="0.3">
      <c r="A4799" t="s">
        <v>13271</v>
      </c>
      <c r="B4799">
        <v>103</v>
      </c>
      <c r="C4799">
        <v>5725</v>
      </c>
      <c r="D4799" t="s">
        <v>6403</v>
      </c>
      <c r="E4799" t="s">
        <v>10413</v>
      </c>
      <c r="L4799" t="s">
        <v>19924</v>
      </c>
      <c r="M4799" t="s">
        <v>8731</v>
      </c>
      <c r="N4799" t="s">
        <v>767</v>
      </c>
      <c r="O4799">
        <v>8400000</v>
      </c>
      <c r="P4799">
        <f t="shared" si="74"/>
        <v>-8394275</v>
      </c>
      <c r="Q4799">
        <v>6.1</v>
      </c>
    </row>
    <row r="4800" spans="1:17" x14ac:dyDescent="0.3">
      <c r="A4800" t="s">
        <v>14719</v>
      </c>
      <c r="B4800">
        <v>103</v>
      </c>
      <c r="C4800">
        <v>22160085</v>
      </c>
      <c r="D4800" t="s">
        <v>6403</v>
      </c>
      <c r="L4800" t="s">
        <v>14720</v>
      </c>
      <c r="M4800" t="s">
        <v>37</v>
      </c>
      <c r="N4800" t="s">
        <v>38</v>
      </c>
      <c r="O4800">
        <v>10600000</v>
      </c>
      <c r="P4800">
        <f t="shared" si="74"/>
        <v>11560085</v>
      </c>
      <c r="Q4800">
        <v>5.4</v>
      </c>
    </row>
    <row r="4801" spans="1:17" x14ac:dyDescent="0.3">
      <c r="A4801" t="s">
        <v>332</v>
      </c>
      <c r="B4801">
        <v>103</v>
      </c>
      <c r="C4801">
        <v>55153403</v>
      </c>
      <c r="D4801" t="s">
        <v>6403</v>
      </c>
      <c r="E4801" t="s">
        <v>24165</v>
      </c>
      <c r="F4801" t="s">
        <v>10413</v>
      </c>
      <c r="L4801" t="s">
        <v>21281</v>
      </c>
      <c r="M4801" t="s">
        <v>37</v>
      </c>
      <c r="N4801" t="s">
        <v>38</v>
      </c>
      <c r="O4801">
        <v>1200000</v>
      </c>
      <c r="P4801">
        <f t="shared" si="74"/>
        <v>53953403</v>
      </c>
      <c r="Q4801">
        <v>7.7</v>
      </c>
    </row>
    <row r="4802" spans="1:17" x14ac:dyDescent="0.3">
      <c r="A4802" t="s">
        <v>6308</v>
      </c>
      <c r="B4802">
        <v>103</v>
      </c>
      <c r="C4802">
        <v>103001286</v>
      </c>
      <c r="D4802" t="s">
        <v>6403</v>
      </c>
      <c r="E4802" t="s">
        <v>24165</v>
      </c>
      <c r="L4802" t="s">
        <v>11568</v>
      </c>
      <c r="M4802" t="s">
        <v>37</v>
      </c>
      <c r="N4802" t="s">
        <v>38</v>
      </c>
      <c r="O4802">
        <v>15000000</v>
      </c>
      <c r="P4802">
        <f t="shared" ref="P4802:P4865" si="75">+C4802-O4802</f>
        <v>88001286</v>
      </c>
      <c r="Q4802">
        <v>7.2</v>
      </c>
    </row>
    <row r="4803" spans="1:17" x14ac:dyDescent="0.3">
      <c r="A4803" t="s">
        <v>7919</v>
      </c>
      <c r="B4803">
        <v>103</v>
      </c>
      <c r="C4803">
        <v>50041732</v>
      </c>
      <c r="D4803" t="s">
        <v>6403</v>
      </c>
      <c r="L4803" t="s">
        <v>7920</v>
      </c>
      <c r="M4803" t="s">
        <v>37</v>
      </c>
      <c r="N4803" t="s">
        <v>38</v>
      </c>
      <c r="O4803">
        <v>29000000</v>
      </c>
      <c r="P4803">
        <f t="shared" si="75"/>
        <v>21041732</v>
      </c>
      <c r="Q4803">
        <v>6.2</v>
      </c>
    </row>
    <row r="4804" spans="1:17" x14ac:dyDescent="0.3">
      <c r="A4804" t="s">
        <v>9610</v>
      </c>
      <c r="B4804">
        <v>104</v>
      </c>
      <c r="C4804">
        <v>35143332</v>
      </c>
      <c r="D4804" t="s">
        <v>6403</v>
      </c>
      <c r="L4804" t="s">
        <v>9612</v>
      </c>
      <c r="M4804" t="s">
        <v>37</v>
      </c>
      <c r="N4804" t="s">
        <v>38</v>
      </c>
      <c r="O4804">
        <v>17000000</v>
      </c>
      <c r="P4804">
        <f t="shared" si="75"/>
        <v>18143332</v>
      </c>
      <c r="Q4804">
        <v>5.6</v>
      </c>
    </row>
    <row r="4805" spans="1:17" x14ac:dyDescent="0.3">
      <c r="A4805" t="s">
        <v>17613</v>
      </c>
      <c r="B4805">
        <v>104</v>
      </c>
      <c r="C4805">
        <v>27689474</v>
      </c>
      <c r="D4805" t="s">
        <v>6403</v>
      </c>
      <c r="E4805" t="s">
        <v>24165</v>
      </c>
      <c r="L4805" t="s">
        <v>17615</v>
      </c>
      <c r="M4805" t="s">
        <v>37</v>
      </c>
      <c r="N4805" t="s">
        <v>38</v>
      </c>
      <c r="O4805">
        <v>5000000</v>
      </c>
      <c r="P4805">
        <f t="shared" si="75"/>
        <v>22689474</v>
      </c>
      <c r="Q4805">
        <v>6.5</v>
      </c>
    </row>
    <row r="4806" spans="1:17" hidden="1" x14ac:dyDescent="0.3">
      <c r="A4806" t="s">
        <v>15931</v>
      </c>
      <c r="B4806">
        <v>171</v>
      </c>
      <c r="D4806" t="s">
        <v>13307</v>
      </c>
      <c r="E4806" t="s">
        <v>3409</v>
      </c>
      <c r="F4806" t="s">
        <v>22704</v>
      </c>
      <c r="G4806" t="s">
        <v>19711</v>
      </c>
      <c r="L4806" t="s">
        <v>15934</v>
      </c>
      <c r="M4806" t="s">
        <v>37</v>
      </c>
      <c r="N4806" t="s">
        <v>38</v>
      </c>
      <c r="O4806">
        <v>7623000</v>
      </c>
      <c r="P4806">
        <f t="shared" si="75"/>
        <v>-7623000</v>
      </c>
      <c r="Q4806">
        <v>7.2</v>
      </c>
    </row>
    <row r="4807" spans="1:17" x14ac:dyDescent="0.3">
      <c r="A4807" t="s">
        <v>4903</v>
      </c>
      <c r="B4807">
        <v>104</v>
      </c>
      <c r="C4807">
        <v>40064955</v>
      </c>
      <c r="D4807" t="s">
        <v>6403</v>
      </c>
      <c r="E4807" t="s">
        <v>24165</v>
      </c>
      <c r="F4807" t="s">
        <v>12332</v>
      </c>
      <c r="L4807" t="s">
        <v>12783</v>
      </c>
      <c r="M4807" t="s">
        <v>37</v>
      </c>
      <c r="N4807" t="s">
        <v>38</v>
      </c>
      <c r="O4807">
        <v>15000000</v>
      </c>
      <c r="P4807">
        <f t="shared" si="75"/>
        <v>25064955</v>
      </c>
      <c r="Q4807">
        <v>6.4</v>
      </c>
    </row>
    <row r="4808" spans="1:17" x14ac:dyDescent="0.3">
      <c r="A4808" t="s">
        <v>10593</v>
      </c>
      <c r="B4808">
        <v>104</v>
      </c>
      <c r="C4808">
        <v>17757087</v>
      </c>
      <c r="D4808" t="s">
        <v>6403</v>
      </c>
      <c r="E4808" t="s">
        <v>12332</v>
      </c>
      <c r="F4808" t="s">
        <v>10413</v>
      </c>
      <c r="L4808" t="s">
        <v>10595</v>
      </c>
      <c r="M4808" t="s">
        <v>37</v>
      </c>
      <c r="N4808" t="s">
        <v>38</v>
      </c>
      <c r="O4808">
        <v>21000000</v>
      </c>
      <c r="P4808">
        <f t="shared" si="75"/>
        <v>-3242913</v>
      </c>
      <c r="Q4808">
        <v>4.5999999999999996</v>
      </c>
    </row>
    <row r="4809" spans="1:17" x14ac:dyDescent="0.3">
      <c r="A4809" t="s">
        <v>4392</v>
      </c>
      <c r="B4809">
        <v>104</v>
      </c>
      <c r="C4809">
        <v>47806295</v>
      </c>
      <c r="D4809" t="s">
        <v>6403</v>
      </c>
      <c r="E4809" t="s">
        <v>24165</v>
      </c>
      <c r="F4809" t="s">
        <v>10413</v>
      </c>
      <c r="L4809" t="s">
        <v>6492</v>
      </c>
      <c r="M4809" t="s">
        <v>37</v>
      </c>
      <c r="N4809" t="s">
        <v>38</v>
      </c>
      <c r="O4809">
        <v>43000000</v>
      </c>
      <c r="P4809">
        <f t="shared" si="75"/>
        <v>4806295</v>
      </c>
      <c r="Q4809">
        <v>6.5</v>
      </c>
    </row>
    <row r="4810" spans="1:17" x14ac:dyDescent="0.3">
      <c r="A4810" t="s">
        <v>12822</v>
      </c>
      <c r="B4810">
        <v>105</v>
      </c>
      <c r="C4810">
        <v>12583510</v>
      </c>
      <c r="D4810" t="s">
        <v>6403</v>
      </c>
      <c r="L4810" t="s">
        <v>16559</v>
      </c>
      <c r="M4810" t="s">
        <v>37</v>
      </c>
      <c r="N4810" t="s">
        <v>38</v>
      </c>
      <c r="O4810">
        <v>7000000</v>
      </c>
      <c r="P4810">
        <f t="shared" si="75"/>
        <v>5583510</v>
      </c>
      <c r="Q4810">
        <v>6</v>
      </c>
    </row>
    <row r="4811" spans="1:17" hidden="1" x14ac:dyDescent="0.3">
      <c r="A4811" t="s">
        <v>14099</v>
      </c>
      <c r="B4811">
        <v>172</v>
      </c>
      <c r="D4811" t="s">
        <v>13307</v>
      </c>
      <c r="E4811" t="s">
        <v>3409</v>
      </c>
      <c r="F4811" t="s">
        <v>24163</v>
      </c>
      <c r="L4811" t="s">
        <v>14100</v>
      </c>
      <c r="M4811" t="s">
        <v>37</v>
      </c>
      <c r="N4811" t="s">
        <v>38</v>
      </c>
      <c r="O4811">
        <v>12000000</v>
      </c>
      <c r="P4811">
        <f t="shared" si="75"/>
        <v>-12000000</v>
      </c>
      <c r="Q4811">
        <v>8</v>
      </c>
    </row>
    <row r="4812" spans="1:17" x14ac:dyDescent="0.3">
      <c r="A4812" t="s">
        <v>20784</v>
      </c>
      <c r="B4812">
        <v>105</v>
      </c>
      <c r="C4812">
        <v>92401</v>
      </c>
      <c r="D4812" t="s">
        <v>6403</v>
      </c>
      <c r="E4812" t="s">
        <v>10413</v>
      </c>
      <c r="L4812" t="s">
        <v>20786</v>
      </c>
      <c r="M4812" t="s">
        <v>37</v>
      </c>
      <c r="N4812" t="s">
        <v>38</v>
      </c>
      <c r="O4812">
        <v>2000000</v>
      </c>
      <c r="P4812">
        <f t="shared" si="75"/>
        <v>-1907599</v>
      </c>
      <c r="Q4812">
        <v>6.3</v>
      </c>
    </row>
    <row r="4813" spans="1:17" hidden="1" x14ac:dyDescent="0.3">
      <c r="A4813" t="s">
        <v>11658</v>
      </c>
      <c r="B4813">
        <v>172</v>
      </c>
      <c r="D4813" t="s">
        <v>3409</v>
      </c>
      <c r="E4813" t="s">
        <v>22704</v>
      </c>
      <c r="F4813" t="s">
        <v>24163</v>
      </c>
      <c r="L4813" t="s">
        <v>11660</v>
      </c>
      <c r="M4813" t="s">
        <v>37</v>
      </c>
      <c r="N4813" t="s">
        <v>38</v>
      </c>
      <c r="O4813">
        <v>19000000</v>
      </c>
      <c r="P4813">
        <f t="shared" si="75"/>
        <v>-19000000</v>
      </c>
      <c r="Q4813">
        <v>6.7</v>
      </c>
    </row>
    <row r="4814" spans="1:17" x14ac:dyDescent="0.3">
      <c r="A4814" t="s">
        <v>6308</v>
      </c>
      <c r="B4814">
        <v>107</v>
      </c>
      <c r="C4814">
        <v>14637490</v>
      </c>
      <c r="D4814" t="s">
        <v>6403</v>
      </c>
      <c r="E4814" t="s">
        <v>24165</v>
      </c>
      <c r="F4814" t="s">
        <v>10413</v>
      </c>
      <c r="L4814" t="s">
        <v>9818</v>
      </c>
      <c r="M4814" t="s">
        <v>37</v>
      </c>
      <c r="N4814" t="s">
        <v>38</v>
      </c>
      <c r="O4814">
        <v>25000000</v>
      </c>
      <c r="P4814">
        <f t="shared" si="75"/>
        <v>-10362510</v>
      </c>
      <c r="Q4814">
        <v>4.8</v>
      </c>
    </row>
    <row r="4815" spans="1:17" hidden="1" x14ac:dyDescent="0.3">
      <c r="A4815" t="s">
        <v>18490</v>
      </c>
      <c r="B4815">
        <v>172</v>
      </c>
      <c r="D4815" t="s">
        <v>953</v>
      </c>
      <c r="E4815" t="s">
        <v>3409</v>
      </c>
      <c r="F4815" t="s">
        <v>22704</v>
      </c>
      <c r="G4815" t="s">
        <v>10413</v>
      </c>
      <c r="H4815" t="s">
        <v>24163</v>
      </c>
      <c r="L4815" t="s">
        <v>18492</v>
      </c>
      <c r="M4815" t="s">
        <v>37</v>
      </c>
      <c r="N4815" t="s">
        <v>38</v>
      </c>
      <c r="O4815">
        <v>4000000</v>
      </c>
      <c r="P4815">
        <f t="shared" si="75"/>
        <v>-4000000</v>
      </c>
      <c r="Q4815">
        <v>8.3000000000000007</v>
      </c>
    </row>
    <row r="4816" spans="1:17" x14ac:dyDescent="0.3">
      <c r="A4816" t="s">
        <v>5128</v>
      </c>
      <c r="B4816">
        <v>108</v>
      </c>
      <c r="C4816">
        <v>32048809</v>
      </c>
      <c r="D4816" t="s">
        <v>6403</v>
      </c>
      <c r="L4816" t="s">
        <v>7469</v>
      </c>
      <c r="M4816" t="s">
        <v>37</v>
      </c>
      <c r="N4816" t="s">
        <v>370</v>
      </c>
      <c r="O4816">
        <v>30000000</v>
      </c>
      <c r="P4816">
        <f t="shared" si="75"/>
        <v>2048809</v>
      </c>
      <c r="Q4816">
        <v>5.3</v>
      </c>
    </row>
    <row r="4817" spans="1:17" hidden="1" x14ac:dyDescent="0.3">
      <c r="A4817" t="s">
        <v>65</v>
      </c>
      <c r="B4817">
        <v>173</v>
      </c>
      <c r="D4817" t="s">
        <v>6403</v>
      </c>
      <c r="E4817" t="s">
        <v>12332</v>
      </c>
      <c r="F4817" t="s">
        <v>10413</v>
      </c>
      <c r="L4817" t="s">
        <v>19474</v>
      </c>
      <c r="M4817" t="s">
        <v>37</v>
      </c>
      <c r="N4817" t="s">
        <v>38</v>
      </c>
      <c r="P4817">
        <f t="shared" si="75"/>
        <v>0</v>
      </c>
      <c r="Q4817">
        <v>5</v>
      </c>
    </row>
    <row r="4818" spans="1:17" x14ac:dyDescent="0.3">
      <c r="A4818" t="s">
        <v>11032</v>
      </c>
      <c r="B4818">
        <v>108</v>
      </c>
      <c r="C4818">
        <v>32000000</v>
      </c>
      <c r="D4818" t="s">
        <v>6403</v>
      </c>
      <c r="E4818" t="s">
        <v>24165</v>
      </c>
      <c r="F4818" t="s">
        <v>10413</v>
      </c>
      <c r="L4818" t="s">
        <v>11035</v>
      </c>
      <c r="M4818" t="s">
        <v>37</v>
      </c>
      <c r="N4818" t="s">
        <v>38</v>
      </c>
      <c r="O4818">
        <v>806947</v>
      </c>
      <c r="P4818">
        <f t="shared" si="75"/>
        <v>31193053</v>
      </c>
      <c r="Q4818">
        <v>8.5</v>
      </c>
    </row>
    <row r="4819" spans="1:17" x14ac:dyDescent="0.3">
      <c r="A4819" t="s">
        <v>7480</v>
      </c>
      <c r="B4819">
        <v>108</v>
      </c>
      <c r="C4819">
        <v>41777564</v>
      </c>
      <c r="D4819" t="s">
        <v>6403</v>
      </c>
      <c r="L4819" t="s">
        <v>12201</v>
      </c>
      <c r="M4819" t="s">
        <v>37</v>
      </c>
      <c r="N4819" t="s">
        <v>38</v>
      </c>
      <c r="O4819">
        <v>15000000</v>
      </c>
      <c r="P4819">
        <f t="shared" si="75"/>
        <v>26777564</v>
      </c>
      <c r="Q4819">
        <v>6.4</v>
      </c>
    </row>
    <row r="4820" spans="1:17" x14ac:dyDescent="0.3">
      <c r="A4820" t="s">
        <v>6813</v>
      </c>
      <c r="B4820">
        <v>109</v>
      </c>
      <c r="C4820">
        <v>13248477</v>
      </c>
      <c r="D4820" t="s">
        <v>6403</v>
      </c>
      <c r="E4820" t="s">
        <v>24165</v>
      </c>
      <c r="F4820" t="s">
        <v>10413</v>
      </c>
      <c r="L4820" t="s">
        <v>9168</v>
      </c>
      <c r="M4820" t="s">
        <v>37</v>
      </c>
      <c r="N4820" t="s">
        <v>38</v>
      </c>
      <c r="O4820">
        <v>27000000</v>
      </c>
      <c r="P4820">
        <f t="shared" si="75"/>
        <v>-13751523</v>
      </c>
      <c r="Q4820">
        <v>6.2</v>
      </c>
    </row>
    <row r="4821" spans="1:17" x14ac:dyDescent="0.3">
      <c r="A4821" t="s">
        <v>2448</v>
      </c>
      <c r="B4821">
        <v>109</v>
      </c>
      <c r="C4821">
        <v>61280963</v>
      </c>
      <c r="D4821" t="s">
        <v>6403</v>
      </c>
      <c r="E4821" t="s">
        <v>12332</v>
      </c>
      <c r="F4821" t="s">
        <v>10413</v>
      </c>
      <c r="L4821" t="s">
        <v>7335</v>
      </c>
      <c r="M4821" t="s">
        <v>37</v>
      </c>
      <c r="N4821" t="s">
        <v>38</v>
      </c>
      <c r="O4821">
        <v>33000000</v>
      </c>
      <c r="P4821">
        <f t="shared" si="75"/>
        <v>28280963</v>
      </c>
      <c r="Q4821">
        <v>6.3</v>
      </c>
    </row>
    <row r="4822" spans="1:17" x14ac:dyDescent="0.3">
      <c r="A4822" t="s">
        <v>5367</v>
      </c>
      <c r="B4822">
        <v>109</v>
      </c>
      <c r="C4822">
        <v>13782838</v>
      </c>
      <c r="D4822" t="s">
        <v>6403</v>
      </c>
      <c r="E4822" t="s">
        <v>24165</v>
      </c>
      <c r="F4822" t="s">
        <v>12332</v>
      </c>
      <c r="L4822" t="s">
        <v>7049</v>
      </c>
      <c r="M4822" t="s">
        <v>37</v>
      </c>
      <c r="N4822" t="s">
        <v>38</v>
      </c>
      <c r="O4822">
        <v>15000000</v>
      </c>
      <c r="P4822">
        <f t="shared" si="75"/>
        <v>-1217162</v>
      </c>
      <c r="Q4822">
        <v>8.1999999999999993</v>
      </c>
    </row>
    <row r="4823" spans="1:17" x14ac:dyDescent="0.3">
      <c r="A4823" t="s">
        <v>2682</v>
      </c>
      <c r="B4823">
        <v>110</v>
      </c>
      <c r="C4823">
        <v>48056940</v>
      </c>
      <c r="D4823" t="s">
        <v>6403</v>
      </c>
      <c r="E4823" t="s">
        <v>24165</v>
      </c>
      <c r="L4823" t="s">
        <v>19210</v>
      </c>
      <c r="M4823" t="s">
        <v>37</v>
      </c>
      <c r="N4823" t="s">
        <v>38</v>
      </c>
      <c r="O4823">
        <v>3000000</v>
      </c>
      <c r="P4823">
        <f t="shared" si="75"/>
        <v>45056940</v>
      </c>
      <c r="Q4823">
        <v>6.8</v>
      </c>
    </row>
    <row r="4824" spans="1:17" x14ac:dyDescent="0.3">
      <c r="A4824" t="s">
        <v>1819</v>
      </c>
      <c r="B4824">
        <v>110</v>
      </c>
      <c r="C4824">
        <v>33927476</v>
      </c>
      <c r="D4824" t="s">
        <v>6403</v>
      </c>
      <c r="E4824" t="s">
        <v>24165</v>
      </c>
      <c r="F4824" t="s">
        <v>12332</v>
      </c>
      <c r="G4824" t="s">
        <v>10413</v>
      </c>
      <c r="L4824" t="s">
        <v>4279</v>
      </c>
      <c r="M4824" t="s">
        <v>37</v>
      </c>
      <c r="N4824" t="s">
        <v>56</v>
      </c>
      <c r="O4824">
        <v>40000000</v>
      </c>
      <c r="P4824">
        <f t="shared" si="75"/>
        <v>-6072524</v>
      </c>
      <c r="Q4824">
        <v>5.7</v>
      </c>
    </row>
    <row r="4825" spans="1:17" x14ac:dyDescent="0.3">
      <c r="A4825" t="s">
        <v>6308</v>
      </c>
      <c r="B4825">
        <v>111</v>
      </c>
      <c r="C4825">
        <v>38176892</v>
      </c>
      <c r="D4825" t="s">
        <v>6403</v>
      </c>
      <c r="E4825" t="s">
        <v>24165</v>
      </c>
      <c r="L4825" t="s">
        <v>6562</v>
      </c>
      <c r="M4825" t="s">
        <v>37</v>
      </c>
      <c r="N4825" t="s">
        <v>38</v>
      </c>
      <c r="O4825">
        <v>40000000</v>
      </c>
      <c r="P4825">
        <f t="shared" si="75"/>
        <v>-1823108</v>
      </c>
      <c r="Q4825">
        <v>6.2</v>
      </c>
    </row>
    <row r="4826" spans="1:17" x14ac:dyDescent="0.3">
      <c r="A4826" t="s">
        <v>7480</v>
      </c>
      <c r="B4826">
        <v>112</v>
      </c>
      <c r="C4826">
        <v>30691439</v>
      </c>
      <c r="D4826" t="s">
        <v>6403</v>
      </c>
      <c r="E4826" t="s">
        <v>24165</v>
      </c>
      <c r="L4826" t="s">
        <v>7481</v>
      </c>
      <c r="M4826" t="s">
        <v>37</v>
      </c>
      <c r="N4826" t="s">
        <v>38</v>
      </c>
      <c r="O4826">
        <v>35000000</v>
      </c>
      <c r="P4826">
        <f t="shared" si="75"/>
        <v>-4308561</v>
      </c>
      <c r="Q4826">
        <v>6.2</v>
      </c>
    </row>
    <row r="4827" spans="1:17" x14ac:dyDescent="0.3">
      <c r="A4827" t="s">
        <v>1394</v>
      </c>
      <c r="B4827">
        <v>112</v>
      </c>
      <c r="C4827">
        <v>39235088</v>
      </c>
      <c r="D4827" t="s">
        <v>6403</v>
      </c>
      <c r="E4827" t="s">
        <v>12332</v>
      </c>
      <c r="L4827" t="s">
        <v>10223</v>
      </c>
      <c r="M4827" t="s">
        <v>37</v>
      </c>
      <c r="N4827" t="s">
        <v>38</v>
      </c>
      <c r="O4827">
        <v>23000000</v>
      </c>
      <c r="P4827">
        <f t="shared" si="75"/>
        <v>16235088</v>
      </c>
      <c r="Q4827">
        <v>7.1</v>
      </c>
    </row>
    <row r="4828" spans="1:17" hidden="1" x14ac:dyDescent="0.3">
      <c r="A4828" t="s">
        <v>16726</v>
      </c>
      <c r="B4828">
        <v>177</v>
      </c>
      <c r="D4828" t="s">
        <v>3409</v>
      </c>
      <c r="E4828" t="s">
        <v>12332</v>
      </c>
      <c r="L4828" t="s">
        <v>16729</v>
      </c>
      <c r="M4828" t="s">
        <v>5641</v>
      </c>
      <c r="N4828" t="s">
        <v>7170</v>
      </c>
      <c r="O4828">
        <v>7000000</v>
      </c>
      <c r="P4828">
        <f t="shared" si="75"/>
        <v>-7000000</v>
      </c>
      <c r="Q4828">
        <v>6.7</v>
      </c>
    </row>
    <row r="4829" spans="1:17" x14ac:dyDescent="0.3">
      <c r="A4829" t="s">
        <v>332</v>
      </c>
      <c r="B4829">
        <v>112</v>
      </c>
      <c r="C4829">
        <v>137387272</v>
      </c>
      <c r="D4829" t="s">
        <v>6403</v>
      </c>
      <c r="E4829" t="s">
        <v>24165</v>
      </c>
      <c r="F4829" t="s">
        <v>10413</v>
      </c>
      <c r="L4829" t="s">
        <v>10684</v>
      </c>
      <c r="M4829" t="s">
        <v>37</v>
      </c>
      <c r="N4829" t="s">
        <v>38</v>
      </c>
      <c r="O4829">
        <v>20000000</v>
      </c>
      <c r="P4829">
        <f t="shared" si="75"/>
        <v>117387272</v>
      </c>
      <c r="Q4829">
        <v>7.5</v>
      </c>
    </row>
    <row r="4830" spans="1:17" x14ac:dyDescent="0.3">
      <c r="A4830" t="s">
        <v>3541</v>
      </c>
      <c r="B4830">
        <v>113</v>
      </c>
      <c r="C4830">
        <v>39568996</v>
      </c>
      <c r="D4830" t="s">
        <v>6403</v>
      </c>
      <c r="L4830" t="s">
        <v>8374</v>
      </c>
      <c r="M4830" t="s">
        <v>37</v>
      </c>
      <c r="N4830" t="s">
        <v>38</v>
      </c>
      <c r="O4830">
        <v>32000000</v>
      </c>
      <c r="P4830">
        <f t="shared" si="75"/>
        <v>7568996</v>
      </c>
      <c r="Q4830">
        <v>6.6</v>
      </c>
    </row>
    <row r="4831" spans="1:17" x14ac:dyDescent="0.3">
      <c r="A4831" t="s">
        <v>5403</v>
      </c>
      <c r="B4831">
        <v>115</v>
      </c>
      <c r="C4831">
        <v>2840417</v>
      </c>
      <c r="D4831" t="s">
        <v>6403</v>
      </c>
      <c r="E4831" t="s">
        <v>12332</v>
      </c>
      <c r="F4831" t="s">
        <v>10413</v>
      </c>
      <c r="L4831" t="s">
        <v>10632</v>
      </c>
      <c r="M4831" t="s">
        <v>37</v>
      </c>
      <c r="N4831" t="s">
        <v>268</v>
      </c>
      <c r="O4831">
        <v>31000000</v>
      </c>
      <c r="P4831">
        <f t="shared" si="75"/>
        <v>-28159583</v>
      </c>
      <c r="Q4831">
        <v>6.8</v>
      </c>
    </row>
    <row r="4832" spans="1:17" x14ac:dyDescent="0.3">
      <c r="A4832" t="s">
        <v>187</v>
      </c>
      <c r="B4832">
        <v>116</v>
      </c>
      <c r="C4832">
        <v>78900000</v>
      </c>
      <c r="D4832" t="s">
        <v>6403</v>
      </c>
      <c r="E4832" t="s">
        <v>12332</v>
      </c>
      <c r="L4832" t="s">
        <v>15591</v>
      </c>
      <c r="M4832" t="s">
        <v>37</v>
      </c>
      <c r="N4832" t="s">
        <v>56</v>
      </c>
      <c r="O4832">
        <v>11000000</v>
      </c>
      <c r="P4832">
        <f t="shared" si="75"/>
        <v>67900000</v>
      </c>
      <c r="Q4832">
        <v>8.5</v>
      </c>
    </row>
    <row r="4833" spans="1:17" x14ac:dyDescent="0.3">
      <c r="A4833" t="s">
        <v>6308</v>
      </c>
      <c r="B4833">
        <v>116</v>
      </c>
      <c r="C4833">
        <v>89138076</v>
      </c>
      <c r="D4833" t="s">
        <v>6403</v>
      </c>
      <c r="E4833" t="s">
        <v>24165</v>
      </c>
      <c r="L4833" t="s">
        <v>6311</v>
      </c>
      <c r="M4833" t="s">
        <v>37</v>
      </c>
      <c r="N4833" t="s">
        <v>38</v>
      </c>
      <c r="O4833">
        <v>40000000</v>
      </c>
      <c r="P4833">
        <f t="shared" si="75"/>
        <v>49138076</v>
      </c>
      <c r="Q4833">
        <v>5.5</v>
      </c>
    </row>
    <row r="4834" spans="1:17" x14ac:dyDescent="0.3">
      <c r="A4834" t="s">
        <v>2682</v>
      </c>
      <c r="B4834">
        <v>118</v>
      </c>
      <c r="C4834">
        <v>30523568</v>
      </c>
      <c r="D4834" t="s">
        <v>6403</v>
      </c>
      <c r="E4834" t="s">
        <v>24165</v>
      </c>
      <c r="F4834" t="s">
        <v>10413</v>
      </c>
      <c r="L4834" t="s">
        <v>8487</v>
      </c>
      <c r="M4834" t="s">
        <v>37</v>
      </c>
      <c r="N4834" t="s">
        <v>38</v>
      </c>
      <c r="O4834">
        <v>30000000</v>
      </c>
      <c r="P4834">
        <f t="shared" si="75"/>
        <v>523568</v>
      </c>
      <c r="Q4834">
        <v>6.2</v>
      </c>
    </row>
    <row r="4835" spans="1:17" x14ac:dyDescent="0.3">
      <c r="A4835" t="s">
        <v>12849</v>
      </c>
      <c r="B4835">
        <v>118</v>
      </c>
      <c r="C4835">
        <v>1330827</v>
      </c>
      <c r="D4835" t="s">
        <v>6403</v>
      </c>
      <c r="E4835" t="s">
        <v>10413</v>
      </c>
      <c r="L4835" t="s">
        <v>16427</v>
      </c>
      <c r="M4835" t="s">
        <v>37</v>
      </c>
      <c r="N4835" t="s">
        <v>1465</v>
      </c>
      <c r="O4835">
        <v>7000000</v>
      </c>
      <c r="P4835">
        <f t="shared" si="75"/>
        <v>-5669173</v>
      </c>
      <c r="Q4835">
        <v>7</v>
      </c>
    </row>
    <row r="4836" spans="1:17" x14ac:dyDescent="0.3">
      <c r="A4836" t="s">
        <v>12822</v>
      </c>
      <c r="B4836">
        <v>119</v>
      </c>
      <c r="C4836">
        <v>33386128</v>
      </c>
      <c r="D4836" t="s">
        <v>6403</v>
      </c>
      <c r="L4836" t="s">
        <v>12823</v>
      </c>
      <c r="M4836" t="s">
        <v>37</v>
      </c>
      <c r="N4836" t="s">
        <v>38</v>
      </c>
      <c r="O4836">
        <v>15000000</v>
      </c>
      <c r="P4836">
        <f t="shared" si="75"/>
        <v>18386128</v>
      </c>
      <c r="Q4836">
        <v>4.9000000000000004</v>
      </c>
    </row>
    <row r="4837" spans="1:17" hidden="1" x14ac:dyDescent="0.3">
      <c r="A4837" t="s">
        <v>14818</v>
      </c>
      <c r="B4837">
        <v>178</v>
      </c>
      <c r="D4837" t="s">
        <v>1325</v>
      </c>
      <c r="E4837" t="s">
        <v>3409</v>
      </c>
      <c r="F4837" t="s">
        <v>22704</v>
      </c>
      <c r="G4837" t="s">
        <v>24163</v>
      </c>
      <c r="L4837" t="s">
        <v>14820</v>
      </c>
      <c r="M4837" t="s">
        <v>37</v>
      </c>
      <c r="N4837" t="s">
        <v>38</v>
      </c>
      <c r="O4837">
        <v>10000000</v>
      </c>
      <c r="P4837">
        <f t="shared" si="75"/>
        <v>-10000000</v>
      </c>
      <c r="Q4837">
        <v>7.8</v>
      </c>
    </row>
    <row r="4838" spans="1:17" x14ac:dyDescent="0.3">
      <c r="A4838" t="s">
        <v>6308</v>
      </c>
      <c r="B4838">
        <v>120</v>
      </c>
      <c r="C4838">
        <v>101334374</v>
      </c>
      <c r="D4838" t="s">
        <v>6403</v>
      </c>
      <c r="E4838" t="s">
        <v>24165</v>
      </c>
      <c r="L4838" t="s">
        <v>10084</v>
      </c>
      <c r="M4838" t="s">
        <v>37</v>
      </c>
      <c r="N4838" t="s">
        <v>38</v>
      </c>
      <c r="O4838">
        <v>24000000</v>
      </c>
      <c r="P4838">
        <f t="shared" si="75"/>
        <v>77334374</v>
      </c>
      <c r="Q4838">
        <v>6.1</v>
      </c>
    </row>
    <row r="4839" spans="1:17" hidden="1" x14ac:dyDescent="0.3">
      <c r="A4839" t="s">
        <v>16208</v>
      </c>
      <c r="B4839">
        <v>180</v>
      </c>
      <c r="D4839" t="s">
        <v>3409</v>
      </c>
      <c r="E4839" t="s">
        <v>19711</v>
      </c>
      <c r="L4839" t="s">
        <v>16209</v>
      </c>
      <c r="M4839" t="s">
        <v>37</v>
      </c>
      <c r="N4839" t="s">
        <v>56</v>
      </c>
      <c r="P4839">
        <f t="shared" si="75"/>
        <v>0</v>
      </c>
      <c r="Q4839">
        <v>7.2</v>
      </c>
    </row>
    <row r="4840" spans="1:17" x14ac:dyDescent="0.3">
      <c r="A4840" t="s">
        <v>15748</v>
      </c>
      <c r="B4840">
        <v>120</v>
      </c>
      <c r="C4840">
        <v>349618</v>
      </c>
      <c r="D4840" t="s">
        <v>6403</v>
      </c>
      <c r="L4840" t="s">
        <v>15749</v>
      </c>
      <c r="M4840" t="s">
        <v>37</v>
      </c>
      <c r="N4840" t="s">
        <v>7090</v>
      </c>
      <c r="O4840">
        <v>9000000</v>
      </c>
      <c r="P4840">
        <f t="shared" si="75"/>
        <v>-8650382</v>
      </c>
      <c r="Q4840">
        <v>6.1</v>
      </c>
    </row>
    <row r="4841" spans="1:17" x14ac:dyDescent="0.3">
      <c r="A4841" t="s">
        <v>14787</v>
      </c>
      <c r="B4841">
        <v>121</v>
      </c>
      <c r="C4841">
        <v>80150343</v>
      </c>
      <c r="D4841" t="s">
        <v>6403</v>
      </c>
      <c r="E4841" t="s">
        <v>24165</v>
      </c>
      <c r="L4841" t="s">
        <v>14788</v>
      </c>
      <c r="M4841" t="s">
        <v>37</v>
      </c>
      <c r="N4841" t="s">
        <v>38</v>
      </c>
      <c r="O4841">
        <v>10000000</v>
      </c>
      <c r="P4841">
        <f t="shared" si="75"/>
        <v>70150343</v>
      </c>
      <c r="Q4841">
        <v>6.2</v>
      </c>
    </row>
    <row r="4842" spans="1:17" x14ac:dyDescent="0.3">
      <c r="A4842" t="s">
        <v>2652</v>
      </c>
      <c r="B4842">
        <v>122</v>
      </c>
      <c r="C4842">
        <v>31598308</v>
      </c>
      <c r="D4842" t="s">
        <v>6403</v>
      </c>
      <c r="E4842" t="s">
        <v>24165</v>
      </c>
      <c r="F4842" t="s">
        <v>10413</v>
      </c>
      <c r="L4842" t="s">
        <v>5801</v>
      </c>
      <c r="M4842" t="s">
        <v>37</v>
      </c>
      <c r="N4842" t="s">
        <v>38</v>
      </c>
      <c r="O4842">
        <v>35000000</v>
      </c>
      <c r="P4842">
        <f t="shared" si="75"/>
        <v>-3401692</v>
      </c>
      <c r="Q4842">
        <v>6.8</v>
      </c>
    </row>
    <row r="4843" spans="1:17" hidden="1" x14ac:dyDescent="0.3">
      <c r="A4843" t="s">
        <v>6037</v>
      </c>
      <c r="B4843">
        <v>183</v>
      </c>
      <c r="D4843" t="s">
        <v>3409</v>
      </c>
      <c r="E4843" t="s">
        <v>24163</v>
      </c>
      <c r="L4843" t="s">
        <v>12761</v>
      </c>
      <c r="M4843" t="s">
        <v>37</v>
      </c>
      <c r="N4843" t="s">
        <v>56</v>
      </c>
      <c r="O4843">
        <v>15000000</v>
      </c>
      <c r="P4843">
        <f t="shared" si="75"/>
        <v>-15000000</v>
      </c>
      <c r="Q4843">
        <v>8.1999999999999993</v>
      </c>
    </row>
    <row r="4844" spans="1:17" hidden="1" x14ac:dyDescent="0.3">
      <c r="A4844" t="s">
        <v>3727</v>
      </c>
      <c r="B4844">
        <v>184</v>
      </c>
      <c r="D4844" t="s">
        <v>953</v>
      </c>
      <c r="E4844" t="s">
        <v>3409</v>
      </c>
      <c r="F4844" t="s">
        <v>22704</v>
      </c>
      <c r="G4844" t="s">
        <v>24163</v>
      </c>
      <c r="L4844" t="s">
        <v>14587</v>
      </c>
      <c r="M4844" t="s">
        <v>37</v>
      </c>
      <c r="N4844" t="s">
        <v>56</v>
      </c>
      <c r="O4844">
        <v>11000000</v>
      </c>
      <c r="P4844">
        <f t="shared" si="75"/>
        <v>-11000000</v>
      </c>
      <c r="Q4844">
        <v>8.1</v>
      </c>
    </row>
    <row r="4845" spans="1:17" x14ac:dyDescent="0.3">
      <c r="A4845" t="s">
        <v>2066</v>
      </c>
      <c r="B4845">
        <v>125</v>
      </c>
      <c r="C4845">
        <v>41814863</v>
      </c>
      <c r="D4845" t="s">
        <v>6403</v>
      </c>
      <c r="E4845" t="s">
        <v>24165</v>
      </c>
      <c r="F4845" t="s">
        <v>10413</v>
      </c>
      <c r="L4845" t="s">
        <v>3031</v>
      </c>
      <c r="M4845" t="s">
        <v>37</v>
      </c>
      <c r="N4845" t="s">
        <v>38</v>
      </c>
      <c r="O4845">
        <v>50000000</v>
      </c>
      <c r="P4845">
        <f t="shared" si="75"/>
        <v>-8185137</v>
      </c>
      <c r="Q4845">
        <v>5.0999999999999996</v>
      </c>
    </row>
    <row r="4846" spans="1:17" x14ac:dyDescent="0.3">
      <c r="A4846" t="s">
        <v>3259</v>
      </c>
      <c r="B4846">
        <v>126</v>
      </c>
      <c r="C4846">
        <v>25592632</v>
      </c>
      <c r="D4846" t="s">
        <v>6403</v>
      </c>
      <c r="L4846" t="s">
        <v>13742</v>
      </c>
      <c r="M4846" t="s">
        <v>37</v>
      </c>
      <c r="N4846" t="s">
        <v>38</v>
      </c>
      <c r="O4846">
        <v>18000000</v>
      </c>
      <c r="P4846">
        <f t="shared" si="75"/>
        <v>7592632</v>
      </c>
      <c r="Q4846">
        <v>7.2</v>
      </c>
    </row>
    <row r="4847" spans="1:17" x14ac:dyDescent="0.3">
      <c r="A4847" t="s">
        <v>2331</v>
      </c>
      <c r="B4847">
        <v>130</v>
      </c>
      <c r="C4847">
        <v>26616590</v>
      </c>
      <c r="D4847" t="s">
        <v>6403</v>
      </c>
      <c r="E4847" t="s">
        <v>12332</v>
      </c>
      <c r="F4847" t="s">
        <v>10413</v>
      </c>
      <c r="L4847" t="s">
        <v>4333</v>
      </c>
      <c r="M4847" t="s">
        <v>37</v>
      </c>
      <c r="N4847" t="s">
        <v>56</v>
      </c>
      <c r="O4847">
        <v>60000000</v>
      </c>
      <c r="P4847">
        <f t="shared" si="75"/>
        <v>-33383410</v>
      </c>
      <c r="Q4847">
        <v>6.7</v>
      </c>
    </row>
    <row r="4848" spans="1:17" hidden="1" x14ac:dyDescent="0.3">
      <c r="A4848" t="s">
        <v>15538</v>
      </c>
      <c r="B4848">
        <v>186</v>
      </c>
      <c r="D4848" t="s">
        <v>3409</v>
      </c>
      <c r="E4848" t="s">
        <v>24163</v>
      </c>
      <c r="L4848" t="s">
        <v>19298</v>
      </c>
      <c r="M4848" t="s">
        <v>37</v>
      </c>
      <c r="N4848" t="s">
        <v>38</v>
      </c>
      <c r="O4848">
        <v>3000000</v>
      </c>
      <c r="P4848">
        <f t="shared" si="75"/>
        <v>-3000000</v>
      </c>
      <c r="Q4848">
        <v>8.3000000000000007</v>
      </c>
    </row>
    <row r="4849" spans="1:17" x14ac:dyDescent="0.3">
      <c r="A4849" t="s">
        <v>4733</v>
      </c>
      <c r="B4849">
        <v>132</v>
      </c>
      <c r="C4849">
        <v>204565000</v>
      </c>
      <c r="D4849" t="s">
        <v>6403</v>
      </c>
      <c r="L4849" t="s">
        <v>14006</v>
      </c>
      <c r="M4849" t="s">
        <v>37</v>
      </c>
      <c r="N4849" t="s">
        <v>38</v>
      </c>
      <c r="O4849">
        <v>8000000</v>
      </c>
      <c r="P4849">
        <f t="shared" si="75"/>
        <v>196565000</v>
      </c>
      <c r="Q4849">
        <v>8</v>
      </c>
    </row>
    <row r="4850" spans="1:17" x14ac:dyDescent="0.3">
      <c r="A4850" t="s">
        <v>332</v>
      </c>
      <c r="B4850">
        <v>134</v>
      </c>
      <c r="C4850">
        <v>102310175</v>
      </c>
      <c r="D4850" t="s">
        <v>6403</v>
      </c>
      <c r="E4850" t="s">
        <v>24165</v>
      </c>
      <c r="F4850" t="s">
        <v>10413</v>
      </c>
      <c r="L4850" t="s">
        <v>6289</v>
      </c>
      <c r="M4850" t="s">
        <v>37</v>
      </c>
      <c r="N4850" t="s">
        <v>38</v>
      </c>
      <c r="O4850">
        <v>40000000</v>
      </c>
      <c r="P4850">
        <f t="shared" si="75"/>
        <v>62310175</v>
      </c>
      <c r="Q4850">
        <v>7.8</v>
      </c>
    </row>
    <row r="4851" spans="1:17" x14ac:dyDescent="0.3">
      <c r="A4851" t="s">
        <v>10819</v>
      </c>
      <c r="B4851">
        <v>137</v>
      </c>
      <c r="C4851">
        <v>39143839</v>
      </c>
      <c r="D4851" t="s">
        <v>6403</v>
      </c>
      <c r="E4851" t="s">
        <v>10413</v>
      </c>
      <c r="L4851" t="s">
        <v>10820</v>
      </c>
      <c r="M4851" t="s">
        <v>37</v>
      </c>
      <c r="N4851" t="s">
        <v>38</v>
      </c>
      <c r="O4851">
        <v>20000000</v>
      </c>
      <c r="P4851">
        <f t="shared" si="75"/>
        <v>19143839</v>
      </c>
      <c r="Q4851">
        <v>5</v>
      </c>
    </row>
    <row r="4852" spans="1:17" x14ac:dyDescent="0.3">
      <c r="A4852" t="s">
        <v>8480</v>
      </c>
      <c r="B4852">
        <v>140</v>
      </c>
      <c r="C4852">
        <v>32101000</v>
      </c>
      <c r="D4852" t="s">
        <v>6403</v>
      </c>
      <c r="E4852" t="s">
        <v>12332</v>
      </c>
      <c r="L4852" t="s">
        <v>14892</v>
      </c>
      <c r="M4852" t="s">
        <v>37</v>
      </c>
      <c r="N4852" t="s">
        <v>56</v>
      </c>
      <c r="O4852">
        <v>10000000</v>
      </c>
      <c r="P4852">
        <f t="shared" si="75"/>
        <v>22101000</v>
      </c>
      <c r="Q4852">
        <v>5.4</v>
      </c>
    </row>
    <row r="4853" spans="1:17" x14ac:dyDescent="0.3">
      <c r="A4853" t="s">
        <v>14787</v>
      </c>
      <c r="B4853">
        <v>150</v>
      </c>
      <c r="C4853">
        <v>140244</v>
      </c>
      <c r="D4853" t="s">
        <v>6403</v>
      </c>
      <c r="E4853" t="s">
        <v>17378</v>
      </c>
      <c r="F4853" t="s">
        <v>12332</v>
      </c>
      <c r="L4853" t="s">
        <v>15940</v>
      </c>
      <c r="M4853" t="s">
        <v>37</v>
      </c>
      <c r="N4853" t="s">
        <v>38</v>
      </c>
      <c r="O4853">
        <v>8500000</v>
      </c>
      <c r="P4853">
        <f t="shared" si="75"/>
        <v>-8359756</v>
      </c>
      <c r="Q4853">
        <v>6.7</v>
      </c>
    </row>
    <row r="4854" spans="1:17" x14ac:dyDescent="0.3">
      <c r="A4854" t="s">
        <v>22944</v>
      </c>
      <c r="B4854">
        <v>100</v>
      </c>
      <c r="C4854">
        <v>2808000</v>
      </c>
      <c r="D4854" t="s">
        <v>17378</v>
      </c>
      <c r="E4854" t="s">
        <v>19711</v>
      </c>
      <c r="L4854" t="s">
        <v>22947</v>
      </c>
      <c r="M4854" t="s">
        <v>37</v>
      </c>
      <c r="N4854" t="s">
        <v>38</v>
      </c>
      <c r="O4854">
        <v>379000</v>
      </c>
      <c r="P4854">
        <f t="shared" si="75"/>
        <v>2429000</v>
      </c>
      <c r="Q4854">
        <v>6.3</v>
      </c>
    </row>
    <row r="4855" spans="1:17" x14ac:dyDescent="0.3">
      <c r="A4855" t="s">
        <v>13411</v>
      </c>
      <c r="B4855">
        <v>110</v>
      </c>
      <c r="C4855">
        <v>181360000</v>
      </c>
      <c r="D4855" t="s">
        <v>17378</v>
      </c>
      <c r="E4855" t="s">
        <v>19711</v>
      </c>
      <c r="L4855" t="s">
        <v>16973</v>
      </c>
      <c r="M4855" t="s">
        <v>37</v>
      </c>
      <c r="N4855" t="s">
        <v>38</v>
      </c>
      <c r="O4855">
        <v>6000000</v>
      </c>
      <c r="P4855">
        <f t="shared" si="75"/>
        <v>175360000</v>
      </c>
      <c r="Q4855">
        <v>7.2</v>
      </c>
    </row>
    <row r="4856" spans="1:17" x14ac:dyDescent="0.3">
      <c r="A4856" t="s">
        <v>6308</v>
      </c>
      <c r="B4856">
        <v>85</v>
      </c>
      <c r="C4856">
        <v>57859105</v>
      </c>
      <c r="D4856" t="s">
        <v>24165</v>
      </c>
      <c r="E4856" t="s">
        <v>10413</v>
      </c>
      <c r="L4856" t="s">
        <v>9266</v>
      </c>
      <c r="M4856" t="s">
        <v>37</v>
      </c>
      <c r="N4856" t="s">
        <v>38</v>
      </c>
      <c r="O4856">
        <v>26000000</v>
      </c>
      <c r="P4856">
        <f t="shared" si="75"/>
        <v>31859105</v>
      </c>
      <c r="Q4856">
        <v>6.5</v>
      </c>
    </row>
    <row r="4857" spans="1:17" x14ac:dyDescent="0.3">
      <c r="A4857" t="s">
        <v>8553</v>
      </c>
      <c r="B4857">
        <v>90</v>
      </c>
      <c r="C4857">
        <v>489220</v>
      </c>
      <c r="D4857" t="s">
        <v>24165</v>
      </c>
      <c r="E4857" t="s">
        <v>12332</v>
      </c>
      <c r="F4857" t="s">
        <v>10413</v>
      </c>
      <c r="L4857" t="s">
        <v>23187</v>
      </c>
      <c r="M4857" t="s">
        <v>37</v>
      </c>
      <c r="N4857" t="s">
        <v>268</v>
      </c>
      <c r="O4857">
        <v>365000</v>
      </c>
      <c r="P4857">
        <f t="shared" si="75"/>
        <v>124220</v>
      </c>
      <c r="Q4857">
        <v>7.3</v>
      </c>
    </row>
    <row r="4858" spans="1:17" x14ac:dyDescent="0.3">
      <c r="A4858" t="s">
        <v>1421</v>
      </c>
      <c r="B4858">
        <v>91</v>
      </c>
      <c r="C4858">
        <v>51475962</v>
      </c>
      <c r="D4858" t="s">
        <v>24165</v>
      </c>
      <c r="E4858" t="s">
        <v>10413</v>
      </c>
      <c r="L4858" t="s">
        <v>8896</v>
      </c>
      <c r="M4858" t="s">
        <v>37</v>
      </c>
      <c r="N4858" t="s">
        <v>38</v>
      </c>
      <c r="O4858">
        <v>30000000</v>
      </c>
      <c r="P4858">
        <f t="shared" si="75"/>
        <v>21475962</v>
      </c>
      <c r="Q4858">
        <v>7.3</v>
      </c>
    </row>
    <row r="4859" spans="1:17" x14ac:dyDescent="0.3">
      <c r="A4859" t="s">
        <v>499</v>
      </c>
      <c r="B4859">
        <v>91</v>
      </c>
      <c r="C4859">
        <v>35385560</v>
      </c>
      <c r="D4859" t="s">
        <v>24165</v>
      </c>
      <c r="E4859" t="s">
        <v>10413</v>
      </c>
      <c r="L4859" t="s">
        <v>18472</v>
      </c>
      <c r="M4859" t="s">
        <v>37</v>
      </c>
      <c r="N4859" t="s">
        <v>38</v>
      </c>
      <c r="O4859">
        <v>4000000</v>
      </c>
      <c r="P4859">
        <f t="shared" si="75"/>
        <v>31385560</v>
      </c>
      <c r="Q4859">
        <v>4.5999999999999996</v>
      </c>
    </row>
    <row r="4860" spans="1:17" x14ac:dyDescent="0.3">
      <c r="A4860" t="s">
        <v>728</v>
      </c>
      <c r="B4860">
        <v>93</v>
      </c>
      <c r="C4860">
        <v>54696902</v>
      </c>
      <c r="D4860" t="s">
        <v>24165</v>
      </c>
      <c r="E4860" t="s">
        <v>12332</v>
      </c>
      <c r="F4860" t="s">
        <v>10413</v>
      </c>
      <c r="L4860" t="s">
        <v>7939</v>
      </c>
      <c r="M4860" t="s">
        <v>37</v>
      </c>
      <c r="N4860" t="s">
        <v>38</v>
      </c>
      <c r="O4860">
        <v>32000000</v>
      </c>
      <c r="P4860">
        <f t="shared" si="75"/>
        <v>22696902</v>
      </c>
      <c r="Q4860">
        <v>7.5</v>
      </c>
    </row>
    <row r="4861" spans="1:17" x14ac:dyDescent="0.3">
      <c r="A4861" t="s">
        <v>4401</v>
      </c>
      <c r="B4861">
        <v>96</v>
      </c>
      <c r="C4861">
        <v>47781388</v>
      </c>
      <c r="D4861" t="s">
        <v>24165</v>
      </c>
      <c r="E4861" t="s">
        <v>10413</v>
      </c>
      <c r="L4861" t="s">
        <v>6482</v>
      </c>
      <c r="M4861" t="s">
        <v>37</v>
      </c>
      <c r="N4861" t="s">
        <v>38</v>
      </c>
      <c r="O4861">
        <v>40000000</v>
      </c>
      <c r="P4861">
        <f t="shared" si="75"/>
        <v>7781388</v>
      </c>
      <c r="Q4861">
        <v>6.6</v>
      </c>
    </row>
    <row r="4862" spans="1:17" x14ac:dyDescent="0.3">
      <c r="A4862" t="s">
        <v>4423</v>
      </c>
      <c r="B4862">
        <v>97</v>
      </c>
      <c r="C4862">
        <v>21973182</v>
      </c>
      <c r="D4862" t="s">
        <v>24165</v>
      </c>
      <c r="E4862" t="s">
        <v>10413</v>
      </c>
      <c r="L4862" t="s">
        <v>10236</v>
      </c>
      <c r="M4862" t="s">
        <v>37</v>
      </c>
      <c r="N4862" t="s">
        <v>38</v>
      </c>
      <c r="O4862">
        <v>23000000</v>
      </c>
      <c r="P4862">
        <f t="shared" si="75"/>
        <v>-1026818</v>
      </c>
      <c r="Q4862">
        <v>6.6</v>
      </c>
    </row>
    <row r="4863" spans="1:17" x14ac:dyDescent="0.3">
      <c r="A4863" t="s">
        <v>14954</v>
      </c>
      <c r="B4863">
        <v>98</v>
      </c>
      <c r="C4863">
        <v>25464480</v>
      </c>
      <c r="D4863" t="s">
        <v>24165</v>
      </c>
      <c r="E4863" t="s">
        <v>12332</v>
      </c>
      <c r="F4863" t="s">
        <v>10413</v>
      </c>
      <c r="L4863" t="s">
        <v>14955</v>
      </c>
      <c r="M4863" t="s">
        <v>37</v>
      </c>
      <c r="N4863" t="s">
        <v>38</v>
      </c>
      <c r="O4863">
        <v>10000000</v>
      </c>
      <c r="P4863">
        <f t="shared" si="75"/>
        <v>15464480</v>
      </c>
      <c r="Q4863">
        <v>5.9</v>
      </c>
    </row>
    <row r="4864" spans="1:17" hidden="1" x14ac:dyDescent="0.3">
      <c r="A4864" t="s">
        <v>1680</v>
      </c>
      <c r="B4864">
        <v>195</v>
      </c>
      <c r="D4864" t="s">
        <v>13307</v>
      </c>
      <c r="E4864" t="s">
        <v>3409</v>
      </c>
      <c r="F4864" t="s">
        <v>22704</v>
      </c>
      <c r="G4864" t="s">
        <v>19711</v>
      </c>
      <c r="L4864" t="s">
        <v>7811</v>
      </c>
      <c r="M4864" t="s">
        <v>37</v>
      </c>
      <c r="N4864" t="s">
        <v>38</v>
      </c>
      <c r="O4864">
        <v>35000000</v>
      </c>
      <c r="P4864">
        <f t="shared" si="75"/>
        <v>-35000000</v>
      </c>
      <c r="Q4864">
        <v>7.5</v>
      </c>
    </row>
    <row r="4865" spans="1:17" x14ac:dyDescent="0.3">
      <c r="A4865" t="s">
        <v>1324</v>
      </c>
      <c r="B4865">
        <v>98</v>
      </c>
      <c r="C4865">
        <v>35063732</v>
      </c>
      <c r="D4865" t="s">
        <v>24165</v>
      </c>
      <c r="E4865" t="s">
        <v>10413</v>
      </c>
      <c r="L4865" t="s">
        <v>7949</v>
      </c>
      <c r="M4865" t="s">
        <v>37</v>
      </c>
      <c r="N4865" t="s">
        <v>38</v>
      </c>
      <c r="O4865">
        <v>32000000</v>
      </c>
      <c r="P4865">
        <f t="shared" si="75"/>
        <v>3063732</v>
      </c>
      <c r="Q4865">
        <v>6.4</v>
      </c>
    </row>
    <row r="4866" spans="1:17" hidden="1" x14ac:dyDescent="0.3">
      <c r="A4866" t="s">
        <v>65</v>
      </c>
      <c r="B4866">
        <v>197</v>
      </c>
      <c r="D4866" t="s">
        <v>3409</v>
      </c>
      <c r="E4866" t="s">
        <v>24163</v>
      </c>
      <c r="L4866" t="s">
        <v>19350</v>
      </c>
      <c r="M4866" t="s">
        <v>37</v>
      </c>
      <c r="N4866" t="s">
        <v>370</v>
      </c>
      <c r="O4866">
        <v>15000000</v>
      </c>
      <c r="P4866">
        <f t="shared" ref="P4866:P4918" si="76">+C4866-O4866</f>
        <v>-15000000</v>
      </c>
      <c r="Q4866">
        <v>7.4</v>
      </c>
    </row>
    <row r="4867" spans="1:17" x14ac:dyDescent="0.3">
      <c r="A4867" t="s">
        <v>12514</v>
      </c>
      <c r="B4867">
        <v>100</v>
      </c>
      <c r="C4867">
        <v>15500000</v>
      </c>
      <c r="D4867" t="s">
        <v>24165</v>
      </c>
      <c r="E4867" t="s">
        <v>12332</v>
      </c>
      <c r="F4867" t="s">
        <v>10413</v>
      </c>
      <c r="L4867" t="s">
        <v>12515</v>
      </c>
      <c r="M4867" t="s">
        <v>37</v>
      </c>
      <c r="N4867" t="s">
        <v>767</v>
      </c>
      <c r="O4867">
        <v>16000000</v>
      </c>
      <c r="P4867">
        <f t="shared" si="76"/>
        <v>-500000</v>
      </c>
      <c r="Q4867">
        <v>7</v>
      </c>
    </row>
    <row r="4868" spans="1:17" hidden="1" x14ac:dyDescent="0.3">
      <c r="A4868" t="s">
        <v>65</v>
      </c>
      <c r="B4868">
        <v>199</v>
      </c>
      <c r="D4868" t="s">
        <v>3409</v>
      </c>
      <c r="E4868" t="s">
        <v>18089</v>
      </c>
      <c r="L4868" t="s">
        <v>18361</v>
      </c>
      <c r="M4868" t="s">
        <v>37</v>
      </c>
      <c r="N4868" t="s">
        <v>268</v>
      </c>
      <c r="P4868">
        <f t="shared" si="76"/>
        <v>0</v>
      </c>
      <c r="Q4868">
        <v>8.4</v>
      </c>
    </row>
    <row r="4869" spans="1:17" x14ac:dyDescent="0.3">
      <c r="A4869" t="s">
        <v>22410</v>
      </c>
      <c r="B4869">
        <v>103</v>
      </c>
      <c r="C4869">
        <v>23616</v>
      </c>
      <c r="D4869" t="s">
        <v>24165</v>
      </c>
      <c r="E4869" t="s">
        <v>10413</v>
      </c>
      <c r="L4869" t="s">
        <v>22413</v>
      </c>
      <c r="M4869" t="s">
        <v>37</v>
      </c>
      <c r="N4869" t="s">
        <v>38</v>
      </c>
      <c r="O4869">
        <v>600000</v>
      </c>
      <c r="P4869">
        <f t="shared" si="76"/>
        <v>-576384</v>
      </c>
      <c r="Q4869">
        <v>5.6</v>
      </c>
    </row>
    <row r="4870" spans="1:17" x14ac:dyDescent="0.3">
      <c r="A4870" t="s">
        <v>18009</v>
      </c>
      <c r="B4870">
        <v>103</v>
      </c>
      <c r="C4870">
        <v>16066</v>
      </c>
      <c r="D4870" t="s">
        <v>24165</v>
      </c>
      <c r="E4870" t="s">
        <v>19711</v>
      </c>
      <c r="F4870" t="s">
        <v>10413</v>
      </c>
      <c r="L4870" t="s">
        <v>18010</v>
      </c>
      <c r="M4870" t="s">
        <v>37</v>
      </c>
      <c r="N4870" t="s">
        <v>767</v>
      </c>
      <c r="O4870">
        <v>5000000</v>
      </c>
      <c r="P4870">
        <f t="shared" si="76"/>
        <v>-4983934</v>
      </c>
      <c r="Q4870">
        <v>3.3</v>
      </c>
    </row>
    <row r="4871" spans="1:17" x14ac:dyDescent="0.3">
      <c r="A4871" t="s">
        <v>2246</v>
      </c>
      <c r="B4871">
        <v>104</v>
      </c>
      <c r="C4871">
        <v>31899000</v>
      </c>
      <c r="D4871" t="s">
        <v>24165</v>
      </c>
      <c r="E4871" t="s">
        <v>19711</v>
      </c>
      <c r="F4871" t="s">
        <v>10413</v>
      </c>
      <c r="L4871" t="s">
        <v>16874</v>
      </c>
      <c r="M4871" t="s">
        <v>37</v>
      </c>
      <c r="N4871" t="s">
        <v>38</v>
      </c>
      <c r="O4871">
        <v>6500000</v>
      </c>
      <c r="P4871">
        <f t="shared" si="76"/>
        <v>25399000</v>
      </c>
      <c r="Q4871">
        <v>7.1</v>
      </c>
    </row>
    <row r="4872" spans="1:17" x14ac:dyDescent="0.3">
      <c r="A4872" t="s">
        <v>15052</v>
      </c>
      <c r="B4872">
        <v>108</v>
      </c>
      <c r="C4872">
        <v>43771291</v>
      </c>
      <c r="D4872" t="s">
        <v>24165</v>
      </c>
      <c r="E4872" t="s">
        <v>10413</v>
      </c>
      <c r="L4872" t="s">
        <v>15053</v>
      </c>
      <c r="M4872" t="s">
        <v>37</v>
      </c>
      <c r="N4872" t="s">
        <v>38</v>
      </c>
      <c r="O4872">
        <v>5000000</v>
      </c>
      <c r="P4872">
        <f t="shared" si="76"/>
        <v>38771291</v>
      </c>
      <c r="Q4872">
        <v>7.1</v>
      </c>
    </row>
    <row r="4873" spans="1:17" x14ac:dyDescent="0.3">
      <c r="A4873" t="s">
        <v>351</v>
      </c>
      <c r="B4873">
        <v>112</v>
      </c>
      <c r="C4873">
        <v>126975169</v>
      </c>
      <c r="D4873" t="s">
        <v>24165</v>
      </c>
      <c r="E4873" t="s">
        <v>12332</v>
      </c>
      <c r="F4873" t="s">
        <v>10413</v>
      </c>
      <c r="L4873" t="s">
        <v>5034</v>
      </c>
      <c r="M4873" t="s">
        <v>37</v>
      </c>
      <c r="N4873" t="s">
        <v>38</v>
      </c>
      <c r="O4873">
        <v>50000000</v>
      </c>
      <c r="P4873">
        <f t="shared" si="76"/>
        <v>76975169</v>
      </c>
      <c r="Q4873">
        <v>7.1</v>
      </c>
    </row>
    <row r="4874" spans="1:17" x14ac:dyDescent="0.3">
      <c r="A4874" t="s">
        <v>14295</v>
      </c>
      <c r="B4874">
        <v>113</v>
      </c>
      <c r="C4874">
        <v>4717455</v>
      </c>
      <c r="D4874" t="s">
        <v>24165</v>
      </c>
      <c r="E4874" t="s">
        <v>10413</v>
      </c>
      <c r="L4874" t="s">
        <v>14297</v>
      </c>
      <c r="M4874" t="s">
        <v>37</v>
      </c>
      <c r="N4874" t="s">
        <v>370</v>
      </c>
      <c r="O4874">
        <v>12000000</v>
      </c>
      <c r="P4874">
        <f t="shared" si="76"/>
        <v>-7282545</v>
      </c>
      <c r="Q4874">
        <v>5.3</v>
      </c>
    </row>
    <row r="4875" spans="1:17" x14ac:dyDescent="0.3">
      <c r="A4875" t="s">
        <v>57</v>
      </c>
      <c r="B4875">
        <v>113</v>
      </c>
      <c r="C4875">
        <v>25530884</v>
      </c>
      <c r="D4875" t="s">
        <v>24165</v>
      </c>
      <c r="E4875" t="s">
        <v>10413</v>
      </c>
      <c r="L4875" t="s">
        <v>17609</v>
      </c>
      <c r="M4875" t="s">
        <v>37</v>
      </c>
      <c r="N4875" t="s">
        <v>38</v>
      </c>
      <c r="O4875">
        <v>9000000</v>
      </c>
      <c r="P4875">
        <f t="shared" si="76"/>
        <v>16530884</v>
      </c>
      <c r="Q4875">
        <v>8.5</v>
      </c>
    </row>
    <row r="4876" spans="1:17" x14ac:dyDescent="0.3">
      <c r="A4876" t="s">
        <v>1324</v>
      </c>
      <c r="B4876">
        <v>123</v>
      </c>
      <c r="C4876">
        <v>36283504</v>
      </c>
      <c r="D4876" t="s">
        <v>24165</v>
      </c>
      <c r="E4876" t="s">
        <v>10413</v>
      </c>
      <c r="L4876" t="s">
        <v>6566</v>
      </c>
      <c r="M4876" t="s">
        <v>37</v>
      </c>
      <c r="N4876" t="s">
        <v>767</v>
      </c>
      <c r="O4876">
        <v>40000000</v>
      </c>
      <c r="P4876">
        <f t="shared" si="76"/>
        <v>-3716496</v>
      </c>
      <c r="Q4876">
        <v>6.5</v>
      </c>
    </row>
    <row r="4877" spans="1:17" x14ac:dyDescent="0.3">
      <c r="A4877" t="s">
        <v>3817</v>
      </c>
      <c r="B4877">
        <v>128</v>
      </c>
      <c r="C4877">
        <v>15523168</v>
      </c>
      <c r="D4877" t="s">
        <v>24165</v>
      </c>
      <c r="E4877" t="s">
        <v>10413</v>
      </c>
      <c r="L4877" t="s">
        <v>5944</v>
      </c>
      <c r="M4877" t="s">
        <v>37</v>
      </c>
      <c r="N4877" t="s">
        <v>1465</v>
      </c>
      <c r="O4877">
        <v>45000000</v>
      </c>
      <c r="P4877">
        <f t="shared" si="76"/>
        <v>-29476832</v>
      </c>
      <c r="Q4877">
        <v>7.2</v>
      </c>
    </row>
    <row r="4878" spans="1:17" x14ac:dyDescent="0.3">
      <c r="A4878" t="s">
        <v>3817</v>
      </c>
      <c r="B4878">
        <v>133</v>
      </c>
      <c r="C4878">
        <v>18653746</v>
      </c>
      <c r="D4878" t="s">
        <v>24165</v>
      </c>
      <c r="E4878" t="s">
        <v>10413</v>
      </c>
      <c r="L4878" t="s">
        <v>7024</v>
      </c>
      <c r="M4878" t="s">
        <v>37</v>
      </c>
      <c r="N4878" t="s">
        <v>3571</v>
      </c>
      <c r="O4878">
        <v>38000000</v>
      </c>
      <c r="P4878">
        <f t="shared" si="76"/>
        <v>-19346254</v>
      </c>
      <c r="Q4878">
        <v>6.7</v>
      </c>
    </row>
    <row r="4879" spans="1:17" x14ac:dyDescent="0.3">
      <c r="A4879" t="s">
        <v>487</v>
      </c>
      <c r="B4879">
        <v>138</v>
      </c>
      <c r="C4879">
        <v>127968405</v>
      </c>
      <c r="D4879" t="s">
        <v>24165</v>
      </c>
      <c r="E4879" t="s">
        <v>10413</v>
      </c>
      <c r="L4879" t="s">
        <v>2595</v>
      </c>
      <c r="M4879" t="s">
        <v>37</v>
      </c>
      <c r="N4879" t="s">
        <v>38</v>
      </c>
      <c r="O4879">
        <v>80000000</v>
      </c>
      <c r="P4879">
        <f t="shared" si="76"/>
        <v>47968405</v>
      </c>
      <c r="Q4879">
        <v>8.1</v>
      </c>
    </row>
    <row r="4880" spans="1:17" x14ac:dyDescent="0.3">
      <c r="A4880" t="s">
        <v>850</v>
      </c>
      <c r="B4880">
        <v>146</v>
      </c>
      <c r="C4880">
        <v>133375846</v>
      </c>
      <c r="D4880" t="s">
        <v>24165</v>
      </c>
      <c r="E4880" t="s">
        <v>10413</v>
      </c>
      <c r="L4880" t="s">
        <v>853</v>
      </c>
      <c r="M4880" t="s">
        <v>37</v>
      </c>
      <c r="N4880" t="s">
        <v>38</v>
      </c>
      <c r="O4880">
        <v>150000000</v>
      </c>
      <c r="P4880">
        <f t="shared" si="76"/>
        <v>-16624154</v>
      </c>
      <c r="Q4880">
        <v>6.7</v>
      </c>
    </row>
    <row r="4881" spans="1:17" x14ac:dyDescent="0.3">
      <c r="A4881" t="s">
        <v>850</v>
      </c>
      <c r="B4881">
        <v>174</v>
      </c>
      <c r="C4881">
        <v>217536138</v>
      </c>
      <c r="D4881" t="s">
        <v>24165</v>
      </c>
      <c r="E4881" t="s">
        <v>10413</v>
      </c>
      <c r="L4881" t="s">
        <v>1274</v>
      </c>
      <c r="M4881" t="s">
        <v>37</v>
      </c>
      <c r="N4881" t="s">
        <v>38</v>
      </c>
      <c r="O4881">
        <v>125000000</v>
      </c>
      <c r="P4881">
        <f t="shared" si="76"/>
        <v>92536138</v>
      </c>
      <c r="Q4881">
        <v>6.6</v>
      </c>
    </row>
    <row r="4882" spans="1:17" x14ac:dyDescent="0.3">
      <c r="A4882" t="s">
        <v>24045</v>
      </c>
      <c r="B4882">
        <v>88</v>
      </c>
      <c r="C4882">
        <v>76382</v>
      </c>
      <c r="D4882" t="s">
        <v>19711</v>
      </c>
      <c r="L4882" t="s">
        <v>24047</v>
      </c>
      <c r="M4882" t="s">
        <v>37</v>
      </c>
      <c r="N4882" t="s">
        <v>38</v>
      </c>
      <c r="O4882">
        <v>15000</v>
      </c>
      <c r="P4882">
        <f t="shared" si="76"/>
        <v>61382</v>
      </c>
      <c r="Q4882">
        <v>6.2</v>
      </c>
    </row>
    <row r="4883" spans="1:17" x14ac:dyDescent="0.3">
      <c r="A4883" t="s">
        <v>5001</v>
      </c>
      <c r="B4883">
        <v>106</v>
      </c>
      <c r="C4883">
        <v>62453315</v>
      </c>
      <c r="D4883" t="s">
        <v>19711</v>
      </c>
      <c r="E4883" t="s">
        <v>12332</v>
      </c>
      <c r="F4883" t="s">
        <v>10413</v>
      </c>
      <c r="L4883" t="s">
        <v>5003</v>
      </c>
      <c r="M4883" t="s">
        <v>37</v>
      </c>
      <c r="N4883" t="s">
        <v>38</v>
      </c>
      <c r="O4883">
        <v>50200000</v>
      </c>
      <c r="P4883">
        <f t="shared" si="76"/>
        <v>12253315</v>
      </c>
      <c r="Q4883">
        <v>7.1</v>
      </c>
    </row>
    <row r="4884" spans="1:17" x14ac:dyDescent="0.3">
      <c r="A4884" t="s">
        <v>23255</v>
      </c>
      <c r="B4884">
        <v>81</v>
      </c>
      <c r="C4884">
        <v>18195</v>
      </c>
      <c r="D4884" t="s">
        <v>12332</v>
      </c>
      <c r="L4884" t="s">
        <v>23257</v>
      </c>
      <c r="M4884" t="s">
        <v>37</v>
      </c>
      <c r="N4884" t="s">
        <v>38</v>
      </c>
      <c r="O4884">
        <v>250000</v>
      </c>
      <c r="P4884">
        <f t="shared" si="76"/>
        <v>-231805</v>
      </c>
      <c r="Q4884">
        <v>6.3</v>
      </c>
    </row>
    <row r="4885" spans="1:17" x14ac:dyDescent="0.3">
      <c r="A4885" t="s">
        <v>912</v>
      </c>
      <c r="B4885">
        <v>91</v>
      </c>
      <c r="C4885">
        <v>64505912</v>
      </c>
      <c r="D4885" t="s">
        <v>12332</v>
      </c>
      <c r="E4885" t="s">
        <v>10413</v>
      </c>
      <c r="L4885" t="s">
        <v>4092</v>
      </c>
      <c r="M4885" t="s">
        <v>37</v>
      </c>
      <c r="N4885" t="s">
        <v>38</v>
      </c>
      <c r="O4885">
        <v>48000000</v>
      </c>
      <c r="P4885">
        <f t="shared" si="76"/>
        <v>16505912</v>
      </c>
      <c r="Q4885">
        <v>5</v>
      </c>
    </row>
    <row r="4886" spans="1:17" x14ac:dyDescent="0.3">
      <c r="A4886" t="s">
        <v>2952</v>
      </c>
      <c r="B4886">
        <v>99</v>
      </c>
      <c r="C4886">
        <v>15071514</v>
      </c>
      <c r="D4886" t="s">
        <v>12332</v>
      </c>
      <c r="E4886" t="s">
        <v>10413</v>
      </c>
      <c r="L4886" t="s">
        <v>2955</v>
      </c>
      <c r="M4886" t="s">
        <v>37</v>
      </c>
      <c r="N4886" t="s">
        <v>38</v>
      </c>
      <c r="O4886">
        <v>80000000</v>
      </c>
      <c r="P4886">
        <f t="shared" si="76"/>
        <v>-64928486</v>
      </c>
      <c r="Q4886">
        <v>5.9</v>
      </c>
    </row>
    <row r="4887" spans="1:17" x14ac:dyDescent="0.3">
      <c r="A4887" t="s">
        <v>14254</v>
      </c>
      <c r="B4887">
        <v>106</v>
      </c>
      <c r="C4887">
        <v>22331028</v>
      </c>
      <c r="D4887" t="s">
        <v>12332</v>
      </c>
      <c r="E4887" t="s">
        <v>10413</v>
      </c>
      <c r="L4887" t="s">
        <v>14257</v>
      </c>
      <c r="M4887" t="s">
        <v>37</v>
      </c>
      <c r="N4887" t="s">
        <v>38</v>
      </c>
      <c r="O4887">
        <v>12000000</v>
      </c>
      <c r="P4887">
        <f t="shared" si="76"/>
        <v>10331028</v>
      </c>
      <c r="Q4887">
        <v>6.4</v>
      </c>
    </row>
    <row r="4888" spans="1:17" hidden="1" x14ac:dyDescent="0.3">
      <c r="A4888" t="s">
        <v>65</v>
      </c>
      <c r="B4888">
        <v>240</v>
      </c>
      <c r="D4888" t="s">
        <v>1671</v>
      </c>
      <c r="E4888" t="s">
        <v>3409</v>
      </c>
      <c r="F4888" t="s">
        <v>19711</v>
      </c>
      <c r="L4888" t="s">
        <v>17292</v>
      </c>
      <c r="M4888" t="s">
        <v>37</v>
      </c>
      <c r="N4888" t="s">
        <v>56</v>
      </c>
      <c r="P4888">
        <f t="shared" si="76"/>
        <v>0</v>
      </c>
      <c r="Q4888">
        <v>8.1999999999999993</v>
      </c>
    </row>
    <row r="4889" spans="1:17" hidden="1" x14ac:dyDescent="0.3">
      <c r="A4889" t="s">
        <v>8807</v>
      </c>
      <c r="B4889">
        <v>240</v>
      </c>
      <c r="D4889" t="s">
        <v>13307</v>
      </c>
      <c r="E4889" t="s">
        <v>3409</v>
      </c>
      <c r="F4889" t="s">
        <v>22704</v>
      </c>
      <c r="L4889" t="s">
        <v>10364</v>
      </c>
      <c r="M4889" t="s">
        <v>37</v>
      </c>
      <c r="N4889" t="s">
        <v>56</v>
      </c>
      <c r="O4889">
        <v>22000000</v>
      </c>
      <c r="P4889">
        <f t="shared" si="76"/>
        <v>-22000000</v>
      </c>
      <c r="Q4889">
        <v>8.1</v>
      </c>
    </row>
    <row r="4890" spans="1:17" x14ac:dyDescent="0.3">
      <c r="A4890" t="s">
        <v>21460</v>
      </c>
      <c r="B4890">
        <v>110</v>
      </c>
      <c r="C4890">
        <v>56129</v>
      </c>
      <c r="D4890" t="s">
        <v>12332</v>
      </c>
      <c r="E4890" t="s">
        <v>10413</v>
      </c>
      <c r="L4890" t="s">
        <v>21462</v>
      </c>
      <c r="M4890" t="s">
        <v>37</v>
      </c>
      <c r="N4890" t="s">
        <v>268</v>
      </c>
      <c r="O4890">
        <v>1100000</v>
      </c>
      <c r="P4890">
        <f t="shared" si="76"/>
        <v>-1043871</v>
      </c>
      <c r="Q4890">
        <v>6.1</v>
      </c>
    </row>
    <row r="4891" spans="1:17" x14ac:dyDescent="0.3">
      <c r="A4891" t="s">
        <v>14040</v>
      </c>
      <c r="B4891">
        <v>114</v>
      </c>
      <c r="C4891">
        <v>79568000</v>
      </c>
      <c r="D4891" t="s">
        <v>12332</v>
      </c>
      <c r="E4891" t="s">
        <v>10413</v>
      </c>
      <c r="L4891" t="s">
        <v>14041</v>
      </c>
      <c r="M4891" t="s">
        <v>37</v>
      </c>
      <c r="N4891" t="s">
        <v>38</v>
      </c>
      <c r="O4891">
        <v>12000000</v>
      </c>
      <c r="P4891">
        <f t="shared" si="76"/>
        <v>67568000</v>
      </c>
      <c r="Q4891">
        <v>7.1</v>
      </c>
    </row>
    <row r="4892" spans="1:17" x14ac:dyDescent="0.3">
      <c r="A4892" t="s">
        <v>187</v>
      </c>
      <c r="B4892">
        <v>117</v>
      </c>
      <c r="C4892">
        <v>27000000</v>
      </c>
      <c r="D4892" t="s">
        <v>12332</v>
      </c>
      <c r="E4892" t="s">
        <v>10413</v>
      </c>
      <c r="L4892" t="s">
        <v>8960</v>
      </c>
      <c r="M4892" t="s">
        <v>37</v>
      </c>
      <c r="N4892" t="s">
        <v>38</v>
      </c>
      <c r="O4892">
        <v>28000000</v>
      </c>
      <c r="P4892">
        <f t="shared" si="76"/>
        <v>-1000000</v>
      </c>
      <c r="Q4892">
        <v>8.1999999999999993</v>
      </c>
    </row>
    <row r="4893" spans="1:17" hidden="1" x14ac:dyDescent="0.3">
      <c r="A4893" t="s">
        <v>12467</v>
      </c>
      <c r="B4893">
        <v>270</v>
      </c>
      <c r="D4893" t="s">
        <v>1325</v>
      </c>
      <c r="E4893" t="s">
        <v>953</v>
      </c>
      <c r="F4893" t="s">
        <v>3409</v>
      </c>
      <c r="G4893" t="s">
        <v>19711</v>
      </c>
      <c r="H4893" t="s">
        <v>24163</v>
      </c>
      <c r="L4893" t="s">
        <v>12469</v>
      </c>
      <c r="M4893" t="s">
        <v>12472</v>
      </c>
      <c r="N4893" t="s">
        <v>12473</v>
      </c>
      <c r="O4893">
        <v>25000000</v>
      </c>
      <c r="P4893">
        <f t="shared" si="76"/>
        <v>-25000000</v>
      </c>
      <c r="Q4893">
        <v>6.6</v>
      </c>
    </row>
    <row r="4894" spans="1:17" x14ac:dyDescent="0.3">
      <c r="A4894" t="s">
        <v>13705</v>
      </c>
      <c r="B4894">
        <v>120</v>
      </c>
      <c r="C4894">
        <v>23947</v>
      </c>
      <c r="D4894" t="s">
        <v>12332</v>
      </c>
      <c r="E4894" t="s">
        <v>10413</v>
      </c>
      <c r="L4894" t="s">
        <v>13706</v>
      </c>
      <c r="M4894" t="s">
        <v>37</v>
      </c>
      <c r="N4894" t="s">
        <v>38</v>
      </c>
      <c r="O4894">
        <v>13000000</v>
      </c>
      <c r="P4894">
        <f t="shared" si="76"/>
        <v>-12976053</v>
      </c>
      <c r="Q4894">
        <v>7.7</v>
      </c>
    </row>
    <row r="4895" spans="1:17" x14ac:dyDescent="0.3">
      <c r="A4895" t="s">
        <v>24110</v>
      </c>
      <c r="B4895">
        <v>80</v>
      </c>
      <c r="C4895">
        <v>70071</v>
      </c>
      <c r="D4895" t="s">
        <v>10413</v>
      </c>
      <c r="L4895" t="s">
        <v>24113</v>
      </c>
      <c r="M4895" t="s">
        <v>37</v>
      </c>
      <c r="N4895" t="s">
        <v>24117</v>
      </c>
      <c r="O4895">
        <v>7000</v>
      </c>
      <c r="P4895">
        <f t="shared" si="76"/>
        <v>63071</v>
      </c>
      <c r="Q4895">
        <v>6.3</v>
      </c>
    </row>
    <row r="4896" spans="1:17" hidden="1" x14ac:dyDescent="0.3">
      <c r="A4896" t="s">
        <v>65</v>
      </c>
      <c r="B4896">
        <v>286</v>
      </c>
      <c r="D4896" t="s">
        <v>3409</v>
      </c>
      <c r="E4896" t="s">
        <v>22704</v>
      </c>
      <c r="F4896" t="s">
        <v>10413</v>
      </c>
      <c r="L4896" t="s">
        <v>13178</v>
      </c>
      <c r="M4896" t="s">
        <v>37</v>
      </c>
      <c r="N4896" t="s">
        <v>38</v>
      </c>
      <c r="P4896">
        <f t="shared" si="76"/>
        <v>0</v>
      </c>
      <c r="Q4896">
        <v>7.9</v>
      </c>
    </row>
    <row r="4897" spans="1:17" x14ac:dyDescent="0.3">
      <c r="A4897" t="s">
        <v>23107</v>
      </c>
      <c r="B4897">
        <v>95</v>
      </c>
      <c r="C4897">
        <v>2468</v>
      </c>
      <c r="D4897" t="s">
        <v>10413</v>
      </c>
      <c r="L4897" t="s">
        <v>23108</v>
      </c>
      <c r="M4897" t="s">
        <v>37</v>
      </c>
      <c r="N4897" t="s">
        <v>38</v>
      </c>
      <c r="O4897">
        <v>300000</v>
      </c>
      <c r="P4897">
        <f t="shared" si="76"/>
        <v>-297532</v>
      </c>
      <c r="Q4897">
        <v>4.8</v>
      </c>
    </row>
    <row r="4898" spans="1:17" x14ac:dyDescent="0.3">
      <c r="A4898" t="s">
        <v>21802</v>
      </c>
      <c r="B4898">
        <v>160</v>
      </c>
      <c r="C4898">
        <v>49000</v>
      </c>
      <c r="D4898" t="s">
        <v>10413</v>
      </c>
      <c r="L4898" t="s">
        <v>21804</v>
      </c>
      <c r="M4898" t="s">
        <v>5611</v>
      </c>
      <c r="N4898" t="s">
        <v>5612</v>
      </c>
      <c r="O4898">
        <v>1500000</v>
      </c>
      <c r="P4898">
        <f t="shared" si="76"/>
        <v>-1451000</v>
      </c>
      <c r="Q4898">
        <v>4.8</v>
      </c>
    </row>
    <row r="4899" spans="1:17" x14ac:dyDescent="0.3">
      <c r="A4899" t="s">
        <v>23950</v>
      </c>
      <c r="B4899">
        <v>78</v>
      </c>
      <c r="C4899">
        <v>243768</v>
      </c>
      <c r="D4899" t="s">
        <v>15011</v>
      </c>
      <c r="L4899" t="s">
        <v>23953</v>
      </c>
      <c r="M4899" t="s">
        <v>37</v>
      </c>
      <c r="N4899" t="s">
        <v>38</v>
      </c>
      <c r="O4899">
        <v>30000</v>
      </c>
      <c r="P4899">
        <f t="shared" si="76"/>
        <v>213768</v>
      </c>
      <c r="Q4899">
        <v>4.0999999999999996</v>
      </c>
    </row>
    <row r="4900" spans="1:17" x14ac:dyDescent="0.3">
      <c r="A4900" t="s">
        <v>3694</v>
      </c>
      <c r="B4900">
        <v>115</v>
      </c>
      <c r="C4900">
        <v>41400000</v>
      </c>
      <c r="D4900" t="s">
        <v>15011</v>
      </c>
      <c r="L4900" t="s">
        <v>16768</v>
      </c>
      <c r="M4900" t="s">
        <v>37</v>
      </c>
      <c r="N4900" t="s">
        <v>38</v>
      </c>
      <c r="O4900">
        <v>6900000</v>
      </c>
      <c r="P4900">
        <f t="shared" si="76"/>
        <v>34500000</v>
      </c>
      <c r="Q4900">
        <v>7.3</v>
      </c>
    </row>
    <row r="4901" spans="1:17" x14ac:dyDescent="0.3">
      <c r="A4901" t="s">
        <v>8662</v>
      </c>
      <c r="B4901">
        <v>142</v>
      </c>
      <c r="C4901">
        <v>6100000</v>
      </c>
      <c r="D4901" t="s">
        <v>15011</v>
      </c>
      <c r="L4901" t="s">
        <v>21329</v>
      </c>
      <c r="M4901" t="s">
        <v>9795</v>
      </c>
      <c r="N4901" t="s">
        <v>7090</v>
      </c>
      <c r="O4901">
        <v>1200000</v>
      </c>
      <c r="P4901">
        <f t="shared" si="76"/>
        <v>4900000</v>
      </c>
      <c r="Q4901">
        <v>8.9</v>
      </c>
    </row>
    <row r="4902" spans="1:17" hidden="1" x14ac:dyDescent="0.3">
      <c r="A4902" t="s">
        <v>65</v>
      </c>
      <c r="B4902">
        <v>334</v>
      </c>
      <c r="C4902">
        <v>145118</v>
      </c>
      <c r="D4902" t="s">
        <v>5685</v>
      </c>
      <c r="L4902" t="s">
        <v>12049</v>
      </c>
      <c r="M4902" t="s">
        <v>37</v>
      </c>
      <c r="N4902" t="s">
        <v>1465</v>
      </c>
      <c r="P4902">
        <f t="shared" si="76"/>
        <v>145118</v>
      </c>
      <c r="Q4902">
        <v>7.7</v>
      </c>
    </row>
    <row r="4903" spans="1:17" hidden="1" x14ac:dyDescent="0.3">
      <c r="A4903" t="s">
        <v>65</v>
      </c>
      <c r="B4903">
        <v>511</v>
      </c>
      <c r="D4903" t="s">
        <v>2125</v>
      </c>
      <c r="L4903" t="s">
        <v>8645</v>
      </c>
      <c r="M4903" t="s">
        <v>8649</v>
      </c>
      <c r="N4903" t="s">
        <v>8650</v>
      </c>
      <c r="P4903">
        <f t="shared" si="76"/>
        <v>0</v>
      </c>
      <c r="Q4903">
        <v>8.1999999999999993</v>
      </c>
    </row>
    <row r="4904" spans="1:17" hidden="1" x14ac:dyDescent="0.3">
      <c r="A4904" t="s">
        <v>18174</v>
      </c>
      <c r="D4904" t="s">
        <v>1681</v>
      </c>
      <c r="L4904" t="s">
        <v>18177</v>
      </c>
      <c r="M4904" t="s">
        <v>18180</v>
      </c>
      <c r="N4904" t="s">
        <v>5612</v>
      </c>
      <c r="P4904">
        <f t="shared" si="76"/>
        <v>0</v>
      </c>
      <c r="Q4904">
        <v>7.1</v>
      </c>
    </row>
    <row r="4905" spans="1:17" hidden="1" x14ac:dyDescent="0.3">
      <c r="A4905" t="s">
        <v>7744</v>
      </c>
      <c r="D4905" t="s">
        <v>1935</v>
      </c>
      <c r="L4905" t="s">
        <v>7745</v>
      </c>
      <c r="M4905" t="s">
        <v>37</v>
      </c>
      <c r="N4905" t="s">
        <v>38</v>
      </c>
      <c r="O4905">
        <v>23000000</v>
      </c>
      <c r="P4905">
        <f t="shared" si="76"/>
        <v>-23000000</v>
      </c>
      <c r="Q4905">
        <v>7.2</v>
      </c>
    </row>
    <row r="4906" spans="1:17" hidden="1" x14ac:dyDescent="0.3">
      <c r="A4906" t="s">
        <v>299</v>
      </c>
      <c r="D4906" t="s">
        <v>31</v>
      </c>
      <c r="L4906" t="s">
        <v>22306</v>
      </c>
      <c r="M4906" t="s">
        <v>37</v>
      </c>
      <c r="N4906" t="s">
        <v>38</v>
      </c>
      <c r="P4906">
        <f t="shared" si="76"/>
        <v>0</v>
      </c>
      <c r="Q4906">
        <v>8.1</v>
      </c>
    </row>
    <row r="4907" spans="1:17" hidden="1" x14ac:dyDescent="0.3">
      <c r="A4907" t="s">
        <v>20859</v>
      </c>
      <c r="C4907">
        <v>129319</v>
      </c>
      <c r="D4907" t="s">
        <v>19711</v>
      </c>
      <c r="L4907" t="s">
        <v>20861</v>
      </c>
      <c r="M4907" t="s">
        <v>37</v>
      </c>
      <c r="N4907" t="s">
        <v>5612</v>
      </c>
      <c r="O4907">
        <v>70000000</v>
      </c>
      <c r="P4907">
        <f t="shared" si="76"/>
        <v>-69870681</v>
      </c>
      <c r="Q4907">
        <v>5.0999999999999996</v>
      </c>
    </row>
    <row r="4908" spans="1:17" hidden="1" x14ac:dyDescent="0.3">
      <c r="A4908" t="s">
        <v>1237</v>
      </c>
      <c r="D4908" t="s">
        <v>1266</v>
      </c>
      <c r="L4908" t="s">
        <v>1267</v>
      </c>
      <c r="M4908" t="s">
        <v>37</v>
      </c>
      <c r="N4908" t="s">
        <v>56</v>
      </c>
      <c r="P4908">
        <f t="shared" si="76"/>
        <v>0</v>
      </c>
      <c r="Q4908">
        <v>6.4</v>
      </c>
    </row>
    <row r="4909" spans="1:17" hidden="1" x14ac:dyDescent="0.3">
      <c r="A4909" t="s">
        <v>1237</v>
      </c>
      <c r="D4909" t="s">
        <v>1239</v>
      </c>
      <c r="L4909" t="s">
        <v>1240</v>
      </c>
      <c r="M4909" t="s">
        <v>37</v>
      </c>
      <c r="N4909" t="s">
        <v>56</v>
      </c>
      <c r="P4909">
        <f t="shared" si="76"/>
        <v>0</v>
      </c>
      <c r="Q4909">
        <v>7.5</v>
      </c>
    </row>
    <row r="4910" spans="1:17" hidden="1" x14ac:dyDescent="0.3">
      <c r="A4910" t="s">
        <v>20380</v>
      </c>
      <c r="D4910" t="s">
        <v>3103</v>
      </c>
      <c r="L4910" t="s">
        <v>20383</v>
      </c>
      <c r="M4910" t="s">
        <v>5611</v>
      </c>
      <c r="N4910" t="s">
        <v>5612</v>
      </c>
      <c r="P4910">
        <f t="shared" si="76"/>
        <v>0</v>
      </c>
      <c r="Q4910">
        <v>2.8</v>
      </c>
    </row>
    <row r="4911" spans="1:17" hidden="1" x14ac:dyDescent="0.3">
      <c r="A4911" t="s">
        <v>21889</v>
      </c>
      <c r="D4911" t="s">
        <v>3057</v>
      </c>
      <c r="L4911" t="s">
        <v>21892</v>
      </c>
      <c r="M4911" t="s">
        <v>21896</v>
      </c>
      <c r="N4911" t="s">
        <v>21897</v>
      </c>
      <c r="O4911">
        <v>1000000</v>
      </c>
      <c r="P4911">
        <f t="shared" si="76"/>
        <v>-1000000</v>
      </c>
      <c r="Q4911">
        <v>7</v>
      </c>
    </row>
    <row r="4912" spans="1:17" hidden="1" x14ac:dyDescent="0.3">
      <c r="A4912" t="s">
        <v>20832</v>
      </c>
      <c r="C4912">
        <v>2592808</v>
      </c>
      <c r="D4912" t="s">
        <v>2125</v>
      </c>
      <c r="L4912" t="s">
        <v>20833</v>
      </c>
      <c r="M4912" t="s">
        <v>37</v>
      </c>
      <c r="N4912" t="s">
        <v>38</v>
      </c>
      <c r="P4912">
        <f t="shared" si="76"/>
        <v>2592808</v>
      </c>
      <c r="Q4912">
        <v>3.5</v>
      </c>
    </row>
    <row r="4913" spans="1:17" hidden="1" x14ac:dyDescent="0.3">
      <c r="A4913" t="s">
        <v>23660</v>
      </c>
      <c r="D4913" t="s">
        <v>19711</v>
      </c>
      <c r="L4913" t="s">
        <v>23662</v>
      </c>
      <c r="M4913" t="s">
        <v>37</v>
      </c>
      <c r="N4913" t="s">
        <v>38</v>
      </c>
      <c r="O4913">
        <v>125000</v>
      </c>
      <c r="P4913">
        <f t="shared" si="76"/>
        <v>-125000</v>
      </c>
      <c r="Q4913">
        <v>5.0999999999999996</v>
      </c>
    </row>
    <row r="4914" spans="1:17" hidden="1" x14ac:dyDescent="0.3">
      <c r="A4914" t="s">
        <v>18084</v>
      </c>
      <c r="D4914" t="s">
        <v>2527</v>
      </c>
      <c r="L4914" t="s">
        <v>18085</v>
      </c>
      <c r="M4914" t="s">
        <v>37</v>
      </c>
      <c r="N4914" t="s">
        <v>38</v>
      </c>
      <c r="O4914">
        <v>5000000</v>
      </c>
      <c r="P4914">
        <f t="shared" si="76"/>
        <v>-5000000</v>
      </c>
      <c r="Q4914">
        <v>6.7</v>
      </c>
    </row>
    <row r="4915" spans="1:17" hidden="1" x14ac:dyDescent="0.3">
      <c r="A4915" t="s">
        <v>66</v>
      </c>
      <c r="D4915" t="s">
        <v>68</v>
      </c>
      <c r="L4915" t="s">
        <v>69</v>
      </c>
      <c r="M4915" t="s">
        <v>65</v>
      </c>
      <c r="N4915" t="s">
        <v>65</v>
      </c>
      <c r="P4915">
        <f t="shared" si="76"/>
        <v>0</v>
      </c>
      <c r="Q4915">
        <v>7.1</v>
      </c>
    </row>
    <row r="4916" spans="1:17" hidden="1" x14ac:dyDescent="0.3">
      <c r="A4916" t="s">
        <v>23870</v>
      </c>
      <c r="D4916" t="s">
        <v>2527</v>
      </c>
      <c r="L4916" t="s">
        <v>23872</v>
      </c>
      <c r="M4916" t="s">
        <v>37</v>
      </c>
      <c r="N4916" t="s">
        <v>38</v>
      </c>
      <c r="P4916">
        <f t="shared" si="76"/>
        <v>0</v>
      </c>
      <c r="Q4916">
        <v>4.7</v>
      </c>
    </row>
    <row r="4917" spans="1:17" hidden="1" x14ac:dyDescent="0.3">
      <c r="A4917" t="s">
        <v>65</v>
      </c>
      <c r="D4917" t="s">
        <v>1941</v>
      </c>
      <c r="L4917" t="s">
        <v>17073</v>
      </c>
      <c r="M4917" t="s">
        <v>37</v>
      </c>
      <c r="N4917" t="s">
        <v>56</v>
      </c>
      <c r="P4917">
        <f t="shared" si="76"/>
        <v>0</v>
      </c>
      <c r="Q4917">
        <v>8.1999999999999993</v>
      </c>
    </row>
    <row r="4918" spans="1:17" hidden="1" x14ac:dyDescent="0.3">
      <c r="A4918" t="s">
        <v>65</v>
      </c>
      <c r="D4918" t="s">
        <v>4384</v>
      </c>
      <c r="L4918" t="s">
        <v>21433</v>
      </c>
      <c r="M4918" t="s">
        <v>37</v>
      </c>
      <c r="N4918" t="s">
        <v>370</v>
      </c>
      <c r="P4918">
        <f t="shared" si="76"/>
        <v>0</v>
      </c>
      <c r="Q4918">
        <v>7.1</v>
      </c>
    </row>
  </sheetData>
  <phoneticPr fontId="1" type="noConversion"/>
  <conditionalFormatting sqref="A2:Q4918">
    <cfRule type="expression" dxfId="2" priority="2">
      <formula>"countif($A$2:$I$5044,A2&amp;B2&amp;C2&amp;D2&amp;E2&amp;F2&amp;G2&amp;H2&amp;I2&amp;J2)&gt;1"</formula>
    </cfRule>
  </conditionalFormatting>
  <conditionalFormatting sqref="L2:L4918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502A-9E39-4995-904F-D09728BF3516}">
  <dimension ref="B2:H7"/>
  <sheetViews>
    <sheetView workbookViewId="0">
      <selection activeCell="G20" sqref="G20"/>
    </sheetView>
  </sheetViews>
  <sheetFormatPr defaultRowHeight="14.4" x14ac:dyDescent="0.3"/>
  <cols>
    <col min="2" max="2" width="21.5546875" customWidth="1"/>
    <col min="7" max="7" width="31.44140625" customWidth="1"/>
    <col min="8" max="8" width="14.5546875" customWidth="1"/>
  </cols>
  <sheetData>
    <row r="2" spans="2:8" x14ac:dyDescent="0.3">
      <c r="G2" t="s">
        <v>24201</v>
      </c>
      <c r="H2" t="s">
        <v>24202</v>
      </c>
    </row>
    <row r="3" spans="2:8" x14ac:dyDescent="0.3">
      <c r="B3" t="s">
        <v>24200</v>
      </c>
      <c r="G3" t="str">
        <f>INDEX('Clean data'!L36:L4901,MATCH('Budget Analysis'!H3,'Clean data'!P36:P4901,0))</f>
        <v>Avatar </v>
      </c>
      <c r="H3">
        <f>MAX('Clean data'!P36:P4901)</f>
        <v>523505847</v>
      </c>
    </row>
    <row r="4" spans="2:8" x14ac:dyDescent="0.3">
      <c r="B4">
        <f>CORREL('Clean data'!O36:O4901,'Clean data'!C36:C4901)</f>
        <v>0.2232528136062904</v>
      </c>
      <c r="G4" t="str">
        <f>INDEX('Clean data'!L37:L4902,MATCH('Budget Analysis'!H4,'Clean data'!P37:P4902,0))</f>
        <v>Jurassic World </v>
      </c>
      <c r="H4">
        <f>LARGE('Clean data'!P36:P4901,2)</f>
        <v>502177271</v>
      </c>
    </row>
    <row r="5" spans="2:8" x14ac:dyDescent="0.3">
      <c r="G5" t="str">
        <f>INDEX('Clean data'!L38:L4903,MATCH('Budget Analysis'!H5,'Clean data'!P38:P4903,0))</f>
        <v>Titanic </v>
      </c>
      <c r="H5">
        <f>LARGE('Clean data'!P36:P4901,3)</f>
        <v>458672302</v>
      </c>
    </row>
    <row r="6" spans="2:8" x14ac:dyDescent="0.3">
      <c r="G6" t="str">
        <f>INDEX('Clean data'!L39:L4904,MATCH('Budget Analysis'!H6,'Clean data'!P39:P4904,0))</f>
        <v>Star Wars: Episode IV - A New Hope </v>
      </c>
      <c r="H6">
        <f>LARGE('Clean data'!P36:P4901,4)</f>
        <v>449935665</v>
      </c>
    </row>
    <row r="7" spans="2:8" x14ac:dyDescent="0.3">
      <c r="G7" t="str">
        <f>INDEX('Clean data'!L40:L4905,MATCH('Budget Analysis'!H7,'Clean data'!P40:P4905,0))</f>
        <v>E.T. the Extra-Terrestrial </v>
      </c>
      <c r="H7">
        <f>LARGE('Clean data'!P36:P4901,5)</f>
        <v>424449459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75EC-733A-4B23-A8A1-7904D81D4266}">
  <dimension ref="A1:E47"/>
  <sheetViews>
    <sheetView topLeftCell="A21" workbookViewId="0">
      <selection activeCell="P47" sqref="P47"/>
    </sheetView>
  </sheetViews>
  <sheetFormatPr defaultRowHeight="14.4" x14ac:dyDescent="0.3"/>
  <cols>
    <col min="1" max="1" width="11" customWidth="1"/>
    <col min="4" max="4" width="9.33203125" customWidth="1"/>
    <col min="5" max="5" width="19" customWidth="1"/>
  </cols>
  <sheetData>
    <row r="1" spans="1:5" x14ac:dyDescent="0.3">
      <c r="A1" t="s">
        <v>24196</v>
      </c>
      <c r="B1" t="s">
        <v>24179</v>
      </c>
      <c r="C1" t="s">
        <v>24192</v>
      </c>
      <c r="D1" t="s">
        <v>24180</v>
      </c>
      <c r="E1" t="s">
        <v>24188</v>
      </c>
    </row>
    <row r="2" spans="1:5" x14ac:dyDescent="0.3">
      <c r="A2" t="s">
        <v>2221</v>
      </c>
      <c r="B2">
        <f>COUNTIF('Clean data'!M36:M4901,'Language Analysis'!A2)</f>
        <v>2</v>
      </c>
      <c r="C2">
        <f>ROUND(AVERAGEIF('Clean data'!M36:M4901,'Language Analysis'!A2,'Clean data'!Q36:Q4901),2)</f>
        <v>6.95</v>
      </c>
      <c r="D2">
        <f t="array" ref="D2">ROUND(MEDIAN(IF('Clean data'!M36:M4901='Language Analysis'!A2,'Clean data'!Q36:Q4901)),2)</f>
        <v>6.95</v>
      </c>
      <c r="E2">
        <f t="array" ref="E2">ROUND(_xlfn.STDEV.P(IF('Clean data'!M36:M4901='Language Analysis'!A2,'Clean data'!Q36:Q4901)),2)</f>
        <v>0.55000000000000004</v>
      </c>
    </row>
    <row r="3" spans="1:5" x14ac:dyDescent="0.3">
      <c r="A3" t="s">
        <v>15950</v>
      </c>
      <c r="B3">
        <f>COUNTIF('Clean data'!M37:M4902,'Language Analysis'!A3)</f>
        <v>5</v>
      </c>
      <c r="C3">
        <f>ROUND(AVERAGEIF('Clean data'!M37:M4902,'Language Analysis'!A3,'Clean data'!Q37:Q4902),2)</f>
        <v>7.38</v>
      </c>
      <c r="D3">
        <f t="array" ref="D3">ROUND(MEDIAN(IF('Clean data'!M37:M4902='Language Analysis'!A3,'Clean data'!Q37:Q4902)),2)</f>
        <v>7.4</v>
      </c>
      <c r="E3">
        <f t="array" ref="E3">ROUND(_xlfn.STDEV.P(IF('Clean data'!M37:M4902='Language Analysis'!A3,'Clean data'!Q37:Q4902)),2)</f>
        <v>0.79</v>
      </c>
    </row>
    <row r="4" spans="1:5" x14ac:dyDescent="0.3">
      <c r="A4" t="s">
        <v>9373</v>
      </c>
      <c r="B4">
        <f>COUNTIF('Clean data'!M38:M4903,'Language Analysis'!A4)</f>
        <v>1</v>
      </c>
      <c r="C4">
        <f>ROUND(AVERAGEIF('Clean data'!M38:M4903,'Language Analysis'!A4,'Clean data'!Q38:Q4903),2)</f>
        <v>7.1</v>
      </c>
      <c r="D4">
        <f t="array" ref="D4">ROUND(MEDIAN(IF('Clean data'!M38:M4903='Language Analysis'!A4,'Clean data'!Q38:Q4903)),2)</f>
        <v>7.1</v>
      </c>
      <c r="E4">
        <f t="array" ref="E4">ROUND(_xlfn.STDEV.P(IF('Clean data'!M38:M4903='Language Analysis'!A4,'Clean data'!Q38:Q4903)),2)</f>
        <v>0</v>
      </c>
    </row>
    <row r="5" spans="1:5" x14ac:dyDescent="0.3">
      <c r="A5" t="s">
        <v>13888</v>
      </c>
      <c r="B5">
        <f>COUNTIF('Clean data'!M39:M4904,'Language Analysis'!A5)</f>
        <v>1</v>
      </c>
      <c r="C5">
        <f>ROUND(AVERAGEIF('Clean data'!M39:M4904,'Language Analysis'!A5,'Clean data'!Q39:Q4904),2)</f>
        <v>4.3</v>
      </c>
      <c r="D5">
        <f t="array" ref="D5">ROUND(MEDIAN(IF('Clean data'!M39:M4904='Language Analysis'!A5,'Clean data'!Q39:Q4904)),2)</f>
        <v>4.3</v>
      </c>
      <c r="E5">
        <f t="array" ref="E5">ROUND(_xlfn.STDEV.P(IF('Clean data'!M39:M4904='Language Analysis'!A5,'Clean data'!Q39:Q4904)),2)</f>
        <v>0</v>
      </c>
    </row>
    <row r="6" spans="1:5" x14ac:dyDescent="0.3">
      <c r="A6" t="s">
        <v>7241</v>
      </c>
      <c r="B6">
        <f>COUNTIF('Clean data'!M40:M4905,'Language Analysis'!A6)</f>
        <v>11</v>
      </c>
      <c r="C6">
        <f>ROUND(AVERAGEIF('Clean data'!M40:M4905,'Language Analysis'!A6,'Clean data'!Q40:Q4905),2)</f>
        <v>6.95</v>
      </c>
      <c r="D6">
        <f t="array" ref="D6">ROUND(MEDIAN(IF('Clean data'!M40:M4905='Language Analysis'!A6,'Clean data'!Q40:Q4905)),2)</f>
        <v>7.2</v>
      </c>
      <c r="E6">
        <f t="array" ref="E6">ROUND(_xlfn.STDEV.P(IF('Clean data'!M40:M4905='Language Analysis'!A6,'Clean data'!Q40:Q4905)),2)</f>
        <v>0.67</v>
      </c>
    </row>
    <row r="7" spans="1:5" x14ac:dyDescent="0.3">
      <c r="A7" t="s">
        <v>11707</v>
      </c>
      <c r="B7">
        <f>COUNTIF('Clean data'!M41:M4906,'Language Analysis'!A7)</f>
        <v>3</v>
      </c>
      <c r="C7">
        <f>ROUND(AVERAGEIF('Clean data'!M41:M4906,'Language Analysis'!A7,'Clean data'!Q41:Q4906),2)</f>
        <v>5.67</v>
      </c>
      <c r="D7">
        <f t="array" ref="D7">ROUND(MEDIAN(IF('Clean data'!M41:M4906='Language Analysis'!A7,'Clean data'!Q41:Q4906)),2)</f>
        <v>5.7</v>
      </c>
      <c r="E7">
        <f t="array" ref="E7">ROUND(_xlfn.STDEV.P(IF('Clean data'!M41:M4906='Language Analysis'!A7,'Clean data'!Q41:Q4906)),2)</f>
        <v>0.45</v>
      </c>
    </row>
    <row r="8" spans="1:5" x14ac:dyDescent="0.3">
      <c r="A8" t="s">
        <v>18111</v>
      </c>
      <c r="B8">
        <f>COUNTIF('Clean data'!M42:M4907,'Language Analysis'!A8)</f>
        <v>1</v>
      </c>
      <c r="C8">
        <f>ROUND(AVERAGEIF('Clean data'!M42:M4907,'Language Analysis'!A8,'Clean data'!Q42:Q4907),2)</f>
        <v>7.4</v>
      </c>
      <c r="D8">
        <f t="array" ref="D8">ROUND(MEDIAN(IF('Clean data'!M42:M4907='Language Analysis'!A8,'Clean data'!Q42:Q4907)),2)</f>
        <v>7.4</v>
      </c>
      <c r="E8">
        <f t="array" ref="E8">ROUND(_xlfn.STDEV.P(IF('Clean data'!M42:M4907='Language Analysis'!A8,'Clean data'!Q42:Q4907)),2)</f>
        <v>0</v>
      </c>
    </row>
    <row r="9" spans="1:5" x14ac:dyDescent="0.3">
      <c r="A9" t="s">
        <v>15778</v>
      </c>
      <c r="B9">
        <f>COUNTIF('Clean data'!M43:M4908,'Language Analysis'!A9)</f>
        <v>5</v>
      </c>
      <c r="C9">
        <f>ROUND(AVERAGEIF('Clean data'!M43:M4908,'Language Analysis'!A9,'Clean data'!Q43:Q4908),2)</f>
        <v>7.5</v>
      </c>
      <c r="D9">
        <f t="array" ref="D9">ROUND(MEDIAN(IF('Clean data'!M43:M4908='Language Analysis'!A9,'Clean data'!Q43:Q4908)),2)</f>
        <v>8.1</v>
      </c>
      <c r="E9">
        <f t="array" ref="E9">ROUND(_xlfn.STDEV.P(IF('Clean data'!M43:M4908='Language Analysis'!A9,'Clean data'!Q43:Q4908)),2)</f>
        <v>0.96</v>
      </c>
    </row>
    <row r="10" spans="1:5" x14ac:dyDescent="0.3">
      <c r="A10" t="s">
        <v>11117</v>
      </c>
      <c r="B10">
        <f>COUNTIF('Clean data'!M44:M4909,'Language Analysis'!A10)</f>
        <v>2</v>
      </c>
      <c r="C10">
        <f>ROUND(AVERAGEIF('Clean data'!M44:M4909,'Language Analysis'!A10,'Clean data'!Q44:Q4909),2)</f>
        <v>7.5</v>
      </c>
      <c r="D10">
        <f t="array" ref="D10">ROUND(MEDIAN(IF('Clean data'!M44:M4909='Language Analysis'!A10,'Clean data'!Q44:Q4909)),2)</f>
        <v>7.5</v>
      </c>
      <c r="E10">
        <f t="array" ref="E10">ROUND(_xlfn.STDEV.P(IF('Clean data'!M44:M4909='Language Analysis'!A10,'Clean data'!Q44:Q4909)),2)</f>
        <v>0.1</v>
      </c>
    </row>
    <row r="11" spans="1:5" x14ac:dyDescent="0.3">
      <c r="A11" t="s">
        <v>10490</v>
      </c>
      <c r="B11">
        <f>COUNTIF('Clean data'!M45:M4910,'Language Analysis'!A11)</f>
        <v>4</v>
      </c>
      <c r="C11">
        <f>ROUND(AVERAGEIF('Clean data'!M45:M4910,'Language Analysis'!A11,'Clean data'!Q45:Q4910),2)</f>
        <v>7.43</v>
      </c>
      <c r="D11">
        <f t="array" ref="D11">ROUND(MEDIAN(IF('Clean data'!M45:M4910='Language Analysis'!A11,'Clean data'!Q45:Q4910)),2)</f>
        <v>7.45</v>
      </c>
      <c r="E11">
        <f t="array" ref="E11">ROUND(_xlfn.STDEV.P(IF('Clean data'!M45:M4910='Language Analysis'!A11,'Clean data'!Q45:Q4910)),2)</f>
        <v>0.38</v>
      </c>
    </row>
    <row r="12" spans="1:5" x14ac:dyDescent="0.3">
      <c r="A12" t="s">
        <v>20718</v>
      </c>
      <c r="B12">
        <f>COUNTIF('Clean data'!M46:M4911,'Language Analysis'!A12)</f>
        <v>1</v>
      </c>
      <c r="C12">
        <f>ROUND(AVERAGEIF('Clean data'!M46:M4911,'Language Analysis'!A12,'Clean data'!Q46:Q4911),2)</f>
        <v>7.5</v>
      </c>
      <c r="D12">
        <f t="array" ref="D12">ROUND(MEDIAN(IF('Clean data'!M46:M4911='Language Analysis'!A12,'Clean data'!Q46:Q4911)),2)</f>
        <v>7.5</v>
      </c>
      <c r="E12">
        <f t="array" ref="E12">ROUND(_xlfn.STDEV.P(IF('Clean data'!M46:M4911='Language Analysis'!A12,'Clean data'!Q46:Q4911)),2)</f>
        <v>0</v>
      </c>
    </row>
    <row r="13" spans="1:5" x14ac:dyDescent="0.3">
      <c r="A13" t="s">
        <v>37</v>
      </c>
      <c r="B13" s="5">
        <f>COUNTIF('Clean data'!M47:M4912,'Language Analysis'!A13)</f>
        <v>4537</v>
      </c>
      <c r="C13" s="5">
        <f>ROUND(AVERAGEIF('Clean data'!M47:M4912,'Language Analysis'!A13,'Clean data'!Q47:Q4912),2)</f>
        <v>6.39</v>
      </c>
      <c r="D13" s="5">
        <f t="array" ref="D13">ROUND(MEDIAN(IF('Clean data'!M47:M4912='Language Analysis'!A13,'Clean data'!Q47:Q4912)),2)</f>
        <v>6.5</v>
      </c>
      <c r="E13" s="5">
        <f t="array" ref="E13">ROUND(_xlfn.STDEV.P(IF('Clean data'!M47:M4912='Language Analysis'!A13,'Clean data'!Q47:Q4912)),2)</f>
        <v>1.1200000000000001</v>
      </c>
    </row>
    <row r="14" spans="1:5" x14ac:dyDescent="0.3">
      <c r="A14" t="s">
        <v>4429</v>
      </c>
      <c r="B14">
        <f>COUNTIF('Clean data'!M48:M4913,'Language Analysis'!A14)</f>
        <v>1</v>
      </c>
      <c r="C14">
        <f>ROUND(AVERAGEIF('Clean data'!M48:M4913,'Language Analysis'!A14,'Clean data'!Q48:Q4913),2)</f>
        <v>6.7</v>
      </c>
      <c r="D14">
        <f t="array" ref="D14">ROUND(MEDIAN(IF('Clean data'!M48:M4913='Language Analysis'!A14,'Clean data'!Q48:Q4913)),2)</f>
        <v>6.7</v>
      </c>
      <c r="E14">
        <f t="array" ref="E14">ROUND(_xlfn.STDEV.P(IF('Clean data'!M48:M4913='Language Analysis'!A14,'Clean data'!Q48:Q4913)),2)</f>
        <v>0</v>
      </c>
    </row>
    <row r="15" spans="1:5" x14ac:dyDescent="0.3">
      <c r="A15" t="s">
        <v>1464</v>
      </c>
      <c r="B15" s="6">
        <f>COUNTIF('Clean data'!M49:M4914,'Language Analysis'!A15)</f>
        <v>73</v>
      </c>
      <c r="C15">
        <f>ROUND(AVERAGEIF('Clean data'!M49:M4914,'Language Analysis'!A15,'Clean data'!Q49:Q4914),2)</f>
        <v>7.04</v>
      </c>
      <c r="D15">
        <f t="array" ref="D15">ROUND(MEDIAN(IF('Clean data'!M49:M4914='Language Analysis'!A15,'Clean data'!Q49:Q4914)),2)</f>
        <v>7.2</v>
      </c>
      <c r="E15">
        <f t="array" ref="E15">ROUND(_xlfn.STDEV.P(IF('Clean data'!M49:M4914='Language Analysis'!A15,'Clean data'!Q49:Q4914)),2)</f>
        <v>0.72</v>
      </c>
    </row>
    <row r="16" spans="1:5" x14ac:dyDescent="0.3">
      <c r="A16" t="s">
        <v>8731</v>
      </c>
      <c r="B16">
        <f>COUNTIF('Clean data'!M50:M4915,'Language Analysis'!A16)</f>
        <v>19</v>
      </c>
      <c r="C16">
        <f>ROUND(AVERAGEIF('Clean data'!M50:M4915,'Language Analysis'!A16,'Clean data'!Q50:Q4915),2)</f>
        <v>7.34</v>
      </c>
      <c r="D16">
        <f t="array" ref="D16">ROUND(MEDIAN(IF('Clean data'!M50:M4915='Language Analysis'!A16,'Clean data'!Q50:Q4915)),2)</f>
        <v>7.6</v>
      </c>
      <c r="E16">
        <f t="array" ref="E16">ROUND(_xlfn.STDEV.P(IF('Clean data'!M50:M4915='Language Analysis'!A16,'Clean data'!Q50:Q4915)),2)</f>
        <v>0.93</v>
      </c>
    </row>
    <row r="17" spans="1:5" x14ac:dyDescent="0.3">
      <c r="A17" t="s">
        <v>23016</v>
      </c>
      <c r="B17">
        <f>COUNTIF('Clean data'!M51:M4916,'Language Analysis'!A17)</f>
        <v>1</v>
      </c>
      <c r="C17">
        <f>ROUND(AVERAGEIF('Clean data'!M51:M4916,'Language Analysis'!A17,'Clean data'!Q51:Q4916),2)</f>
        <v>7.3</v>
      </c>
      <c r="D17">
        <f t="array" ref="D17">ROUND(MEDIAN(IF('Clean data'!M51:M4916='Language Analysis'!A17,'Clean data'!Q51:Q4916)),2)</f>
        <v>7.3</v>
      </c>
      <c r="E17">
        <f t="array" ref="E17">ROUND(_xlfn.STDEV.P(IF('Clean data'!M51:M4916='Language Analysis'!A17,'Clean data'!Q51:Q4916)),2)</f>
        <v>0</v>
      </c>
    </row>
    <row r="18" spans="1:5" x14ac:dyDescent="0.3">
      <c r="A18" t="s">
        <v>11690</v>
      </c>
      <c r="B18">
        <f>COUNTIF('Clean data'!M52:M4917,'Language Analysis'!A18)</f>
        <v>5</v>
      </c>
      <c r="C18">
        <f>ROUND(AVERAGEIF('Clean data'!M52:M4917,'Language Analysis'!A18,'Clean data'!Q52:Q4917),2)</f>
        <v>7.58</v>
      </c>
      <c r="D18">
        <f t="array" ref="D18">ROUND(MEDIAN(IF('Clean data'!M52:M4917='Language Analysis'!A18,'Clean data'!Q52:Q4917)),2)</f>
        <v>7.6</v>
      </c>
      <c r="E18">
        <f t="array" ref="E18">ROUND(_xlfn.STDEV.P(IF('Clean data'!M52:M4917='Language Analysis'!A18,'Clean data'!Q52:Q4917)),2)</f>
        <v>0.3</v>
      </c>
    </row>
    <row r="19" spans="1:5" x14ac:dyDescent="0.3">
      <c r="A19" t="s">
        <v>5611</v>
      </c>
      <c r="B19" s="6">
        <f>COUNTIF('Clean data'!M53:M4918,'Language Analysis'!A19)</f>
        <v>28</v>
      </c>
      <c r="C19">
        <f>ROUND(AVERAGEIF('Clean data'!M53:M4918,'Language Analysis'!A19,'Clean data'!Q53:Q4918),2)</f>
        <v>6.63</v>
      </c>
      <c r="D19">
        <f t="array" ref="D19">ROUND(MEDIAN(IF('Clean data'!M53:M4918='Language Analysis'!A19,'Clean data'!Q53:Q4918)),2)</f>
        <v>6.95</v>
      </c>
      <c r="E19">
        <f t="array" ref="E19">ROUND(_xlfn.STDEV.P(IF('Clean data'!M53:M4918='Language Analysis'!A19,'Clean data'!Q53:Q4918)),2)</f>
        <v>1.37</v>
      </c>
    </row>
    <row r="20" spans="1:5" x14ac:dyDescent="0.3">
      <c r="A20" t="s">
        <v>14394</v>
      </c>
      <c r="B20">
        <f>COUNTIF('Clean data'!M54:M4919,'Language Analysis'!A20)</f>
        <v>1</v>
      </c>
      <c r="C20">
        <f>ROUND(AVERAGEIF('Clean data'!M54:M4919,'Language Analysis'!A20,'Clean data'!Q54:Q4919),2)</f>
        <v>7.1</v>
      </c>
      <c r="D20">
        <f t="array" ref="D20">ROUND(MEDIAN(IF('Clean data'!M54:M4919='Language Analysis'!A20,'Clean data'!Q54:Q4919)),2)</f>
        <v>7.1</v>
      </c>
      <c r="E20">
        <f t="array" ref="E20">ROUND(_xlfn.STDEV.P(IF('Clean data'!M54:M4919='Language Analysis'!A20,'Clean data'!Q54:Q4919)),2)</f>
        <v>0</v>
      </c>
    </row>
    <row r="21" spans="1:5" x14ac:dyDescent="0.3">
      <c r="A21" t="s">
        <v>8649</v>
      </c>
      <c r="B21">
        <f>COUNTIF('Clean data'!M55:M4920,'Language Analysis'!A21)</f>
        <v>2</v>
      </c>
      <c r="C21">
        <f>ROUND(AVERAGEIF('Clean data'!M55:M4920,'Language Analysis'!A21,'Clean data'!Q55:Q4920),2)</f>
        <v>7.55</v>
      </c>
      <c r="D21">
        <f t="array" ref="D21">ROUND(MEDIAN(IF('Clean data'!M55:M4920='Language Analysis'!A21,'Clean data'!Q55:Q4920)),2)</f>
        <v>7.55</v>
      </c>
      <c r="E21">
        <f t="array" ref="E21">ROUND(_xlfn.STDEV.P(IF('Clean data'!M55:M4920='Language Analysis'!A21,'Clean data'!Q55:Q4920)),2)</f>
        <v>0.65</v>
      </c>
    </row>
    <row r="22" spans="1:5" x14ac:dyDescent="0.3">
      <c r="A22" t="s">
        <v>21473</v>
      </c>
      <c r="B22">
        <f>COUNTIF('Clean data'!M56:M4921,'Language Analysis'!A22)</f>
        <v>2</v>
      </c>
      <c r="C22">
        <f>ROUND(AVERAGEIF('Clean data'!M56:M4921,'Language Analysis'!A22,'Clean data'!Q56:Q4921),2)</f>
        <v>7.9</v>
      </c>
      <c r="D22">
        <f t="array" ref="D22">ROUND(MEDIAN(IF('Clean data'!M56:M4921='Language Analysis'!A22,'Clean data'!Q56:Q4921)),2)</f>
        <v>7.9</v>
      </c>
      <c r="E22">
        <f t="array" ref="E22">ROUND(_xlfn.STDEV.P(IF('Clean data'!M56:M4921='Language Analysis'!A22,'Clean data'!Q56:Q4921)),2)</f>
        <v>0.3</v>
      </c>
    </row>
    <row r="23" spans="1:5" x14ac:dyDescent="0.3">
      <c r="A23" t="s">
        <v>9795</v>
      </c>
      <c r="B23">
        <f>COUNTIF('Clean data'!M57:M4922,'Language Analysis'!A23)</f>
        <v>11</v>
      </c>
      <c r="C23">
        <f>ROUND(AVERAGEIF('Clean data'!M57:M4922,'Language Analysis'!A23,'Clean data'!Q57:Q4922),2)</f>
        <v>7.23</v>
      </c>
      <c r="D23">
        <f t="array" ref="D23">ROUND(MEDIAN(IF('Clean data'!M57:M4922='Language Analysis'!A23,'Clean data'!Q57:Q4922)),2)</f>
        <v>7.3</v>
      </c>
      <c r="E23">
        <f t="array" ref="E23">ROUND(_xlfn.STDEV.P(IF('Clean data'!M57:M4922='Language Analysis'!A23,'Clean data'!Q57:Q4922)),2)</f>
        <v>1.19</v>
      </c>
    </row>
    <row r="24" spans="1:5" x14ac:dyDescent="0.3">
      <c r="A24" t="s">
        <v>676</v>
      </c>
      <c r="B24">
        <f>COUNTIF('Clean data'!M58:M4923,'Language Analysis'!A24)</f>
        <v>16</v>
      </c>
      <c r="C24">
        <f>ROUND(AVERAGEIF('Clean data'!M58:M4923,'Language Analysis'!A24,'Clean data'!Q58:Q4923),2)</f>
        <v>7.37</v>
      </c>
      <c r="D24">
        <f t="array" ref="D24">ROUND(MEDIAN(IF('Clean data'!M58:M4923='Language Analysis'!A24,'Clean data'!Q58:Q4923)),2)</f>
        <v>7.6</v>
      </c>
      <c r="E24">
        <f t="array" ref="E24">ROUND(_xlfn.STDEV.P(IF('Clean data'!M58:M4923='Language Analysis'!A24,'Clean data'!Q58:Q4923)),2)</f>
        <v>1</v>
      </c>
    </row>
    <row r="25" spans="1:5" x14ac:dyDescent="0.3">
      <c r="A25" t="s">
        <v>18180</v>
      </c>
      <c r="B25">
        <f>COUNTIF('Clean data'!M59:M4924,'Language Analysis'!A25)</f>
        <v>1</v>
      </c>
      <c r="C25">
        <f>ROUND(AVERAGEIF('Clean data'!M59:M4924,'Language Analysis'!A25,'Clean data'!Q59:Q4924),2)</f>
        <v>7.1</v>
      </c>
      <c r="D25">
        <f t="array" ref="D25">ROUND(MEDIAN(IF('Clean data'!M59:M4924='Language Analysis'!A25,'Clean data'!Q59:Q4924)),2)</f>
        <v>7.1</v>
      </c>
      <c r="E25">
        <f t="array" ref="E25">ROUND(_xlfn.STDEV.P(IF('Clean data'!M59:M4924='Language Analysis'!A25,'Clean data'!Q59:Q4924)),2)</f>
        <v>0</v>
      </c>
    </row>
    <row r="26" spans="1:5" x14ac:dyDescent="0.3">
      <c r="A26" t="s">
        <v>6890</v>
      </c>
      <c r="B26">
        <f>COUNTIF('Clean data'!M60:M4925,'Language Analysis'!A26)</f>
        <v>1</v>
      </c>
      <c r="C26">
        <f>ROUND(AVERAGEIF('Clean data'!M60:M4925,'Language Analysis'!A26,'Clean data'!Q60:Q4925),2)</f>
        <v>6</v>
      </c>
      <c r="D26">
        <f t="array" ref="D26">ROUND(MEDIAN(IF('Clean data'!M60:M4925='Language Analysis'!A26,'Clean data'!Q60:Q4925)),2)</f>
        <v>6</v>
      </c>
      <c r="E26">
        <f t="array" ref="E26">ROUND(_xlfn.STDEV.P(IF('Clean data'!M60:M4925='Language Analysis'!A26,'Clean data'!Q60:Q4925)),2)</f>
        <v>0</v>
      </c>
    </row>
    <row r="27" spans="1:5" x14ac:dyDescent="0.3">
      <c r="A27" t="s">
        <v>12700</v>
      </c>
      <c r="B27">
        <f>COUNTIF('Clean data'!M61:M4926,'Language Analysis'!A27)</f>
        <v>7</v>
      </c>
      <c r="C27">
        <f>ROUND(AVERAGEIF('Clean data'!M61:M4926,'Language Analysis'!A27,'Clean data'!Q61:Q4926),2)</f>
        <v>7.44</v>
      </c>
      <c r="D27">
        <f t="array" ref="D27">ROUND(MEDIAN(IF('Clean data'!M61:M4926='Language Analysis'!A27,'Clean data'!Q61:Q4926)),2)</f>
        <v>7.7</v>
      </c>
      <c r="E27">
        <f t="array" ref="E27">ROUND(_xlfn.STDEV.P(IF('Clean data'!M61:M4926='Language Analysis'!A27,'Clean data'!Q61:Q4926)),2)</f>
        <v>0.81</v>
      </c>
    </row>
    <row r="28" spans="1:5" x14ac:dyDescent="0.3">
      <c r="A28" t="s">
        <v>1946</v>
      </c>
      <c r="B28" s="6">
        <f>COUNTIF('Clean data'!M62:M4927,'Language Analysis'!A28)</f>
        <v>23</v>
      </c>
      <c r="C28">
        <f>ROUND(AVERAGEIF('Clean data'!M62:M4927,'Language Analysis'!A28,'Clean data'!Q62:Q4927),2)</f>
        <v>6.74</v>
      </c>
      <c r="D28">
        <f t="array" ref="D28">ROUND(MEDIAN(IF('Clean data'!M62:M4927='Language Analysis'!A28,'Clean data'!Q62:Q4927)),2)</f>
        <v>7</v>
      </c>
      <c r="E28">
        <f t="array" ref="E28">ROUND(_xlfn.STDEV.P(IF('Clean data'!M62:M4927='Language Analysis'!A28,'Clean data'!Q62:Q4927)),2)</f>
        <v>1.01</v>
      </c>
    </row>
    <row r="29" spans="1:5" x14ac:dyDescent="0.3">
      <c r="A29" t="s">
        <v>6468</v>
      </c>
      <c r="B29">
        <f>COUNTIF('Clean data'!M63:M4928,'Language Analysis'!A29)</f>
        <v>1</v>
      </c>
      <c r="C29">
        <f>ROUND(AVERAGEIF('Clean data'!M63:M4928,'Language Analysis'!A29,'Clean data'!Q63:Q4928),2)</f>
        <v>7.8</v>
      </c>
      <c r="D29">
        <f t="array" ref="D29">ROUND(MEDIAN(IF('Clean data'!M63:M4928='Language Analysis'!A29,'Clean data'!Q63:Q4928)),2)</f>
        <v>7.8</v>
      </c>
      <c r="E29">
        <f t="array" ref="E29">ROUND(_xlfn.STDEV.P(IF('Clean data'!M63:M4928='Language Analysis'!A29,'Clean data'!Q63:Q4928)),2)</f>
        <v>0</v>
      </c>
    </row>
    <row r="30" spans="1:5" x14ac:dyDescent="0.3">
      <c r="A30" t="s">
        <v>11980</v>
      </c>
      <c r="B30">
        <f>COUNTIF('Clean data'!M64:M4929,'Language Analysis'!A30)</f>
        <v>1</v>
      </c>
      <c r="C30">
        <f>ROUND(AVERAGEIF('Clean data'!M64:M4929,'Language Analysis'!A30,'Clean data'!Q64:Q4929),2)</f>
        <v>7.3</v>
      </c>
      <c r="D30">
        <f t="array" ref="D30">ROUND(MEDIAN(IF('Clean data'!M64:M4929='Language Analysis'!A30,'Clean data'!Q64:Q4929)),2)</f>
        <v>7.3</v>
      </c>
      <c r="E30">
        <f t="array" ref="E30">ROUND(_xlfn.STDEV.P(IF('Clean data'!M64:M4929='Language Analysis'!A30,'Clean data'!Q64:Q4929)),2)</f>
        <v>0</v>
      </c>
    </row>
    <row r="31" spans="1:5" x14ac:dyDescent="0.3">
      <c r="A31" t="s">
        <v>17494</v>
      </c>
      <c r="B31">
        <f>COUNTIF('Clean data'!M65:M4930,'Language Analysis'!A31)</f>
        <v>4</v>
      </c>
      <c r="C31">
        <f>ROUND(AVERAGEIF('Clean data'!M65:M4930,'Language Analysis'!A31,'Clean data'!Q65:Q4930),2)</f>
        <v>7.15</v>
      </c>
      <c r="D31">
        <f t="array" ref="D31">ROUND(MEDIAN(IF('Clean data'!M65:M4930='Language Analysis'!A31,'Clean data'!Q65:Q4930)),2)</f>
        <v>7.3</v>
      </c>
      <c r="E31">
        <f t="array" ref="E31">ROUND(_xlfn.STDEV.P(IF('Clean data'!M65:M4930='Language Analysis'!A31,'Clean data'!Q65:Q4930)),2)</f>
        <v>0.5</v>
      </c>
    </row>
    <row r="32" spans="1:5" x14ac:dyDescent="0.3">
      <c r="A32" t="s">
        <v>19716</v>
      </c>
      <c r="B32">
        <f>COUNTIF('Clean data'!M66:M4931,'Language Analysis'!A32)</f>
        <v>1</v>
      </c>
      <c r="C32">
        <f>ROUND(AVERAGEIF('Clean data'!M66:M4931,'Language Analysis'!A32,'Clean data'!Q66:Q4931),2)</f>
        <v>6.6</v>
      </c>
      <c r="D32">
        <f t="array" ref="D32">ROUND(MEDIAN(IF('Clean data'!M66:M4931='Language Analysis'!A32,'Clean data'!Q66:Q4931)),2)</f>
        <v>6.6</v>
      </c>
      <c r="E32">
        <f t="array" ref="E32">ROUND(_xlfn.STDEV.P(IF('Clean data'!M66:M4931='Language Analysis'!A32,'Clean data'!Q66:Q4931)),2)</f>
        <v>0</v>
      </c>
    </row>
    <row r="33" spans="1:5" x14ac:dyDescent="0.3">
      <c r="A33" t="s">
        <v>22077</v>
      </c>
      <c r="B33">
        <f>COUNTIF('Clean data'!M67:M4932,'Language Analysis'!A33)</f>
        <v>4</v>
      </c>
      <c r="C33">
        <f>ROUND(AVERAGEIF('Clean data'!M67:M4932,'Language Analysis'!A33,'Clean data'!Q67:Q4932),2)</f>
        <v>7.58</v>
      </c>
      <c r="D33">
        <f t="array" ref="D33">ROUND(MEDIAN(IF('Clean data'!M67:M4932='Language Analysis'!A33,'Clean data'!Q67:Q4932)),2)</f>
        <v>7.95</v>
      </c>
      <c r="E33">
        <f t="array" ref="E33">ROUND(_xlfn.STDEV.P(IF('Clean data'!M67:M4932='Language Analysis'!A33,'Clean data'!Q67:Q4932)),2)</f>
        <v>1.04</v>
      </c>
    </row>
    <row r="34" spans="1:5" x14ac:dyDescent="0.3">
      <c r="A34" t="s">
        <v>13605</v>
      </c>
      <c r="B34">
        <f>COUNTIF('Clean data'!M68:M4933,'Language Analysis'!A34)</f>
        <v>2</v>
      </c>
      <c r="C34">
        <f>ROUND(AVERAGEIF('Clean data'!M68:M4933,'Language Analysis'!A34,'Clean data'!Q68:Q4933),2)</f>
        <v>8.25</v>
      </c>
      <c r="D34">
        <f t="array" ref="D34">ROUND(MEDIAN(IF('Clean data'!M68:M4933='Language Analysis'!A34,'Clean data'!Q68:Q4933)),2)</f>
        <v>8.25</v>
      </c>
      <c r="E34">
        <f t="array" ref="E34">ROUND(_xlfn.STDEV.P(IF('Clean data'!M68:M4933='Language Analysis'!A34,'Clean data'!Q68:Q4933)),2)</f>
        <v>0.85</v>
      </c>
    </row>
    <row r="35" spans="1:5" x14ac:dyDescent="0.3">
      <c r="A35" t="s">
        <v>14503</v>
      </c>
      <c r="B35">
        <f>COUNTIF('Clean data'!M69:M4934,'Language Analysis'!A35)</f>
        <v>8</v>
      </c>
      <c r="C35">
        <f>ROUND(AVERAGEIF('Clean data'!M69:M4934,'Language Analysis'!A35,'Clean data'!Q69:Q4934),2)</f>
        <v>7.49</v>
      </c>
      <c r="D35">
        <f t="array" ref="D35">ROUND(MEDIAN(IF('Clean data'!M69:M4934='Language Analysis'!A35,'Clean data'!Q69:Q4934)),2)</f>
        <v>7.7</v>
      </c>
      <c r="E35">
        <f t="array" ref="E35">ROUND(_xlfn.STDEV.P(IF('Clean data'!M69:M4934='Language Analysis'!A35,'Clean data'!Q69:Q4934)),2)</f>
        <v>0.83</v>
      </c>
    </row>
    <row r="36" spans="1:5" x14ac:dyDescent="0.3">
      <c r="A36" t="s">
        <v>22056</v>
      </c>
      <c r="B36">
        <f>COUNTIF('Clean data'!M70:M4935,'Language Analysis'!A36)</f>
        <v>2</v>
      </c>
      <c r="C36">
        <f>ROUND(AVERAGEIF('Clean data'!M70:M4935,'Language Analysis'!A36,'Clean data'!Q70:Q4935),2)</f>
        <v>7.2</v>
      </c>
      <c r="D36">
        <f t="array" ref="D36">ROUND(MEDIAN(IF('Clean data'!M70:M4935='Language Analysis'!A36,'Clean data'!Q70:Q4935)),2)</f>
        <v>7.2</v>
      </c>
      <c r="E36">
        <f t="array" ref="E36">ROUND(_xlfn.STDEV.P(IF('Clean data'!M70:M4935='Language Analysis'!A36,'Clean data'!Q70:Q4935)),2)</f>
        <v>0.7</v>
      </c>
    </row>
    <row r="37" spans="1:5" x14ac:dyDescent="0.3">
      <c r="A37" t="s">
        <v>5641</v>
      </c>
      <c r="B37">
        <f>COUNTIF('Clean data'!M71:M4936,'Language Analysis'!A37)</f>
        <v>11</v>
      </c>
      <c r="C37">
        <f>ROUND(AVERAGEIF('Clean data'!M71:M4936,'Language Analysis'!A37,'Clean data'!Q71:Q4936),2)</f>
        <v>6.36</v>
      </c>
      <c r="D37">
        <f t="array" ref="D37">ROUND(MEDIAN(IF('Clean data'!M71:M4936='Language Analysis'!A37,'Clean data'!Q71:Q4936)),2)</f>
        <v>6.5</v>
      </c>
      <c r="E37">
        <f t="array" ref="E37">ROUND(_xlfn.STDEV.P(IF('Clean data'!M71:M4936='Language Analysis'!A37,'Clean data'!Q71:Q4936)),2)</f>
        <v>1.32</v>
      </c>
    </row>
    <row r="38" spans="1:5" x14ac:dyDescent="0.3">
      <c r="A38" t="s">
        <v>22474</v>
      </c>
      <c r="B38">
        <f>COUNTIF('Clean data'!M72:M4937,'Language Analysis'!A38)</f>
        <v>1</v>
      </c>
      <c r="C38">
        <f>ROUND(AVERAGEIF('Clean data'!M72:M4937,'Language Analysis'!A38,'Clean data'!Q72:Q4937),2)</f>
        <v>6.4</v>
      </c>
      <c r="D38">
        <f t="array" ref="D38">ROUND(MEDIAN(IF('Clean data'!M72:M4937='Language Analysis'!A38,'Clean data'!Q72:Q4937)),2)</f>
        <v>6.4</v>
      </c>
      <c r="E38">
        <f t="array" ref="E38">ROUND(_xlfn.STDEV.P(IF('Clean data'!M72:M4937='Language Analysis'!A38,'Clean data'!Q72:Q4937)),2)</f>
        <v>0</v>
      </c>
    </row>
    <row r="39" spans="1:5" x14ac:dyDescent="0.3">
      <c r="A39" t="s">
        <v>2778</v>
      </c>
      <c r="B39" s="6">
        <f>COUNTIF('Clean data'!M73:M4938,'Language Analysis'!A39)</f>
        <v>40</v>
      </c>
      <c r="C39">
        <f>ROUND(AVERAGEIF('Clean data'!M73:M4938,'Language Analysis'!A39,'Clean data'!Q73:Q4938),2)</f>
        <v>6.94</v>
      </c>
      <c r="D39">
        <f t="array" ref="D39">ROUND(MEDIAN(IF('Clean data'!M73:M4938='Language Analysis'!A39,'Clean data'!Q73:Q4938)),2)</f>
        <v>7.15</v>
      </c>
      <c r="E39">
        <f t="array" ref="E39">ROUND(_xlfn.STDEV.P(IF('Clean data'!M73:M4938='Language Analysis'!A39,'Clean data'!Q73:Q4938)),2)</f>
        <v>0.84</v>
      </c>
    </row>
    <row r="40" spans="1:5" x14ac:dyDescent="0.3">
      <c r="A40" t="s">
        <v>24043</v>
      </c>
      <c r="B40">
        <f>COUNTIF('Clean data'!M74:M4939,'Language Analysis'!A40)</f>
        <v>1</v>
      </c>
      <c r="C40">
        <f>ROUND(AVERAGEIF('Clean data'!M74:M4939,'Language Analysis'!A40,'Clean data'!Q74:Q4939),2)</f>
        <v>7.4</v>
      </c>
      <c r="D40">
        <f t="array" ref="D40">ROUND(MEDIAN(IF('Clean data'!M74:M4939='Language Analysis'!A40,'Clean data'!Q74:Q4939)),2)</f>
        <v>7.4</v>
      </c>
      <c r="E40">
        <f t="array" ref="E40">ROUND(_xlfn.STDEV.P(IF('Clean data'!M74:M4939='Language Analysis'!A40,'Clean data'!Q74:Q4939)),2)</f>
        <v>0</v>
      </c>
    </row>
    <row r="41" spans="1:5" x14ac:dyDescent="0.3">
      <c r="A41" t="s">
        <v>12472</v>
      </c>
      <c r="B41">
        <f>COUNTIF('Clean data'!M75:M4940,'Language Analysis'!A41)</f>
        <v>5</v>
      </c>
      <c r="C41">
        <f>ROUND(AVERAGEIF('Clean data'!M75:M4940,'Language Analysis'!A41,'Clean data'!Q75:Q4940),2)</f>
        <v>7.44</v>
      </c>
      <c r="D41">
        <f t="array" ref="D41">ROUND(MEDIAN(IF('Clean data'!M75:M4940='Language Analysis'!A41,'Clean data'!Q75:Q4940)),2)</f>
        <v>7.6</v>
      </c>
      <c r="E41">
        <f t="array" ref="E41">ROUND(_xlfn.STDEV.P(IF('Clean data'!M75:M4940='Language Analysis'!A41,'Clean data'!Q75:Q4940)),2)</f>
        <v>0.68</v>
      </c>
    </row>
    <row r="42" spans="1:5" x14ac:dyDescent="0.3">
      <c r="A42" t="s">
        <v>20702</v>
      </c>
      <c r="B42">
        <f>COUNTIF('Clean data'!M76:M4941,'Language Analysis'!A42)</f>
        <v>1</v>
      </c>
      <c r="C42">
        <f>ROUND(AVERAGEIF('Clean data'!M76:M4941,'Language Analysis'!A42,'Clean data'!Q76:Q4941),2)</f>
        <v>5.0999999999999996</v>
      </c>
      <c r="D42">
        <f t="array" ref="D42">ROUND(MEDIAN(IF('Clean data'!M76:M4941='Language Analysis'!A42,'Clean data'!Q76:Q4941)),2)</f>
        <v>5.0999999999999996</v>
      </c>
      <c r="E42">
        <f t="array" ref="E42">ROUND(_xlfn.STDEV.P(IF('Clean data'!M76:M4941='Language Analysis'!A42,'Clean data'!Q76:Q4941)),2)</f>
        <v>0</v>
      </c>
    </row>
    <row r="43" spans="1:5" x14ac:dyDescent="0.3">
      <c r="A43" t="s">
        <v>6917</v>
      </c>
      <c r="B43">
        <f>COUNTIF('Clean data'!M77:M4942,'Language Analysis'!A43)</f>
        <v>1</v>
      </c>
      <c r="C43">
        <f>ROUND(AVERAGEIF('Clean data'!M77:M4942,'Language Analysis'!A43,'Clean data'!Q77:Q4942),2)</f>
        <v>8.4</v>
      </c>
      <c r="D43">
        <f t="array" ref="D43">ROUND(MEDIAN(IF('Clean data'!M77:M4942='Language Analysis'!A43,'Clean data'!Q77:Q4942)),2)</f>
        <v>8.4</v>
      </c>
      <c r="E43">
        <f t="array" ref="E43">ROUND(_xlfn.STDEV.P(IF('Clean data'!M77:M4942='Language Analysis'!A43,'Clean data'!Q77:Q4942)),2)</f>
        <v>0</v>
      </c>
    </row>
    <row r="44" spans="1:5" x14ac:dyDescent="0.3">
      <c r="A44" t="s">
        <v>13246</v>
      </c>
      <c r="B44">
        <f>COUNTIF('Clean data'!M78:M4943,'Language Analysis'!A44)</f>
        <v>3</v>
      </c>
      <c r="C44">
        <f>ROUND(AVERAGEIF('Clean data'!M78:M4943,'Language Analysis'!A44,'Clean data'!Q78:Q4943),2)</f>
        <v>6.63</v>
      </c>
      <c r="D44">
        <f t="array" ref="D44">ROUND(MEDIAN(IF('Clean data'!M78:M4943='Language Analysis'!A44,'Clean data'!Q78:Q4943)),2)</f>
        <v>6.6</v>
      </c>
      <c r="E44">
        <f t="array" ref="E44">ROUND(_xlfn.STDEV.P(IF('Clean data'!M78:M4943='Language Analysis'!A44,'Clean data'!Q78:Q4943)),2)</f>
        <v>0.37</v>
      </c>
    </row>
    <row r="45" spans="1:5" x14ac:dyDescent="0.3">
      <c r="A45" t="s">
        <v>21896</v>
      </c>
      <c r="B45">
        <f>COUNTIF('Clean data'!M79:M4944,'Language Analysis'!A45)</f>
        <v>1</v>
      </c>
      <c r="C45">
        <f>ROUND(AVERAGEIF('Clean data'!M79:M4944,'Language Analysis'!A45,'Clean data'!Q79:Q4944),2)</f>
        <v>7</v>
      </c>
      <c r="D45">
        <f t="array" ref="D45">ROUND(MEDIAN(IF('Clean data'!M79:M4944='Language Analysis'!A45,'Clean data'!Q79:Q4944)),2)</f>
        <v>7</v>
      </c>
      <c r="E45">
        <f t="array" ref="E45">ROUND(_xlfn.STDEV.P(IF('Clean data'!M79:M4944='Language Analysis'!A45,'Clean data'!Q79:Q4944)),2)</f>
        <v>0</v>
      </c>
    </row>
    <row r="46" spans="1:5" x14ac:dyDescent="0.3">
      <c r="A46" t="s">
        <v>21178</v>
      </c>
      <c r="B46">
        <f>COUNTIF('Clean data'!M80:M4945,'Language Analysis'!A46)</f>
        <v>1</v>
      </c>
      <c r="C46">
        <f>ROUND(AVERAGEIF('Clean data'!M80:M4945,'Language Analysis'!A46,'Clean data'!Q80:Q4945),2)</f>
        <v>7.4</v>
      </c>
      <c r="D46">
        <f t="array" ref="D46">ROUND(MEDIAN(IF('Clean data'!M80:M4945='Language Analysis'!A46,'Clean data'!Q80:Q4945)),2)</f>
        <v>7.4</v>
      </c>
      <c r="E46">
        <f t="array" ref="E46">ROUND(_xlfn.STDEV.P(IF('Clean data'!M80:M4945='Language Analysis'!A46,'Clean data'!Q80:Q4945)),2)</f>
        <v>0</v>
      </c>
    </row>
    <row r="47" spans="1:5" x14ac:dyDescent="0.3">
      <c r="A47" t="s">
        <v>19421</v>
      </c>
      <c r="B47">
        <f>COUNTIF('Clean data'!M81:M4946,'Language Analysis'!A47)</f>
        <v>2</v>
      </c>
      <c r="C47">
        <f>ROUND(AVERAGEIF('Clean data'!M81:M4946,'Language Analysis'!A47,'Clean data'!Q81:Q4946),2)</f>
        <v>7.1</v>
      </c>
      <c r="D47">
        <f t="array" ref="D47">ROUND(MEDIAN(IF('Clean data'!M81:M4946='Language Analysis'!A47,'Clean data'!Q81:Q4946)),2)</f>
        <v>7.1</v>
      </c>
      <c r="E47">
        <f t="array" ref="E47">ROUND(_xlfn.STDEV.P(IF('Clean data'!M81:M4946='Language Analysis'!A47,'Clean data'!Q81:Q4946)),2)</f>
        <v>0.2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4B34-F713-41CA-B79C-04D946AAD9AE}">
  <dimension ref="A1:B4"/>
  <sheetViews>
    <sheetView workbookViewId="0">
      <selection activeCell="N22" sqref="N22"/>
    </sheetView>
  </sheetViews>
  <sheetFormatPr defaultRowHeight="14.4" x14ac:dyDescent="0.3"/>
  <cols>
    <col min="1" max="1" width="20" customWidth="1"/>
    <col min="2" max="2" width="16" customWidth="1"/>
    <col min="3" max="3" width="10.44140625" customWidth="1"/>
  </cols>
  <sheetData>
    <row r="1" spans="1:2" x14ac:dyDescent="0.3">
      <c r="A1" t="s">
        <v>24194</v>
      </c>
      <c r="B1" t="s">
        <v>24191</v>
      </c>
    </row>
    <row r="2" spans="1:2" x14ac:dyDescent="0.3">
      <c r="A2" t="s">
        <v>24192</v>
      </c>
      <c r="B2">
        <f>ROUND(_xlfn.AGGREGATE(1,1,'Clean data'!B36:B4901),2)</f>
        <v>109.81</v>
      </c>
    </row>
    <row r="3" spans="1:2" x14ac:dyDescent="0.3">
      <c r="A3" t="s">
        <v>24180</v>
      </c>
      <c r="B3">
        <f>ROUND(_xlfn.AGGREGATE(12,1,'Clean data'!B36:B4901),2)</f>
        <v>105</v>
      </c>
    </row>
    <row r="4" spans="1:2" x14ac:dyDescent="0.3">
      <c r="A4" t="s">
        <v>24193</v>
      </c>
      <c r="B4">
        <f>ROUND(_xlfn.AGGREGATE(8,1,'Clean data'!B36:B4901),2)</f>
        <v>22.77</v>
      </c>
    </row>
  </sheetData>
  <conditionalFormatting sqref="A2:B3786">
    <cfRule type="expression" dxfId="0" priority="1">
      <formula>"countif($A$2:$I$5044,A2&amp;B2&amp;C2&amp;D2&amp;E2&amp;F2&amp;G2&amp;H2&amp;I2&amp;J2)&gt;1"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6E08-DBB7-4C94-8412-B4D0A870ED6D}">
  <dimension ref="A1:J23"/>
  <sheetViews>
    <sheetView zoomScale="96" zoomScaleNormal="96" workbookViewId="0">
      <selection activeCell="J2" sqref="J2"/>
    </sheetView>
  </sheetViews>
  <sheetFormatPr defaultRowHeight="14.4" x14ac:dyDescent="0.3"/>
  <cols>
    <col min="1" max="1" width="13.88671875" customWidth="1"/>
    <col min="2" max="2" width="15.88671875" customWidth="1"/>
    <col min="3" max="3" width="16.44140625" customWidth="1"/>
    <col min="4" max="4" width="11.109375" customWidth="1"/>
    <col min="8" max="8" width="13.109375" customWidth="1"/>
    <col min="9" max="9" width="10.21875" customWidth="1"/>
    <col min="10" max="10" width="19" customWidth="1"/>
  </cols>
  <sheetData>
    <row r="1" spans="1:10" x14ac:dyDescent="0.3">
      <c r="A1" t="s">
        <v>24182</v>
      </c>
      <c r="B1" t="s">
        <v>24179</v>
      </c>
      <c r="C1" t="s">
        <v>24183</v>
      </c>
      <c r="D1" t="s">
        <v>24180</v>
      </c>
      <c r="E1" t="s">
        <v>24181</v>
      </c>
      <c r="F1" t="s">
        <v>24184</v>
      </c>
      <c r="G1" t="s">
        <v>24185</v>
      </c>
      <c r="H1" t="s">
        <v>24186</v>
      </c>
      <c r="I1" t="s">
        <v>24187</v>
      </c>
      <c r="J1" t="s">
        <v>24188</v>
      </c>
    </row>
    <row r="2" spans="1:10" x14ac:dyDescent="0.3">
      <c r="A2" t="s">
        <v>1325</v>
      </c>
      <c r="B2" s="1">
        <f>COUNTIF('Clean data'!D36:K4901,A2)</f>
        <v>1107</v>
      </c>
      <c r="C2">
        <f ca="1">ROUND(AVERAGEIF('Clean data'!D36:K4901,'Movie genre analysis'!A2,'Clean data'!Q36:Q4901),2)</f>
        <v>6.23</v>
      </c>
      <c r="D2">
        <f t="array" ref="D2">ROUND(MEDIAN(IF('Clean data'!D36:K4901='Movie genre analysis'!A2,'Clean data'!Q36:Q4901)),2)</f>
        <v>6.3</v>
      </c>
      <c r="E2">
        <f t="array" ref="E2">IFERROR(ROUND(_xlfn.MODE.SNGL(IF('Clean data'!D36:K4901='Movie genre analysis'!A2,'Clean data'!Q36:Q4901)),2),0)</f>
        <v>6.1</v>
      </c>
      <c r="F2">
        <f t="array" ref="F2">ROUND(MAX(IF('Clean data'!D36:K4901='Movie genre analysis'!A2,'Clean data'!Q36:Q4901)),2)</f>
        <v>9.1</v>
      </c>
      <c r="G2">
        <f t="array" ref="G2">ROUND(MIN(IF('Clean data'!D36:K4901='Movie genre analysis'!A2,'Clean data'!Q36:Q4901)),2)</f>
        <v>1.7</v>
      </c>
      <c r="H2">
        <f t="shared" ref="H2:H23" si="0">+F2-G2</f>
        <v>7.3999999999999995</v>
      </c>
      <c r="I2">
        <f t="array" ref="I2">ROUND(_xlfn.VAR.P(IF('Clean data'!D36:K4901='Movie genre analysis'!A2,'Clean data'!Q36:Q4901)),2)</f>
        <v>1.24</v>
      </c>
      <c r="J2">
        <f t="array" ref="J2">ROUND(_xlfn.STDEV.P(IF('Clean data'!D36:K4901='Movie genre analysis'!A2,'Clean data'!Q36:Q4901)),2)</f>
        <v>1.1100000000000001</v>
      </c>
    </row>
    <row r="3" spans="1:10" x14ac:dyDescent="0.3">
      <c r="A3" t="s">
        <v>953</v>
      </c>
      <c r="B3">
        <f>COUNTIF('Clean data'!D37:K4902,A3)</f>
        <v>884</v>
      </c>
      <c r="C3">
        <f ca="1">ROUND(AVERAGEIF('Clean data'!D37:K4902,'Movie genre analysis'!A3,'Clean data'!Q37:Q4902),2)</f>
        <v>6.53</v>
      </c>
      <c r="D3">
        <f t="array" ref="D3">ROUND(MEDIAN(IF('Clean data'!D37:K4902='Movie genre analysis'!A3,'Clean data'!Q37:Q4902)),2)</f>
        <v>6.6</v>
      </c>
      <c r="E3">
        <f t="array" ref="E3">IFERROR(ROUND(_xlfn.MODE.SNGL(IF('Clean data'!D37:K4902='Movie genre analysis'!A3,'Clean data'!Q37:Q4902)),2),0)</f>
        <v>6.7</v>
      </c>
      <c r="F3">
        <f t="array" ref="F3">ROUND(MAX(IF('Clean data'!D37:K4902='Movie genre analysis'!A3,'Clean data'!Q37:Q4902)),2)</f>
        <v>8.9</v>
      </c>
      <c r="G3">
        <f t="array" ref="G3">ROUND(MIN(IF('Clean data'!D37:K4902='Movie genre analysis'!A3,'Clean data'!Q37:Q4902)),2)</f>
        <v>1.9</v>
      </c>
      <c r="H3">
        <f t="shared" si="0"/>
        <v>7</v>
      </c>
      <c r="I3">
        <f t="array" ref="I3">ROUND(_xlfn.VAR.P(IF('Clean data'!D37:K4902='Movie genre analysis'!A3,'Clean data'!Q37:Q4902)),2)</f>
        <v>1.29</v>
      </c>
      <c r="J3">
        <f t="array" ref="J3">ROUND(_xlfn.STDEV.P(IF('Clean data'!D37:K4902='Movie genre analysis'!A3,'Clean data'!Q37:Q4902)),2)</f>
        <v>1.1399999999999999</v>
      </c>
    </row>
    <row r="4" spans="1:10" x14ac:dyDescent="0.3">
      <c r="A4" t="s">
        <v>11526</v>
      </c>
      <c r="B4">
        <f>COUNTIF('Clean data'!D38:K4903,A4)</f>
        <v>231</v>
      </c>
      <c r="C4">
        <f ca="1">ROUND(AVERAGEIF('Clean data'!D38:K4903,'Movie genre analysis'!A4,'Clean data'!Q38:Q4903),2)</f>
        <v>6.51</v>
      </c>
      <c r="D4">
        <f t="array" ref="D4">ROUND(MEDIAN(IF('Clean data'!D38:K4903='Movie genre analysis'!A4,'Clean data'!Q38:Q4903)),2)</f>
        <v>6.7</v>
      </c>
      <c r="E4">
        <f t="array" ref="E4">IFERROR(ROUND(_xlfn.MODE.SNGL(IF('Clean data'!D38:K4903='Movie genre analysis'!A4,'Clean data'!Q38:Q4903)),2),0)</f>
        <v>6.7</v>
      </c>
      <c r="F4">
        <f t="array" ref="F4">ROUND(MAX(IF('Clean data'!D38:K4903='Movie genre analysis'!A4,'Clean data'!Q38:Q4903)),2)</f>
        <v>8.6</v>
      </c>
      <c r="G4">
        <f t="array" ref="G4">ROUND(MIN(IF('Clean data'!D38:K4903='Movie genre analysis'!A4,'Clean data'!Q38:Q4903)),2)</f>
        <v>1.7</v>
      </c>
      <c r="H4">
        <f t="shared" si="0"/>
        <v>6.8999999999999995</v>
      </c>
      <c r="I4">
        <f t="array" ref="I4">ROUND(_xlfn.VAR.P(IF('Clean data'!D38:K4903='Movie genre analysis'!A4,'Clean data'!Q38:Q4903)),2)</f>
        <v>1.29</v>
      </c>
      <c r="J4">
        <f t="array" ref="J4">ROUND(_xlfn.STDEV.P(IF('Clean data'!D38:K4903='Movie genre analysis'!A4,'Clean data'!Q38:Q4903)),2)</f>
        <v>1.1399999999999999</v>
      </c>
    </row>
    <row r="5" spans="1:10" x14ac:dyDescent="0.3">
      <c r="A5" t="s">
        <v>13307</v>
      </c>
      <c r="B5">
        <f>COUNTIF('Clean data'!D39:K4904,A5)</f>
        <v>290</v>
      </c>
      <c r="C5">
        <f ca="1">ROUND(AVERAGEIF('Clean data'!D39:K4904,'Movie genre analysis'!A5,'Clean data'!Q39:Q4904),2)</f>
        <v>7.16</v>
      </c>
      <c r="D5">
        <f t="array" ref="D5">ROUND(MEDIAN(IF('Clean data'!D39:K4904='Movie genre analysis'!A5,'Clean data'!Q39:Q4904)),2)</f>
        <v>7.2</v>
      </c>
      <c r="E5">
        <f t="array" ref="E5">IFERROR(ROUND(_xlfn.MODE.SNGL(IF('Clean data'!D39:K4904='Movie genre analysis'!A5,'Clean data'!Q39:Q4904)),2),0)</f>
        <v>7</v>
      </c>
      <c r="F5">
        <f t="array" ref="F5">ROUND(MAX(IF('Clean data'!D39:K4904='Movie genre analysis'!A5,'Clean data'!Q39:Q4904)),2)</f>
        <v>8.9</v>
      </c>
      <c r="G5">
        <f t="array" ref="G5">ROUND(MIN(IF('Clean data'!D39:K4904='Movie genre analysis'!A5,'Clean data'!Q39:Q4904)),2)</f>
        <v>4.5</v>
      </c>
      <c r="H5">
        <f t="shared" si="0"/>
        <v>4.4000000000000004</v>
      </c>
      <c r="I5">
        <f t="array" ref="I5">ROUND(_xlfn.VAR.P(IF('Clean data'!D39:K4904='Movie genre analysis'!A5,'Clean data'!Q39:Q4904)),2)</f>
        <v>0.52</v>
      </c>
      <c r="J5">
        <f t="array" ref="J5">ROUND(_xlfn.STDEV.P(IF('Clean data'!D39:K4904='Movie genre analysis'!A5,'Clean data'!Q39:Q4904)),2)</f>
        <v>0.72</v>
      </c>
    </row>
    <row r="6" spans="1:10" x14ac:dyDescent="0.3">
      <c r="A6" t="s">
        <v>1671</v>
      </c>
      <c r="B6" s="1">
        <f>COUNTIF('Clean data'!D40:K4905,A6)</f>
        <v>1813</v>
      </c>
      <c r="C6">
        <f ca="1">ROUND(AVERAGEIF('Clean data'!D40:K4905,'Movie genre analysis'!A6,'Clean data'!Q40:Q4905),2)</f>
        <v>6.17</v>
      </c>
      <c r="D6">
        <f t="array" ref="D6">ROUND(MEDIAN(IF('Clean data'!D40:K4905='Movie genre analysis'!A6,'Clean data'!Q40:Q4905)),2)</f>
        <v>6.3</v>
      </c>
      <c r="E6">
        <f t="array" ref="E6">IFERROR(ROUND(_xlfn.MODE.SNGL(IF('Clean data'!D40:K4905='Movie genre analysis'!A6,'Clean data'!Q40:Q4905)),2),0)</f>
        <v>6.3</v>
      </c>
      <c r="F6">
        <f t="array" ref="F6">ROUND(MAX(IF('Clean data'!D40:K4905='Movie genre analysis'!A6,'Clean data'!Q40:Q4905)),2)</f>
        <v>9.5</v>
      </c>
      <c r="G6">
        <f t="array" ref="G6">ROUND(MIN(IF('Clean data'!D40:K4905='Movie genre analysis'!A6,'Clean data'!Q40:Q4905)),2)</f>
        <v>1.7</v>
      </c>
      <c r="H6">
        <f t="shared" si="0"/>
        <v>7.8</v>
      </c>
      <c r="I6">
        <f t="array" ref="I6">ROUND(_xlfn.VAR.P(IF('Clean data'!D40:K4905='Movie genre analysis'!A6,'Clean data'!Q40:Q4905)),2)</f>
        <v>1.1599999999999999</v>
      </c>
      <c r="J6">
        <f t="array" ref="J6">ROUND(_xlfn.STDEV.P(IF('Clean data'!D40:K4905='Movie genre analysis'!A6,'Clean data'!Q40:Q4905)),2)</f>
        <v>1.08</v>
      </c>
    </row>
    <row r="7" spans="1:10" x14ac:dyDescent="0.3">
      <c r="A7" t="s">
        <v>24164</v>
      </c>
      <c r="B7">
        <f>COUNTIF('Clean data'!D41:K4906,A7)</f>
        <v>862</v>
      </c>
      <c r="C7">
        <f ca="1">ROUND(AVERAGEIF('Clean data'!D41:K4906,'Movie genre analysis'!A7,'Clean data'!Q41:Q4906),2)</f>
        <v>6.91</v>
      </c>
      <c r="D7">
        <f t="array" ref="D7">ROUND(MEDIAN(IF('Clean data'!D41:K4906='Movie genre analysis'!A7,'Clean data'!Q41:Q4906)),2)</f>
        <v>6.6</v>
      </c>
      <c r="E7">
        <f t="array" ref="E7">IFERROR(ROUND(_xlfn.MODE.SNGL(IF('Clean data'!D41:K4906='Movie genre analysis'!A7,'Clean data'!Q41:Q4906)),2),0)</f>
        <v>6.3</v>
      </c>
      <c r="F7">
        <f t="array" ref="F7">ROUND(MAX(IF('Clean data'!D41:K4906='Movie genre analysis'!A7,'Clean data'!Q41:Q4906)),2)</f>
        <v>9.3000000000000007</v>
      </c>
      <c r="G7">
        <f t="array" ref="G7">ROUND(MIN(IF('Clean data'!D41:K4906='Movie genre analysis'!A7,'Clean data'!Q41:Q4906)),2)</f>
        <v>2.4</v>
      </c>
      <c r="H7">
        <f t="shared" si="0"/>
        <v>6.9</v>
      </c>
      <c r="I7">
        <f t="array" ref="I7">ROUND(_xlfn.VAR.P(IF('Clean data'!D41:K4906='Movie genre analysis'!A7,'Clean data'!Q41:Q4906)),2)</f>
        <v>1.05</v>
      </c>
      <c r="J7">
        <f t="array" ref="J7">ROUND(_xlfn.STDEV.P(IF('Clean data'!D41:K4906='Movie genre analysis'!A7,'Clean data'!Q41:Q4906)),2)</f>
        <v>1.02</v>
      </c>
    </row>
    <row r="8" spans="1:10" x14ac:dyDescent="0.3">
      <c r="A8" t="s">
        <v>68</v>
      </c>
      <c r="B8">
        <f>COUNTIF('Clean data'!D42:K4907,A8)</f>
        <v>119</v>
      </c>
      <c r="C8">
        <f ca="1">ROUND(AVERAGEIF('Clean data'!D42:K4907,'Movie genre analysis'!A8,'Clean data'!Q42:Q4907),2)</f>
        <v>7.17</v>
      </c>
      <c r="D8">
        <f t="array" ref="D8">ROUND(MEDIAN(IF('Clean data'!D42:K4907='Movie genre analysis'!A8,'Clean data'!Q42:Q4907)),2)</f>
        <v>7.4</v>
      </c>
      <c r="E8">
        <f t="array" ref="E8">IFERROR(ROUND(_xlfn.MODE.SNGL(IF('Clean data'!D42:K4907='Movie genre analysis'!A8,'Clean data'!Q42:Q4907)),2),0)</f>
        <v>7.5</v>
      </c>
      <c r="F8">
        <f t="array" ref="F8">ROUND(MAX(IF('Clean data'!D42:K4907='Movie genre analysis'!A8,'Clean data'!Q42:Q4907)),2)</f>
        <v>8.6999999999999993</v>
      </c>
      <c r="G8">
        <f t="array" ref="G8">ROUND(MIN(IF('Clean data'!D42:K4907='Movie genre analysis'!A8,'Clean data'!Q42:Q4907)),2)</f>
        <v>1.6</v>
      </c>
      <c r="H8">
        <f t="shared" si="0"/>
        <v>7.1</v>
      </c>
      <c r="I8">
        <f t="array" ref="I8">ROUND(_xlfn.VAR.P(IF('Clean data'!D42:K4907='Movie genre analysis'!A8,'Clean data'!Q42:Q4907)),2)</f>
        <v>1.1200000000000001</v>
      </c>
      <c r="J8">
        <f t="array" ref="J8">ROUND(_xlfn.STDEV.P(IF('Clean data'!D42:K4907='Movie genre analysis'!A8,'Clean data'!Q42:Q4907)),2)</f>
        <v>1.06</v>
      </c>
    </row>
    <row r="9" spans="1:10" x14ac:dyDescent="0.3">
      <c r="A9" t="s">
        <v>3409</v>
      </c>
      <c r="B9" s="5">
        <f>COUNTIF('Clean data'!D43:K4908,A9)</f>
        <v>2513</v>
      </c>
      <c r="C9" s="5">
        <f ca="1">ROUND(AVERAGEIF('Clean data'!D43:K4908,'Movie genre analysis'!A9,'Clean data'!Q43:Q4908),2)</f>
        <v>6.77</v>
      </c>
      <c r="D9" s="5">
        <f t="array" ref="D9">ROUND(MEDIAN(IF('Clean data'!D43:K4908='Movie genre analysis'!A9,'Clean data'!Q43:Q4908)),2)</f>
        <v>6.9</v>
      </c>
      <c r="E9" s="5">
        <f t="array" ref="E9">IFERROR(ROUND(_xlfn.MODE.SNGL(IF('Clean data'!D43:K4908='Movie genre analysis'!A9,'Clean data'!Q43:Q4908)),2),0)</f>
        <v>6.7</v>
      </c>
      <c r="F9" s="5">
        <f t="array" ref="F9">ROUND(MAX(IF('Clean data'!D43:K4908='Movie genre analysis'!A9,'Clean data'!Q43:Q4908)),2)</f>
        <v>9.3000000000000007</v>
      </c>
      <c r="G9" s="5">
        <f t="array" ref="G9">ROUND(MIN(IF('Clean data'!D43:K4908='Movie genre analysis'!A9,'Clean data'!Q43:Q4908)),2)</f>
        <v>2</v>
      </c>
      <c r="H9" s="5">
        <f t="shared" si="0"/>
        <v>7.3000000000000007</v>
      </c>
      <c r="I9" s="5">
        <f t="array" ref="I9">ROUND(_xlfn.VAR.P(IF('Clean data'!D43:K4908='Movie genre analysis'!A9,'Clean data'!Q43:Q4908)),2)</f>
        <v>0.9</v>
      </c>
      <c r="J9" s="5">
        <f t="array" ref="J9">ROUND(_xlfn.STDEV.P(IF('Clean data'!D43:K4908='Movie genre analysis'!A9,'Clean data'!Q43:Q4908)),2)</f>
        <v>0.95</v>
      </c>
    </row>
    <row r="10" spans="1:10" x14ac:dyDescent="0.3">
      <c r="A10" t="s">
        <v>18089</v>
      </c>
      <c r="B10">
        <f>COUNTIF('Clean data'!D44:K4909,A10)</f>
        <v>522</v>
      </c>
      <c r="C10">
        <f ca="1">ROUND(AVERAGEIF('Clean data'!D44:K4909,'Movie genre analysis'!A10,'Clean data'!Q44:Q4909),2)</f>
        <v>5.71</v>
      </c>
      <c r="D10">
        <f t="array" ref="D10">ROUND(MEDIAN(IF('Clean data'!D44:K4909='Movie genre analysis'!A10,'Clean data'!Q44:Q4909)),2)</f>
        <v>6.3</v>
      </c>
      <c r="E10">
        <f t="array" ref="E10">IFERROR(ROUND(_xlfn.MODE.SNGL(IF('Clean data'!D44:K4909='Movie genre analysis'!A10,'Clean data'!Q44:Q4909)),2),0)</f>
        <v>6.7</v>
      </c>
      <c r="F10">
        <f t="array" ref="F10">ROUND(MAX(IF('Clean data'!D44:K4909='Movie genre analysis'!A10,'Clean data'!Q44:Q4909)),2)</f>
        <v>8.6</v>
      </c>
      <c r="G10">
        <f t="array" ref="G10">ROUND(MIN(IF('Clean data'!D44:K4909='Movie genre analysis'!A10,'Clean data'!Q44:Q4909)),2)</f>
        <v>1.7</v>
      </c>
      <c r="H10">
        <f t="shared" si="0"/>
        <v>6.8999999999999995</v>
      </c>
      <c r="I10">
        <f t="array" ref="I10">ROUND(_xlfn.VAR.P(IF('Clean data'!D44:K4909='Movie genre analysis'!A10,'Clean data'!Q44:Q4909)),2)</f>
        <v>1.45</v>
      </c>
      <c r="J10">
        <f t="array" ref="J10">ROUND(_xlfn.STDEV.P(IF('Clean data'!D44:K4909='Movie genre analysis'!A10,'Clean data'!Q44:Q4909)),2)</f>
        <v>1.21</v>
      </c>
    </row>
    <row r="11" spans="1:10" x14ac:dyDescent="0.3">
      <c r="A11" t="s">
        <v>1266</v>
      </c>
      <c r="B11">
        <f>COUNTIF('Clean data'!D45:K4910,A11)</f>
        <v>576</v>
      </c>
      <c r="C11">
        <f ca="1">ROUND(AVERAGEIF('Clean data'!D45:K4910,'Movie genre analysis'!A11,'Clean data'!Q45:Q4910),2)</f>
        <v>6.38</v>
      </c>
      <c r="D11">
        <f t="array" ref="D11">ROUND(MEDIAN(IF('Clean data'!D45:K4910='Movie genre analysis'!A11,'Clean data'!Q45:Q4910)),2)</f>
        <v>6.4</v>
      </c>
      <c r="E11">
        <f t="array" ref="E11">IFERROR(ROUND(_xlfn.MODE.SNGL(IF('Clean data'!D45:K4910='Movie genre analysis'!A11,'Clean data'!Q45:Q4910)),2),0)</f>
        <v>6.7</v>
      </c>
      <c r="F11">
        <f t="array" ref="F11">ROUND(MAX(IF('Clean data'!D45:K4910='Movie genre analysis'!A11,'Clean data'!Q45:Q4910)),2)</f>
        <v>8.9</v>
      </c>
      <c r="G11">
        <f t="array" ref="G11">ROUND(MIN(IF('Clean data'!D45:K4910='Movie genre analysis'!A11,'Clean data'!Q45:Q4910)),2)</f>
        <v>1.7</v>
      </c>
      <c r="H11">
        <f t="shared" si="0"/>
        <v>7.2</v>
      </c>
      <c r="I11">
        <f t="array" ref="I11">ROUND(_xlfn.VAR.P(IF('Clean data'!D45:K4910='Movie genre analysis'!A11,'Clean data'!Q45:Q4910)),2)</f>
        <v>1.36</v>
      </c>
      <c r="J11">
        <f t="array" ref="J11">ROUND(_xlfn.STDEV.P(IF('Clean data'!D45:K4910='Movie genre analysis'!A11,'Clean data'!Q45:Q4910)),2)</f>
        <v>1.17</v>
      </c>
    </row>
    <row r="12" spans="1:10" x14ac:dyDescent="0.3">
      <c r="A12" t="s">
        <v>6403</v>
      </c>
      <c r="B12">
        <f>COUNTIF('Clean data'!D46:K4911,A12)</f>
        <v>537</v>
      </c>
      <c r="C12">
        <f ca="1">ROUND(AVERAGEIF('Clean data'!D46:K4911,'Movie genre analysis'!A12,'Clean data'!Q46:Q4911),2)</f>
        <v>5.63</v>
      </c>
      <c r="D12">
        <f t="array" ref="D12">ROUND(MEDIAN(IF('Clean data'!D46:K4911='Movie genre analysis'!A12,'Clean data'!Q46:Q4911)),2)</f>
        <v>5.9</v>
      </c>
      <c r="E12">
        <f t="array" ref="E12">IFERROR(ROUND(_xlfn.MODE.SNGL(IF('Clean data'!D46:K4911='Movie genre analysis'!A12,'Clean data'!Q46:Q4911)),2),0)</f>
        <v>6.2</v>
      </c>
      <c r="F12">
        <f t="array" ref="F12">ROUND(MAX(IF('Clean data'!D46:K4911='Movie genre analysis'!A12,'Clean data'!Q46:Q4911)),2)</f>
        <v>8.6999999999999993</v>
      </c>
      <c r="G12">
        <f t="array" ref="G12">ROUND(MIN(IF('Clean data'!D46:K4911='Movie genre analysis'!A12,'Clean data'!Q46:Q4911)),2)</f>
        <v>2.2000000000000002</v>
      </c>
      <c r="H12">
        <f t="shared" si="0"/>
        <v>6.4999999999999991</v>
      </c>
      <c r="I12">
        <f t="array" ref="I12">ROUND(_xlfn.VAR.P(IF('Clean data'!D46:K4911='Movie genre analysis'!A12,'Clean data'!Q46:Q4911)),2)</f>
        <v>1.25</v>
      </c>
      <c r="J12">
        <f t="array" ref="J12">ROUND(_xlfn.STDEV.P(IF('Clean data'!D46:K4911='Movie genre analysis'!A12,'Clean data'!Q46:Q4911)),2)</f>
        <v>1.1200000000000001</v>
      </c>
    </row>
    <row r="13" spans="1:10" x14ac:dyDescent="0.3">
      <c r="A13" t="s">
        <v>17378</v>
      </c>
      <c r="B13">
        <f>COUNTIF('Clean data'!D47:K4912,A13)</f>
        <v>131</v>
      </c>
      <c r="C13">
        <f ca="1">ROUND(AVERAGEIF('Clean data'!D47:K4912,'Movie genre analysis'!A13,'Clean data'!Q47:Q4912),2)</f>
        <v>6</v>
      </c>
      <c r="D13">
        <f t="array" ref="D13">ROUND(MEDIAN(IF('Clean data'!D47:K4912='Movie genre analysis'!A13,'Clean data'!Q47:Q4912)),2)</f>
        <v>6.7</v>
      </c>
      <c r="E13">
        <f t="array" ref="E13">IFERROR(ROUND(_xlfn.MODE.SNGL(IF('Clean data'!D47:K4912='Movie genre analysis'!A13,'Clean data'!Q47:Q4912)),2),0)</f>
        <v>7</v>
      </c>
      <c r="F13">
        <f t="array" ref="F13">ROUND(MAX(IF('Clean data'!D47:K4912='Movie genre analysis'!A13,'Clean data'!Q47:Q4912)),2)</f>
        <v>8.5</v>
      </c>
      <c r="G13">
        <f t="array" ref="G13">ROUND(MIN(IF('Clean data'!D47:K4912='Movie genre analysis'!A13,'Clean data'!Q47:Q4912)),2)</f>
        <v>2.1</v>
      </c>
      <c r="H13">
        <f t="shared" si="0"/>
        <v>6.4</v>
      </c>
      <c r="I13">
        <f t="array" ref="I13">ROUND(_xlfn.VAR.P(IF('Clean data'!D47:K4912='Movie genre analysis'!A13,'Clean data'!Q47:Q4912)),2)</f>
        <v>1.5</v>
      </c>
      <c r="J13">
        <f t="array" ref="J13">ROUND(_xlfn.STDEV.P(IF('Clean data'!D47:K4912='Movie genre analysis'!A13,'Clean data'!Q47:Q4912)),2)</f>
        <v>1.22</v>
      </c>
    </row>
    <row r="14" spans="1:10" x14ac:dyDescent="0.3">
      <c r="A14" t="s">
        <v>24165</v>
      </c>
      <c r="B14">
        <f>COUNTIF('Clean data'!D48:K4913,A14)</f>
        <v>481</v>
      </c>
      <c r="C14">
        <f ca="1">ROUND(AVERAGEIF('Clean data'!D48:K4913,'Movie genre analysis'!A14,'Clean data'!Q48:Q4913),2)</f>
        <v>6.53</v>
      </c>
      <c r="D14">
        <f t="array" ref="D14">ROUND(MEDIAN(IF('Clean data'!D48:K4913='Movie genre analysis'!A14,'Clean data'!Q48:Q4913)),2)</f>
        <v>6.6</v>
      </c>
      <c r="E14">
        <f t="array" ref="E14">IFERROR(ROUND(_xlfn.MODE.SNGL(IF('Clean data'!D48:K4913='Movie genre analysis'!A14,'Clean data'!Q48:Q4913)),2),0)</f>
        <v>6.6</v>
      </c>
      <c r="F14">
        <f t="array" ref="F14">ROUND(MAX(IF('Clean data'!D48:K4913='Movie genre analysis'!A14,'Clean data'!Q48:Q4913)),2)</f>
        <v>8.6</v>
      </c>
      <c r="G14">
        <f t="array" ref="G14">ROUND(MIN(IF('Clean data'!D48:K4913='Movie genre analysis'!A14,'Clean data'!Q48:Q4913)),2)</f>
        <v>2.2000000000000002</v>
      </c>
      <c r="H14">
        <f t="shared" si="0"/>
        <v>6.3999999999999995</v>
      </c>
      <c r="I14">
        <f t="array" ref="I14">ROUND(_xlfn.VAR.P(IF('Clean data'!D48:K4913='Movie genre analysis'!A14,'Clean data'!Q48:Q4913)),2)</f>
        <v>1.17</v>
      </c>
      <c r="J14">
        <f t="array" ref="J14">ROUND(_xlfn.STDEV.P(IF('Clean data'!D48:K4913='Movie genre analysis'!A14,'Clean data'!Q48:Q4913)),2)</f>
        <v>1.08</v>
      </c>
    </row>
    <row r="15" spans="1:10" x14ac:dyDescent="0.3">
      <c r="A15" t="s">
        <v>19711</v>
      </c>
      <c r="B15" s="1">
        <f>COUNTIF('Clean data'!D49:K4914,A15)</f>
        <v>1073</v>
      </c>
      <c r="C15">
        <f ca="1">ROUND(AVERAGEIF('Clean data'!D49:K4914,'Movie genre analysis'!A15,'Clean data'!Q49:Q4914),2)</f>
        <v>6.02</v>
      </c>
      <c r="D15">
        <f t="array" ref="D15">ROUND(MEDIAN(IF('Clean data'!D49:K4914='Movie genre analysis'!A15,'Clean data'!Q49:Q4914)),2)</f>
        <v>6.5</v>
      </c>
      <c r="E15">
        <f t="array" ref="E15">IFERROR(ROUND(_xlfn.MODE.SNGL(IF('Clean data'!D49:K4914='Movie genre analysis'!A15,'Clean data'!Q49:Q4914)),2),0)</f>
        <v>6.5</v>
      </c>
      <c r="F15">
        <f t="array" ref="F15">ROUND(MAX(IF('Clean data'!D49:K4914='Movie genre analysis'!A15,'Clean data'!Q49:Q4914)),2)</f>
        <v>8.6</v>
      </c>
      <c r="G15">
        <f t="array" ref="G15">ROUND(MIN(IF('Clean data'!D49:K4914='Movie genre analysis'!A15,'Clean data'!Q49:Q4914)),2)</f>
        <v>2.1</v>
      </c>
      <c r="H15">
        <f t="shared" si="0"/>
        <v>6.5</v>
      </c>
      <c r="I15">
        <f t="array" ref="I15">ROUND(_xlfn.VAR.P(IF('Clean data'!D49:K4914='Movie genre analysis'!A15,'Clean data'!Q49:Q4914)),2)</f>
        <v>0.97</v>
      </c>
      <c r="J15">
        <f t="array" ref="J15">ROUND(_xlfn.STDEV.P(IF('Clean data'!D49:K4914='Movie genre analysis'!A15,'Clean data'!Q49:Q4914)),2)</f>
        <v>0.99</v>
      </c>
    </row>
    <row r="16" spans="1:10" x14ac:dyDescent="0.3">
      <c r="A16" t="s">
        <v>12332</v>
      </c>
      <c r="B16">
        <f>COUNTIF('Clean data'!D50:K4915,A16)</f>
        <v>586</v>
      </c>
      <c r="C16">
        <f ca="1">ROUND(AVERAGEIF('Clean data'!D50:K4915,'Movie genre analysis'!A16,'Clean data'!Q50:Q4915),2)</f>
        <v>6</v>
      </c>
      <c r="D16">
        <f t="array" ref="D16">ROUND(MEDIAN(IF('Clean data'!D50:K4915='Movie genre analysis'!A16,'Clean data'!Q50:Q4915)),2)</f>
        <v>6.35</v>
      </c>
      <c r="E16">
        <f t="array" ref="E16">IFERROR(ROUND(_xlfn.MODE.SNGL(IF('Clean data'!D50:K4915='Movie genre analysis'!A16,'Clean data'!Q50:Q4915)),2),0)</f>
        <v>6.7</v>
      </c>
      <c r="F16">
        <f t="array" ref="F16">ROUND(MAX(IF('Clean data'!D50:K4915='Movie genre analysis'!A16,'Clean data'!Q50:Q4915)),2)</f>
        <v>8.8000000000000007</v>
      </c>
      <c r="G16">
        <f t="array" ref="G16">ROUND(MIN(IF('Clean data'!D50:K4915='Movie genre analysis'!A16,'Clean data'!Q50:Q4915)),2)</f>
        <v>1.9</v>
      </c>
      <c r="H16">
        <f t="shared" si="0"/>
        <v>6.9</v>
      </c>
      <c r="I16">
        <f t="array" ref="I16">ROUND(_xlfn.VAR.P(IF('Clean data'!D50:K4915='Movie genre analysis'!A16,'Clean data'!Q50:Q4915)),2)</f>
        <v>1.48</v>
      </c>
      <c r="J16">
        <f t="array" ref="J16">ROUND(_xlfn.STDEV.P(IF('Clean data'!D50:K4915='Movie genre analysis'!A16,'Clean data'!Q50:Q4915)),2)</f>
        <v>1.22</v>
      </c>
    </row>
    <row r="17" spans="1:10" x14ac:dyDescent="0.3">
      <c r="A17" t="s">
        <v>10413</v>
      </c>
      <c r="B17" s="1">
        <f>COUNTIF('Clean data'!D51:K4916,A17)</f>
        <v>1351</v>
      </c>
      <c r="C17">
        <f ca="1">ROUND(AVERAGEIF('Clean data'!D51:K4916,'Movie genre analysis'!A17,'Clean data'!Q51:Q4916),2)</f>
        <v>5.58</v>
      </c>
      <c r="D17">
        <f t="array" ref="D17">ROUND(MEDIAN(IF('Clean data'!D51:K4916='Movie genre analysis'!A17,'Clean data'!Q51:Q4916)),2)</f>
        <v>6.4</v>
      </c>
      <c r="E17">
        <f t="array" ref="E17">IFERROR(ROUND(_xlfn.MODE.SNGL(IF('Clean data'!D51:K4916='Movie genre analysis'!A17,'Clean data'!Q51:Q4916)),2),0)</f>
        <v>6.4</v>
      </c>
      <c r="F17">
        <f t="array" ref="F17">ROUND(MAX(IF('Clean data'!D51:K4916='Movie genre analysis'!A17,'Clean data'!Q51:Q4916)),2)</f>
        <v>9</v>
      </c>
      <c r="G17">
        <f t="array" ref="G17">ROUND(MIN(IF('Clean data'!D51:K4916='Movie genre analysis'!A17,'Clean data'!Q51:Q4916)),2)</f>
        <v>2.2000000000000002</v>
      </c>
      <c r="H17">
        <f t="shared" si="0"/>
        <v>6.8</v>
      </c>
      <c r="I17">
        <f t="array" ref="I17">ROUND(_xlfn.VAR.P(IF('Clean data'!D51:K4916='Movie genre analysis'!A17,'Clean data'!Q51:Q4916)),2)</f>
        <v>1.1000000000000001</v>
      </c>
      <c r="J17">
        <f t="array" ref="J17">ROUND(_xlfn.STDEV.P(IF('Clean data'!D51:K4916='Movie genre analysis'!A17,'Clean data'!Q51:Q4916)),2)</f>
        <v>1.05</v>
      </c>
    </row>
    <row r="18" spans="1:10" x14ac:dyDescent="0.3">
      <c r="A18" t="s">
        <v>15011</v>
      </c>
      <c r="B18">
        <f>COUNTIF('Clean data'!D52:K4917,A18)</f>
        <v>94</v>
      </c>
      <c r="C18">
        <f ca="1">ROUND(AVERAGEIF('Clean data'!D52:K4917,'Movie genre analysis'!A18,'Clean data'!Q52:Q4917),2)</f>
        <v>6.58</v>
      </c>
      <c r="D18">
        <f t="array" ref="D18">ROUND(MEDIAN(IF('Clean data'!D52:K4917='Movie genre analysis'!A18,'Clean data'!Q52:Q4917)),2)</f>
        <v>6.8</v>
      </c>
      <c r="E18">
        <f t="array" ref="E18">IFERROR(ROUND(_xlfn.MODE.SNGL(IF('Clean data'!D52:K4917='Movie genre analysis'!A18,'Clean data'!Q52:Q4917)),2),0)</f>
        <v>6.5</v>
      </c>
      <c r="F18">
        <f t="array" ref="F18">ROUND(MAX(IF('Clean data'!D52:K4917='Movie genre analysis'!A18,'Clean data'!Q52:Q4917)),2)</f>
        <v>8.9</v>
      </c>
      <c r="G18">
        <f t="array" ref="G18">ROUND(MIN(IF('Clean data'!D52:K4917='Movie genre analysis'!A18,'Clean data'!Q52:Q4917)),2)</f>
        <v>3.8</v>
      </c>
      <c r="H18">
        <f t="shared" si="0"/>
        <v>5.1000000000000005</v>
      </c>
      <c r="I18">
        <f t="array" ref="I18">ROUND(_xlfn.VAR.P(IF('Clean data'!D52:K4917='Movie genre analysis'!A18,'Clean data'!Q52:Q4917)),2)</f>
        <v>1.1000000000000001</v>
      </c>
      <c r="J18">
        <f t="array" ref="J18">ROUND(_xlfn.STDEV.P(IF('Clean data'!D52:K4917='Movie genre analysis'!A18,'Clean data'!Q52:Q4917)),2)</f>
        <v>1.05</v>
      </c>
    </row>
    <row r="19" spans="1:10" x14ac:dyDescent="0.3">
      <c r="A19" t="s">
        <v>24163</v>
      </c>
      <c r="B19">
        <f>COUNTIF('Clean data'!D53:K4918,A19)</f>
        <v>207</v>
      </c>
      <c r="C19">
        <f>ROUND(AVERAGEIF('Clean data'!E1005:E4620,'Movie genre analysis'!A19,'Clean data'!Q1005:Q4620),2)</f>
        <v>7.13</v>
      </c>
      <c r="D19">
        <f t="array" ref="D19">ROUND(MEDIAN(IF('Clean data'!D53:K4918='Movie genre analysis'!A19,'Clean data'!Q53:Q4918)),2)</f>
        <v>7.1</v>
      </c>
      <c r="E19">
        <f t="array" ref="E19">IFERROR(ROUND(_xlfn.MODE.SNGL(IF('Clean data'!D53:K4918='Movie genre analysis'!A19,'Clean data'!Q53:Q4918)),2),0)</f>
        <v>7.1</v>
      </c>
      <c r="F19">
        <f t="array" ref="F19">ROUND(MAX(IF('Clean data'!D53:K4918='Movie genre analysis'!A19,'Clean data'!Q53:Q4918)),2)</f>
        <v>8.6</v>
      </c>
      <c r="G19">
        <f t="array" ref="G19">ROUND(MIN(IF('Clean data'!D53:K4918='Movie genre analysis'!A19,'Clean data'!Q53:Q4918)),2)</f>
        <v>2.7</v>
      </c>
      <c r="H19">
        <f t="shared" si="0"/>
        <v>5.8999999999999995</v>
      </c>
      <c r="I19">
        <f t="array" ref="I19">ROUND(_xlfn.VAR.P(IF('Clean data'!D53:K4918='Movie genre analysis'!A19,'Clean data'!Q53:Q4918)),2)</f>
        <v>0.76</v>
      </c>
      <c r="J19">
        <f t="array" ref="J19">ROUND(_xlfn.STDEV.P(IF('Clean data'!D53:K4918='Movie genre analysis'!A19,'Clean data'!Q53:Q4918)),2)</f>
        <v>0.87</v>
      </c>
    </row>
    <row r="20" spans="1:10" x14ac:dyDescent="0.3">
      <c r="A20" t="s">
        <v>24167</v>
      </c>
      <c r="B20">
        <f>COUNTIF('Clean data'!D54:K4919,A20)</f>
        <v>177</v>
      </c>
      <c r="C20">
        <f>ROUND(AVERAGEIF('Clean data'!E344:E4580,'Movie genre analysis'!A20,'Clean data'!Q344:Q4580),2)</f>
        <v>6.7</v>
      </c>
      <c r="D20">
        <f t="array" ref="D20">ROUND(MEDIAN(IF('Clean data'!D54:K4919='Movie genre analysis'!A20,'Clean data'!Q54:Q4919)),2)</f>
        <v>6.8</v>
      </c>
      <c r="E20">
        <f t="array" ref="E20">IFERROR(ROUND(_xlfn.MODE.SNGL(IF('Clean data'!D54:K4919='Movie genre analysis'!A20,'Clean data'!Q54:Q4919)),2),0)</f>
        <v>7.2</v>
      </c>
      <c r="F20">
        <f t="array" ref="F20">ROUND(MAX(IF('Clean data'!D54:K4919='Movie genre analysis'!A20,'Clean data'!Q54:Q4919)),2)</f>
        <v>8.6999999999999993</v>
      </c>
      <c r="G20">
        <f t="array" ref="G20">ROUND(MIN(IF('Clean data'!D54:K4919='Movie genre analysis'!A20,'Clean data'!Q54:Q4919)),2)</f>
        <v>2</v>
      </c>
      <c r="H20">
        <f t="shared" si="0"/>
        <v>6.6999999999999993</v>
      </c>
      <c r="I20">
        <f t="array" ref="I20">ROUND(_xlfn.VAR.P(IF('Clean data'!D54:K4919='Movie genre analysis'!A20,'Clean data'!Q54:Q4919)),2)</f>
        <v>1.22</v>
      </c>
      <c r="J20">
        <f t="array" ref="J20">ROUND(_xlfn.STDEV.P(IF('Clean data'!D54:K4919='Movie genre analysis'!A20,'Clean data'!Q54:Q4919)),2)</f>
        <v>1.1100000000000001</v>
      </c>
    </row>
    <row r="21" spans="1:10" x14ac:dyDescent="0.3">
      <c r="A21" t="s">
        <v>22704</v>
      </c>
      <c r="B21">
        <f>COUNTIF('Clean data'!D55:K4920,A21)</f>
        <v>200</v>
      </c>
      <c r="C21">
        <f ca="1">ROUND(AVERAGEIF('Clean data'!D55:K4920,'Movie genre analysis'!A21,'Clean data'!Q55:Q4920),2)</f>
        <v>7.5</v>
      </c>
      <c r="D21">
        <f t="array" ref="D21">ROUND(MEDIAN(IF('Clean data'!D55:K4920='Movie genre analysis'!A21,'Clean data'!Q55:Q4920)),2)</f>
        <v>7.2</v>
      </c>
      <c r="E21">
        <f t="array" ref="E21">IFERROR(ROUND(_xlfn.MODE.SNGL(IF('Clean data'!D55:K4920='Movie genre analysis'!A21,'Clean data'!Q55:Q4920)),2),0)</f>
        <v>7.5</v>
      </c>
      <c r="F21">
        <f t="array" ref="F21">ROUND(MAX(IF('Clean data'!D55:K4920='Movie genre analysis'!A21,'Clean data'!Q55:Q4920)),2)</f>
        <v>8.9</v>
      </c>
      <c r="G21">
        <f t="array" ref="G21">ROUND(MIN(IF('Clean data'!D55:K4920='Movie genre analysis'!A21,'Clean data'!Q55:Q4920)),2)</f>
        <v>2</v>
      </c>
      <c r="H21">
        <f t="shared" si="0"/>
        <v>6.9</v>
      </c>
      <c r="I21">
        <f t="array" ref="I21">ROUND(_xlfn.VAR.P(IF('Clean data'!D55:K4920='Movie genre analysis'!A21,'Clean data'!Q55:Q4920)),2)</f>
        <v>0.78</v>
      </c>
      <c r="J21">
        <f t="array" ref="J21">ROUND(_xlfn.STDEV.P(IF('Clean data'!D55:K4920='Movie genre analysis'!A21,'Clean data'!Q55:Q4920)),2)</f>
        <v>0.88</v>
      </c>
    </row>
    <row r="22" spans="1:10" x14ac:dyDescent="0.3">
      <c r="A22" t="s">
        <v>24170</v>
      </c>
      <c r="B22">
        <f>COUNTIF('Clean data'!D56:K4921,A22)</f>
        <v>6</v>
      </c>
      <c r="C22">
        <f ca="1">ROUND(AVERAGEIF('Clean data'!D56:K4921,'Movie genre analysis'!A22,'Clean data'!Q56:Q4921),2)</f>
        <v>7.6</v>
      </c>
      <c r="D22">
        <f t="array" ref="D22">ROUND(MEDIAN(IF('Clean data'!D56:K4921='Movie genre analysis'!A22,'Clean data'!Q56:Q4921)),2)</f>
        <v>7.65</v>
      </c>
      <c r="E22">
        <f t="array" ref="E22">IFERROR(ROUND(_xlfn.MODE.SNGL(IF('Clean data'!D56:K4921='Movie genre analysis'!A22,'Clean data'!Q56:Q4921)),2),0)</f>
        <v>0</v>
      </c>
      <c r="F22">
        <f t="array" ref="F22">ROUND(MAX(IF('Clean data'!D56:K4921='Movie genre analysis'!A22,'Clean data'!Q56:Q4921)),2)</f>
        <v>8.1999999999999993</v>
      </c>
      <c r="G22">
        <f t="array" ref="G22">ROUND(MIN(IF('Clean data'!D56:K4921='Movie genre analysis'!A22,'Clean data'!Q56:Q4921)),2)</f>
        <v>7.1</v>
      </c>
      <c r="H22">
        <f t="shared" si="0"/>
        <v>1.0999999999999996</v>
      </c>
      <c r="I22">
        <f t="array" ref="I22">ROUND(_xlfn.VAR.P(IF('Clean data'!D56:K4921='Movie genre analysis'!A22,'Clean data'!Q56:Q4921)),2)</f>
        <v>0.16</v>
      </c>
      <c r="J22">
        <f t="array" ref="J22">ROUND(_xlfn.STDEV.P(IF('Clean data'!D56:K4921='Movie genre analysis'!A22,'Clean data'!Q56:Q4921)),2)</f>
        <v>0.39</v>
      </c>
    </row>
    <row r="23" spans="1:10" x14ac:dyDescent="0.3">
      <c r="A23" t="s">
        <v>24162</v>
      </c>
      <c r="B23">
        <f>COUNTIF('Clean data'!D57:K4922,A23)</f>
        <v>2</v>
      </c>
      <c r="C23">
        <f ca="1">ROUND(AVERAGEIF('Clean data'!F36:H4901,'Movie genre analysis'!A23,'Clean data'!Q36:Q4666),2)</f>
        <v>6.5</v>
      </c>
      <c r="D23">
        <f t="array" ref="D23">ROUND(MEDIAN(IF('Clean data'!D57:K4922='Movie genre analysis'!A23,'Clean data'!Q57:Q4922)),2)</f>
        <v>6.8</v>
      </c>
      <c r="E23">
        <f t="array" ref="E23">IFERROR(ROUND(_xlfn.MODE.SNGL(IF('Clean data'!D57:K4922='Movie genre analysis'!A23,'Clean data'!Q57:Q4922)),2),0)</f>
        <v>0</v>
      </c>
      <c r="F23">
        <f t="array" ref="F23">ROUND(MAX(IF('Clean data'!D57:K4922='Movie genre analysis'!A23,'Clean data'!Q57:Q4922)),2)</f>
        <v>7.1</v>
      </c>
      <c r="G23">
        <f t="array" ref="G23">ROUND(MIN(IF('Clean data'!D57:K4922='Movie genre analysis'!A23,'Clean data'!Q57:Q4922)),2)</f>
        <v>6.5</v>
      </c>
      <c r="H23">
        <f t="shared" si="0"/>
        <v>0.59999999999999964</v>
      </c>
      <c r="I23">
        <f t="array" ref="I23">ROUND(_xlfn.VAR.P(IF('Clean data'!D57:K4922='Movie genre analysis'!A23,'Clean data'!Q57:Q4922)),2)</f>
        <v>0.09</v>
      </c>
      <c r="J23">
        <f t="array" ref="J23">ROUND(_xlfn.STDEV.P(IF('Clean data'!D57:K4922='Movie genre analysis'!A23,'Clean data'!Q57:Q4922)),2)</f>
        <v>0.3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0E72-D81A-4550-B467-AA3E6A819147}">
  <dimension ref="A1:AB5044"/>
  <sheetViews>
    <sheetView topLeftCell="R1" workbookViewId="0">
      <selection activeCell="R16" sqref="R1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hidden="1" x14ac:dyDescent="0.3">
      <c r="A6" t="s">
        <v>65</v>
      </c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O6" t="s">
        <v>65</v>
      </c>
      <c r="P6">
        <v>0</v>
      </c>
      <c r="Q6" t="s">
        <v>65</v>
      </c>
      <c r="R6" t="s">
        <v>70</v>
      </c>
      <c r="T6" t="s">
        <v>65</v>
      </c>
      <c r="U6" t="s">
        <v>65</v>
      </c>
      <c r="V6" t="s">
        <v>65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B179" t="s">
        <v>65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65</v>
      </c>
      <c r="R201" t="s">
        <v>1242</v>
      </c>
      <c r="S201">
        <v>2</v>
      </c>
      <c r="T201" t="s">
        <v>37</v>
      </c>
      <c r="U201" t="s">
        <v>56</v>
      </c>
      <c r="V20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65</v>
      </c>
      <c r="R208" t="s">
        <v>1269</v>
      </c>
      <c r="S208">
        <v>2</v>
      </c>
      <c r="T208" t="s">
        <v>37</v>
      </c>
      <c r="U208" t="s">
        <v>56</v>
      </c>
      <c r="V208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B262" t="s">
        <v>65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hidden="1" x14ac:dyDescent="0.3">
      <c r="A281" t="s">
        <v>65</v>
      </c>
      <c r="B281" t="s">
        <v>1670</v>
      </c>
      <c r="D281">
        <v>22</v>
      </c>
      <c r="E281">
        <v>0</v>
      </c>
      <c r="G281" t="s">
        <v>65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65</v>
      </c>
      <c r="P281">
        <v>0</v>
      </c>
      <c r="Q281" t="s">
        <v>65</v>
      </c>
      <c r="R281" t="s">
        <v>1674</v>
      </c>
      <c r="T281" t="s">
        <v>65</v>
      </c>
      <c r="U281" t="s">
        <v>65</v>
      </c>
      <c r="V281" t="s">
        <v>65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65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B406" t="s">
        <v>65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A461" t="s">
        <v>65</v>
      </c>
      <c r="B461" t="s">
        <v>65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B481" t="s">
        <v>65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65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B539" t="s">
        <v>65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B545" t="s">
        <v>65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65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B595" t="s">
        <v>65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B647" t="s">
        <v>65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B687" t="s">
        <v>65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65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65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B818" t="s">
        <v>65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B828" t="s">
        <v>65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B835" t="s">
        <v>65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B859" t="s">
        <v>65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B964" t="s">
        <v>65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65</v>
      </c>
      <c r="R964" t="s">
        <v>5153</v>
      </c>
      <c r="S964">
        <v>9</v>
      </c>
      <c r="T964" t="s">
        <v>37</v>
      </c>
      <c r="U964" t="s">
        <v>56</v>
      </c>
      <c r="V964" t="s">
        <v>65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B996" t="s">
        <v>65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B1009" t="s">
        <v>65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65</v>
      </c>
      <c r="R1009" t="s">
        <v>5377</v>
      </c>
      <c r="S1009">
        <v>22</v>
      </c>
      <c r="T1009" t="s">
        <v>37</v>
      </c>
      <c r="U1009" t="s">
        <v>38</v>
      </c>
      <c r="V1009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B1025" t="s">
        <v>65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B1037" t="s">
        <v>65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65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B1135" t="s">
        <v>65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B1177" t="s">
        <v>65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B1267" t="s">
        <v>65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B1348" t="s">
        <v>65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65</v>
      </c>
      <c r="R1349" t="s">
        <v>6996</v>
      </c>
      <c r="S1349">
        <v>18</v>
      </c>
      <c r="T1349" t="s">
        <v>37</v>
      </c>
      <c r="U1349" t="s">
        <v>892</v>
      </c>
      <c r="V1349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B1406" t="s">
        <v>65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65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B1446" t="s">
        <v>65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65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B1501" t="s">
        <v>65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65</v>
      </c>
      <c r="R1529" t="s">
        <v>7828</v>
      </c>
      <c r="S1529">
        <v>16</v>
      </c>
      <c r="T1529" t="s">
        <v>37</v>
      </c>
      <c r="U1529" t="s">
        <v>584</v>
      </c>
      <c r="V1529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B1622" t="s">
        <v>65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B1661" t="s">
        <v>65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B1666" t="s">
        <v>65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B1712" t="s">
        <v>65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B1738" t="s">
        <v>65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O1784" t="s">
        <v>65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B1804" t="s">
        <v>65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B1820" t="s">
        <v>65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B1844" t="s">
        <v>65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65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B1949" t="s">
        <v>65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A1950" t="s">
        <v>65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B1974" t="s">
        <v>65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A2017" t="s">
        <v>65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65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B2077" t="s">
        <v>65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65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B2145" t="s">
        <v>65</v>
      </c>
      <c r="C2145">
        <v>5</v>
      </c>
      <c r="D2145">
        <v>60</v>
      </c>
      <c r="G2145" t="s">
        <v>65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65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65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B2193" t="s">
        <v>65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B2243" t="s">
        <v>65</v>
      </c>
      <c r="C2243">
        <v>6</v>
      </c>
      <c r="D2243">
        <v>24</v>
      </c>
      <c r="G2243" t="s">
        <v>65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65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65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B2259" t="s">
        <v>65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B2305" t="s">
        <v>65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65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65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B2344" t="s">
        <v>65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65</v>
      </c>
      <c r="R2344" t="s">
        <v>11487</v>
      </c>
      <c r="T2344" t="s">
        <v>37</v>
      </c>
      <c r="U2344" t="s">
        <v>56</v>
      </c>
      <c r="V2344" t="s">
        <v>65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65</v>
      </c>
      <c r="R2368" t="s">
        <v>11599</v>
      </c>
      <c r="S2368">
        <v>6</v>
      </c>
      <c r="T2368" t="s">
        <v>37</v>
      </c>
      <c r="U2368" t="s">
        <v>38</v>
      </c>
      <c r="V2368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B2372" t="s">
        <v>65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65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65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B2414" t="s">
        <v>65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hidden="1" x14ac:dyDescent="0.3">
      <c r="A2461" t="s">
        <v>65</v>
      </c>
      <c r="B2461" t="s">
        <v>65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65</v>
      </c>
      <c r="U2461" t="s">
        <v>38</v>
      </c>
      <c r="V2461" t="s">
        <v>65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65</v>
      </c>
      <c r="R2463" t="s">
        <v>12028</v>
      </c>
      <c r="S2463">
        <v>6</v>
      </c>
      <c r="T2463" t="s">
        <v>37</v>
      </c>
      <c r="U2463" t="s">
        <v>38</v>
      </c>
      <c r="V2463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B2468" t="s">
        <v>65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65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B2554" t="s">
        <v>65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65</v>
      </c>
      <c r="R2554" t="s">
        <v>12432</v>
      </c>
      <c r="S2554">
        <v>57</v>
      </c>
      <c r="T2554" t="s">
        <v>37</v>
      </c>
      <c r="U2554" t="s">
        <v>38</v>
      </c>
      <c r="V2554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B2596" t="s">
        <v>65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B2611" t="s">
        <v>65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B2704" t="s">
        <v>65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B2729" t="s">
        <v>65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65</v>
      </c>
      <c r="R2754" t="s">
        <v>13311</v>
      </c>
      <c r="S2754">
        <v>4</v>
      </c>
      <c r="T2754" t="s">
        <v>2778</v>
      </c>
      <c r="U2754" t="s">
        <v>7090</v>
      </c>
      <c r="V2754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A2755" t="s">
        <v>65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65</v>
      </c>
      <c r="R2767" t="s">
        <v>13369</v>
      </c>
      <c r="T2767" t="s">
        <v>37</v>
      </c>
      <c r="U2767" t="s">
        <v>268</v>
      </c>
      <c r="V2767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65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B2777" t="s">
        <v>65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65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B2826" t="s">
        <v>65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B2830" t="s">
        <v>65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65</v>
      </c>
      <c r="R2830" t="s">
        <v>13623</v>
      </c>
      <c r="S2830">
        <v>2</v>
      </c>
      <c r="T2830" t="s">
        <v>13605</v>
      </c>
      <c r="U2830" t="s">
        <v>13606</v>
      </c>
      <c r="V2830" t="s">
        <v>65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65</v>
      </c>
      <c r="R2872" t="s">
        <v>13802</v>
      </c>
      <c r="T2872" t="s">
        <v>12472</v>
      </c>
      <c r="U2872" t="s">
        <v>12473</v>
      </c>
      <c r="V2872" t="s">
        <v>65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65</v>
      </c>
      <c r="R2894" t="s">
        <v>13897</v>
      </c>
      <c r="S2894">
        <v>1</v>
      </c>
      <c r="T2894" t="s">
        <v>37</v>
      </c>
      <c r="U2894" t="s">
        <v>5694</v>
      </c>
      <c r="V2894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B2954" t="s">
        <v>65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65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65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65</v>
      </c>
      <c r="R3024" t="s">
        <v>14477</v>
      </c>
      <c r="S3024">
        <v>6</v>
      </c>
      <c r="T3024" t="s">
        <v>11707</v>
      </c>
      <c r="U3024" t="s">
        <v>892</v>
      </c>
      <c r="V3024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65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B3086" t="s">
        <v>65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65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hidden="1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65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65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B3176" t="s">
        <v>65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B3209" t="s">
        <v>65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65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65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65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65</v>
      </c>
      <c r="R3250" t="s">
        <v>15456</v>
      </c>
      <c r="S3250">
        <v>2</v>
      </c>
      <c r="T3250" t="s">
        <v>37</v>
      </c>
      <c r="U3250" t="s">
        <v>5694</v>
      </c>
      <c r="V3250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65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A3274" t="s">
        <v>65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B3305" t="s">
        <v>65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65</v>
      </c>
      <c r="R3315" t="s">
        <v>15756</v>
      </c>
      <c r="S3315">
        <v>1</v>
      </c>
      <c r="T3315" t="s">
        <v>1464</v>
      </c>
      <c r="U3315" t="s">
        <v>1465</v>
      </c>
      <c r="V3315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B3331" t="s">
        <v>65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65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65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65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B3378" t="s">
        <v>65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B3399" t="s">
        <v>65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65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B3421" t="s">
        <v>65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65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65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65</v>
      </c>
      <c r="R3429" t="s">
        <v>16280</v>
      </c>
      <c r="S3429">
        <v>2</v>
      </c>
      <c r="T3429" t="s">
        <v>11707</v>
      </c>
      <c r="U3429" t="s">
        <v>892</v>
      </c>
      <c r="V3429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65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65</v>
      </c>
      <c r="R3453" t="s">
        <v>16391</v>
      </c>
      <c r="S3453">
        <v>3</v>
      </c>
      <c r="T3453" t="s">
        <v>37</v>
      </c>
      <c r="U3453" t="s">
        <v>56</v>
      </c>
      <c r="V3453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B3483" t="s">
        <v>65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B3492" t="s">
        <v>65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B3509" t="s">
        <v>65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B3511" t="s">
        <v>65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65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65</v>
      </c>
      <c r="R3538" t="s">
        <v>16748</v>
      </c>
      <c r="S3538">
        <v>1</v>
      </c>
      <c r="T3538" t="s">
        <v>7241</v>
      </c>
      <c r="U3538" t="s">
        <v>3859</v>
      </c>
      <c r="V3538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hidden="1" x14ac:dyDescent="0.3">
      <c r="A3541" t="s">
        <v>65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65</v>
      </c>
      <c r="U3541" t="s">
        <v>38</v>
      </c>
      <c r="V354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65</v>
      </c>
      <c r="R3546" t="s">
        <v>16790</v>
      </c>
      <c r="S3546">
        <v>6</v>
      </c>
      <c r="T3546" t="s">
        <v>37</v>
      </c>
      <c r="U3546" t="s">
        <v>268</v>
      </c>
      <c r="V3546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B3581" t="s">
        <v>65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65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B3606" t="s">
        <v>65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65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B3625" t="s">
        <v>65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A3640" t="s">
        <v>65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B3652" t="s">
        <v>65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A3658" t="s">
        <v>65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B3663" t="s">
        <v>65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65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B3802" t="s">
        <v>65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65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B3809" t="s">
        <v>65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65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65</v>
      </c>
      <c r="R3817" t="s">
        <v>18086</v>
      </c>
      <c r="S3817">
        <v>2</v>
      </c>
      <c r="T3817" t="s">
        <v>37</v>
      </c>
      <c r="U3817" t="s">
        <v>38</v>
      </c>
      <c r="V3817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65</v>
      </c>
      <c r="R3818" t="s">
        <v>18092</v>
      </c>
      <c r="T3818" t="s">
        <v>37</v>
      </c>
      <c r="U3818" t="s">
        <v>38</v>
      </c>
      <c r="V3818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65</v>
      </c>
      <c r="R3836" t="s">
        <v>18179</v>
      </c>
      <c r="S3836">
        <v>1</v>
      </c>
      <c r="T3836" t="s">
        <v>18180</v>
      </c>
      <c r="U3836" t="s">
        <v>5612</v>
      </c>
      <c r="V3836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65</v>
      </c>
      <c r="R3840" t="s">
        <v>18200</v>
      </c>
      <c r="S3840">
        <v>3</v>
      </c>
      <c r="T3840" t="s">
        <v>37</v>
      </c>
      <c r="U3840" t="s">
        <v>2913</v>
      </c>
      <c r="V3840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B3849" t="s">
        <v>65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65</v>
      </c>
      <c r="R3849" t="s">
        <v>18238</v>
      </c>
      <c r="S3849">
        <v>27</v>
      </c>
      <c r="T3849" t="s">
        <v>37</v>
      </c>
      <c r="U3849" t="s">
        <v>38</v>
      </c>
      <c r="V3849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65</v>
      </c>
      <c r="R3868" t="s">
        <v>18339</v>
      </c>
      <c r="S3868">
        <v>7</v>
      </c>
      <c r="T3868" t="s">
        <v>5611</v>
      </c>
      <c r="U3868" t="s">
        <v>5612</v>
      </c>
      <c r="V3868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hidden="1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65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B3873" t="s">
        <v>65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65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B3883" t="s">
        <v>65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B3902" t="s">
        <v>65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65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B3953" t="s">
        <v>65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65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65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B3984" t="s">
        <v>65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B3991" t="s">
        <v>65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65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B4017" t="s">
        <v>65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65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65</v>
      </c>
      <c r="R4020" t="s">
        <v>19027</v>
      </c>
      <c r="S4020">
        <v>2</v>
      </c>
      <c r="T4020" t="s">
        <v>37</v>
      </c>
      <c r="U4020" t="s">
        <v>38</v>
      </c>
      <c r="V4020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65</v>
      </c>
      <c r="V4023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B4081" t="s">
        <v>65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B4089" t="s">
        <v>65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65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hidden="1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65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B4115" t="s">
        <v>65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B4117" t="s">
        <v>65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B4121" t="s">
        <v>65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65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A4140" t="s">
        <v>65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65</v>
      </c>
      <c r="R4165" t="s">
        <v>19715</v>
      </c>
      <c r="S4165">
        <v>8</v>
      </c>
      <c r="T4165" t="s">
        <v>19716</v>
      </c>
      <c r="U4165" t="s">
        <v>268</v>
      </c>
      <c r="V4165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65</v>
      </c>
      <c r="R4203" t="s">
        <v>19906</v>
      </c>
      <c r="S4203">
        <v>3</v>
      </c>
      <c r="T4203" t="s">
        <v>37</v>
      </c>
      <c r="U4203" t="s">
        <v>38</v>
      </c>
      <c r="V4203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65</v>
      </c>
      <c r="R4213" t="s">
        <v>19949</v>
      </c>
      <c r="S4213">
        <v>2</v>
      </c>
      <c r="T4213" t="s">
        <v>37</v>
      </c>
      <c r="U4213" t="s">
        <v>38</v>
      </c>
      <c r="V4213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A4217" t="s">
        <v>65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65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65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65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65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65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65</v>
      </c>
      <c r="R4246" t="s">
        <v>20105</v>
      </c>
      <c r="S4246">
        <v>1</v>
      </c>
      <c r="T4246" t="s">
        <v>37</v>
      </c>
      <c r="U4246" t="s">
        <v>38</v>
      </c>
      <c r="V4246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65</v>
      </c>
      <c r="R4248" t="s">
        <v>20116</v>
      </c>
      <c r="S4248">
        <v>17</v>
      </c>
      <c r="T4248" t="s">
        <v>37</v>
      </c>
      <c r="U4248" t="s">
        <v>38</v>
      </c>
      <c r="V4248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B4251" t="s">
        <v>65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B4283" t="s">
        <v>65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B4290" t="s">
        <v>65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B4306" t="s">
        <v>65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65</v>
      </c>
      <c r="R4325" t="s">
        <v>20503</v>
      </c>
      <c r="T4325" t="s">
        <v>37</v>
      </c>
      <c r="U4325" t="s">
        <v>56</v>
      </c>
      <c r="V4325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65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B4329" t="s">
        <v>65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A4333" t="s">
        <v>65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65</v>
      </c>
      <c r="R4343" t="s">
        <v>20592</v>
      </c>
      <c r="S4343">
        <v>22</v>
      </c>
      <c r="T4343" t="s">
        <v>37</v>
      </c>
      <c r="U4343" t="s">
        <v>38</v>
      </c>
      <c r="V4343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65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65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65</v>
      </c>
      <c r="R4367" t="s">
        <v>20701</v>
      </c>
      <c r="S4367">
        <v>6</v>
      </c>
      <c r="T4367" t="s">
        <v>20702</v>
      </c>
      <c r="U4367" t="s">
        <v>5612</v>
      </c>
      <c r="V4367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65</v>
      </c>
      <c r="R4374" t="s">
        <v>20738</v>
      </c>
      <c r="T4374" t="s">
        <v>37</v>
      </c>
      <c r="U4374" t="s">
        <v>38</v>
      </c>
      <c r="V4374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65</v>
      </c>
      <c r="R4399" t="s">
        <v>20862</v>
      </c>
      <c r="S4399">
        <v>4</v>
      </c>
      <c r="T4399" t="s">
        <v>37</v>
      </c>
      <c r="U4399" t="s">
        <v>5612</v>
      </c>
      <c r="V4399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hidden="1" x14ac:dyDescent="0.3">
      <c r="A4411" t="s">
        <v>65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65</v>
      </c>
      <c r="R4411" t="s">
        <v>20914</v>
      </c>
      <c r="S4411">
        <v>1</v>
      </c>
      <c r="T4411" t="s">
        <v>65</v>
      </c>
      <c r="U4411" t="s">
        <v>38</v>
      </c>
      <c r="V441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65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65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65</v>
      </c>
      <c r="R4438" t="s">
        <v>21040</v>
      </c>
      <c r="T4438" t="s">
        <v>37</v>
      </c>
      <c r="U4438" t="s">
        <v>38</v>
      </c>
      <c r="V4438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A4443" t="s">
        <v>65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65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65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65</v>
      </c>
      <c r="R4445" t="s">
        <v>21079</v>
      </c>
      <c r="S4445">
        <v>10</v>
      </c>
      <c r="T4445" t="s">
        <v>37</v>
      </c>
      <c r="U4445" t="s">
        <v>268</v>
      </c>
      <c r="V4445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65</v>
      </c>
      <c r="R4447" t="s">
        <v>21087</v>
      </c>
      <c r="S4447">
        <v>18</v>
      </c>
      <c r="T4447" t="s">
        <v>37</v>
      </c>
      <c r="U4447" t="s">
        <v>38</v>
      </c>
      <c r="V4447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65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65</v>
      </c>
      <c r="R4461" t="s">
        <v>21157</v>
      </c>
      <c r="S4461">
        <v>2</v>
      </c>
      <c r="T4461" t="s">
        <v>37</v>
      </c>
      <c r="U4461" t="s">
        <v>38</v>
      </c>
      <c r="V446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B4462" t="s">
        <v>65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65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B4469" t="s">
        <v>65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65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65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B4484" t="s">
        <v>65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65</v>
      </c>
      <c r="I4504">
        <v>24784</v>
      </c>
      <c r="J4504" t="s">
        <v>68</v>
      </c>
      <c r="K4504" t="s">
        <v>65</v>
      </c>
      <c r="L4504" t="s">
        <v>21353</v>
      </c>
      <c r="M4504">
        <v>591</v>
      </c>
      <c r="N4504">
        <v>0</v>
      </c>
      <c r="O4504" t="s">
        <v>65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65</v>
      </c>
      <c r="R4507" t="s">
        <v>21372</v>
      </c>
      <c r="S4507">
        <v>1</v>
      </c>
      <c r="T4507" t="s">
        <v>2778</v>
      </c>
      <c r="U4507" t="s">
        <v>38</v>
      </c>
      <c r="V4507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65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B4519" t="s">
        <v>65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65</v>
      </c>
      <c r="I4521">
        <v>247740</v>
      </c>
      <c r="J4521" t="s">
        <v>2889</v>
      </c>
      <c r="K4521" t="s">
        <v>65</v>
      </c>
      <c r="L4521" t="s">
        <v>21442</v>
      </c>
      <c r="M4521">
        <v>285</v>
      </c>
      <c r="N4521">
        <v>0</v>
      </c>
      <c r="O4521" t="s">
        <v>65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65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O4550" t="s">
        <v>65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65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65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65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65</v>
      </c>
      <c r="R4629" t="s">
        <v>21991</v>
      </c>
      <c r="S4629">
        <v>16</v>
      </c>
      <c r="T4629" t="s">
        <v>37</v>
      </c>
      <c r="U4629" t="s">
        <v>268</v>
      </c>
      <c r="V4629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hidden="1" x14ac:dyDescent="0.3">
      <c r="A4632" t="s">
        <v>65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65</v>
      </c>
      <c r="R4632" t="s">
        <v>22008</v>
      </c>
      <c r="S4632">
        <v>1</v>
      </c>
      <c r="T4632" t="s">
        <v>65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B4636" t="s">
        <v>65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65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65</v>
      </c>
      <c r="R4660" t="s">
        <v>22142</v>
      </c>
      <c r="S4660">
        <v>6</v>
      </c>
      <c r="T4660" t="s">
        <v>37</v>
      </c>
      <c r="U4660" t="s">
        <v>38</v>
      </c>
      <c r="V4660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65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65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65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65</v>
      </c>
      <c r="R4716" t="s">
        <v>22431</v>
      </c>
      <c r="S4716">
        <v>2</v>
      </c>
      <c r="T4716" t="s">
        <v>1464</v>
      </c>
      <c r="U4716" t="s">
        <v>56</v>
      </c>
      <c r="V4716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65</v>
      </c>
      <c r="R4720" t="s">
        <v>22453</v>
      </c>
      <c r="S4720">
        <v>9</v>
      </c>
      <c r="T4720" t="s">
        <v>37</v>
      </c>
      <c r="U4720" t="s">
        <v>38</v>
      </c>
      <c r="V4720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65</v>
      </c>
      <c r="I4722">
        <v>2245</v>
      </c>
      <c r="J4722" t="s">
        <v>68</v>
      </c>
      <c r="K4722" t="s">
        <v>65</v>
      </c>
      <c r="L4722" t="s">
        <v>22461</v>
      </c>
      <c r="M4722">
        <v>57</v>
      </c>
      <c r="N4722">
        <v>0</v>
      </c>
      <c r="O4722" t="s">
        <v>65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65</v>
      </c>
      <c r="R4724" t="s">
        <v>22473</v>
      </c>
      <c r="S4724">
        <v>2</v>
      </c>
      <c r="T4724" t="s">
        <v>22474</v>
      </c>
      <c r="U4724" t="s">
        <v>22475</v>
      </c>
      <c r="V4724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65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65</v>
      </c>
      <c r="R4765" t="s">
        <v>22687</v>
      </c>
      <c r="S4765">
        <v>3</v>
      </c>
      <c r="T4765" t="s">
        <v>37</v>
      </c>
      <c r="U4765" t="s">
        <v>38</v>
      </c>
      <c r="V4765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65</v>
      </c>
      <c r="R4766" t="s">
        <v>22692</v>
      </c>
      <c r="S4766">
        <v>3</v>
      </c>
      <c r="T4766" t="s">
        <v>37</v>
      </c>
      <c r="U4766" t="s">
        <v>38</v>
      </c>
      <c r="V4766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65</v>
      </c>
      <c r="R4769" t="s">
        <v>22706</v>
      </c>
      <c r="T4769" t="s">
        <v>37</v>
      </c>
      <c r="U4769" t="s">
        <v>38</v>
      </c>
      <c r="V4769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65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65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65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65</v>
      </c>
      <c r="R4779" t="s">
        <v>22760</v>
      </c>
      <c r="S4779">
        <v>1</v>
      </c>
      <c r="T4779" t="s">
        <v>37</v>
      </c>
      <c r="U4779" t="s">
        <v>38</v>
      </c>
      <c r="V4779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B4800" t="s">
        <v>65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65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B4805" t="s">
        <v>65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65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hidden="1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65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65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65</v>
      </c>
      <c r="P4817">
        <v>0</v>
      </c>
      <c r="Q4817" t="s">
        <v>65</v>
      </c>
      <c r="R4817" t="s">
        <v>22965</v>
      </c>
      <c r="S4817">
        <v>3</v>
      </c>
      <c r="T4817" t="s">
        <v>11690</v>
      </c>
      <c r="U4817" t="s">
        <v>20302</v>
      </c>
      <c r="V4817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B4821" t="s">
        <v>65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O4838" t="s">
        <v>65</v>
      </c>
      <c r="P4838">
        <v>1</v>
      </c>
      <c r="Q4838" t="s">
        <v>65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65</v>
      </c>
      <c r="I4839">
        <v>16892</v>
      </c>
      <c r="J4839" t="s">
        <v>68</v>
      </c>
      <c r="K4839" t="s">
        <v>65</v>
      </c>
      <c r="L4839" t="s">
        <v>23071</v>
      </c>
      <c r="M4839">
        <v>341</v>
      </c>
      <c r="N4839">
        <v>0</v>
      </c>
      <c r="O4839" t="s">
        <v>65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65</v>
      </c>
      <c r="R4845" t="s">
        <v>23101</v>
      </c>
      <c r="S4845">
        <v>1</v>
      </c>
      <c r="T4845" t="s">
        <v>37</v>
      </c>
      <c r="U4845" t="s">
        <v>38</v>
      </c>
      <c r="V4845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A4848" t="s">
        <v>65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65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65</v>
      </c>
      <c r="R4861" t="s">
        <v>23186</v>
      </c>
      <c r="T4861" t="s">
        <v>37</v>
      </c>
      <c r="U4861" t="s">
        <v>38</v>
      </c>
      <c r="V486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B4871" t="s">
        <v>65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65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65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65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hidden="1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65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65</v>
      </c>
      <c r="R4889" t="s">
        <v>23336</v>
      </c>
      <c r="S4889">
        <v>2</v>
      </c>
      <c r="T4889" t="s">
        <v>37</v>
      </c>
      <c r="U4889" t="s">
        <v>38</v>
      </c>
      <c r="V4889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65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65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65</v>
      </c>
      <c r="R4912" t="s">
        <v>23462</v>
      </c>
      <c r="S4912">
        <v>1</v>
      </c>
      <c r="T4912" t="s">
        <v>37</v>
      </c>
      <c r="U4912" t="s">
        <v>38</v>
      </c>
      <c r="V4912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65</v>
      </c>
      <c r="R4913" t="s">
        <v>23468</v>
      </c>
      <c r="S4913">
        <v>4</v>
      </c>
      <c r="T4913" t="s">
        <v>1464</v>
      </c>
      <c r="U4913" t="s">
        <v>1465</v>
      </c>
      <c r="V4913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65</v>
      </c>
      <c r="R4920" t="s">
        <v>23510</v>
      </c>
      <c r="S4920">
        <v>1</v>
      </c>
      <c r="T4920" t="s">
        <v>37</v>
      </c>
      <c r="U4920" t="s">
        <v>38</v>
      </c>
      <c r="V4920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65</v>
      </c>
      <c r="R4921" t="s">
        <v>23515</v>
      </c>
      <c r="S4921">
        <v>1</v>
      </c>
      <c r="T4921" t="s">
        <v>37</v>
      </c>
      <c r="U4921" t="s">
        <v>38</v>
      </c>
      <c r="V492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65</v>
      </c>
      <c r="R4922" t="s">
        <v>23519</v>
      </c>
      <c r="S4922">
        <v>3</v>
      </c>
      <c r="T4922" t="s">
        <v>37</v>
      </c>
      <c r="U4922" t="s">
        <v>38</v>
      </c>
      <c r="V4922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65</v>
      </c>
      <c r="R4926" t="s">
        <v>23543</v>
      </c>
      <c r="S4926">
        <v>1</v>
      </c>
      <c r="T4926" t="s">
        <v>37</v>
      </c>
      <c r="U4926" t="s">
        <v>38</v>
      </c>
      <c r="V4926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65</v>
      </c>
      <c r="R4927" t="s">
        <v>23549</v>
      </c>
      <c r="S4927">
        <v>1</v>
      </c>
      <c r="T4927" t="s">
        <v>22056</v>
      </c>
      <c r="U4927" t="s">
        <v>8819</v>
      </c>
      <c r="V4927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65</v>
      </c>
      <c r="R4940" t="s">
        <v>23614</v>
      </c>
      <c r="S4940">
        <v>2</v>
      </c>
      <c r="T4940" t="s">
        <v>37</v>
      </c>
      <c r="U4940" t="s">
        <v>38</v>
      </c>
      <c r="V4940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65</v>
      </c>
      <c r="R4942" t="s">
        <v>23627</v>
      </c>
      <c r="S4942">
        <v>2</v>
      </c>
      <c r="T4942" t="s">
        <v>37</v>
      </c>
      <c r="U4942" t="s">
        <v>38</v>
      </c>
      <c r="V4942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G4947" t="s">
        <v>65</v>
      </c>
      <c r="J4947" t="s">
        <v>23645</v>
      </c>
      <c r="K4947" t="s">
        <v>65</v>
      </c>
      <c r="L4947" t="s">
        <v>23646</v>
      </c>
      <c r="M4947">
        <v>18</v>
      </c>
      <c r="N4947">
        <v>0</v>
      </c>
      <c r="O4947" t="s">
        <v>65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65</v>
      </c>
      <c r="J4948" t="s">
        <v>20311</v>
      </c>
      <c r="K4948" t="s">
        <v>65</v>
      </c>
      <c r="L4948" t="s">
        <v>23651</v>
      </c>
      <c r="M4948">
        <v>102</v>
      </c>
      <c r="N4948">
        <v>0</v>
      </c>
      <c r="O4948" t="s">
        <v>65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65</v>
      </c>
      <c r="P4950">
        <v>2</v>
      </c>
      <c r="Q4950" t="s">
        <v>65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65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hidden="1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65</v>
      </c>
      <c r="U4960" t="s">
        <v>38</v>
      </c>
      <c r="V4960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65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65</v>
      </c>
      <c r="R4978" t="s">
        <v>23802</v>
      </c>
      <c r="S4978">
        <v>18</v>
      </c>
      <c r="T4978" t="s">
        <v>37</v>
      </c>
      <c r="U4978" t="s">
        <v>38</v>
      </c>
      <c r="V4978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65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65</v>
      </c>
      <c r="J4992" t="s">
        <v>68</v>
      </c>
      <c r="K4992" t="s">
        <v>65</v>
      </c>
      <c r="L4992" t="s">
        <v>23877</v>
      </c>
      <c r="M4992">
        <v>61</v>
      </c>
      <c r="N4992">
        <v>0</v>
      </c>
      <c r="O4992" t="s">
        <v>65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65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O4994" t="s">
        <v>65</v>
      </c>
      <c r="P4994">
        <v>0</v>
      </c>
      <c r="Q4994" t="s">
        <v>65</v>
      </c>
      <c r="R4994" t="s">
        <v>23890</v>
      </c>
      <c r="S4994">
        <v>10</v>
      </c>
      <c r="T4994" t="s">
        <v>37</v>
      </c>
      <c r="U4994" t="s">
        <v>38</v>
      </c>
      <c r="V4994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65</v>
      </c>
      <c r="R5001" t="s">
        <v>23929</v>
      </c>
      <c r="S5001">
        <v>2</v>
      </c>
      <c r="T5001" t="s">
        <v>37</v>
      </c>
      <c r="U5001" t="s">
        <v>38</v>
      </c>
      <c r="V500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65</v>
      </c>
      <c r="R5004" t="s">
        <v>23944</v>
      </c>
      <c r="S5004">
        <v>5</v>
      </c>
      <c r="T5004" t="s">
        <v>37</v>
      </c>
      <c r="U5004" t="s">
        <v>38</v>
      </c>
      <c r="V5004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65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65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65</v>
      </c>
      <c r="R5018" t="s">
        <v>24010</v>
      </c>
      <c r="S5018">
        <v>2</v>
      </c>
      <c r="T5018" t="s">
        <v>37</v>
      </c>
      <c r="U5018" t="s">
        <v>38</v>
      </c>
      <c r="V5018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A5022" t="s">
        <v>65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65</v>
      </c>
      <c r="R5024" t="s">
        <v>24042</v>
      </c>
      <c r="S5024">
        <v>1</v>
      </c>
      <c r="T5024" t="s">
        <v>24043</v>
      </c>
      <c r="U5024" t="s">
        <v>24044</v>
      </c>
      <c r="V5024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65</v>
      </c>
      <c r="R5025" t="s">
        <v>24048</v>
      </c>
      <c r="S5025">
        <v>8</v>
      </c>
      <c r="T5025" t="s">
        <v>37</v>
      </c>
      <c r="U5025" t="s">
        <v>38</v>
      </c>
      <c r="V5025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65</v>
      </c>
      <c r="R5030" t="s">
        <v>24077</v>
      </c>
      <c r="S5030">
        <v>1</v>
      </c>
      <c r="T5030" t="s">
        <v>37</v>
      </c>
      <c r="U5030" t="s">
        <v>7987</v>
      </c>
      <c r="V5030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B5041" t="s">
        <v>65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65</v>
      </c>
      <c r="R5042" t="s">
        <v>24153</v>
      </c>
      <c r="S5042">
        <v>3</v>
      </c>
      <c r="T5042" t="s">
        <v>37</v>
      </c>
      <c r="U5042" t="s">
        <v>38</v>
      </c>
      <c r="V5042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65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55120D-EEBD-4443-8121-37430BD21D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Director Analysis</vt:lpstr>
      <vt:lpstr>Clean data</vt:lpstr>
      <vt:lpstr>Budget Analysis</vt:lpstr>
      <vt:lpstr>Language Analysis</vt:lpstr>
      <vt:lpstr>Movie duration analysis</vt:lpstr>
      <vt:lpstr>Movie genre analysis</vt:lpstr>
      <vt:lpstr>Unclean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Kirti Thakur</dc:creator>
  <cp:lastModifiedBy>Kirti Thakur</cp:lastModifiedBy>
  <dcterms:created xsi:type="dcterms:W3CDTF">2024-07-15T11:58:57Z</dcterms:created>
  <dcterms:modified xsi:type="dcterms:W3CDTF">2024-07-22T16:03:35Z</dcterms:modified>
</cp:coreProperties>
</file>